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ile 35  ( Capex )\E. True up\04. MYT V\Form 4\RCD Working\Data Gap I\Final form 4 &amp; 5 FDG updated\"/>
    </mc:Choice>
  </mc:AlternateContent>
  <bookViews>
    <workbookView xWindow="0" yWindow="0" windowWidth="21570" windowHeight="7965"/>
  </bookViews>
  <sheets>
    <sheet name="F4" sheetId="1" r:id="rId1"/>
    <sheet name="F4.1" sheetId="2" r:id="rId2"/>
    <sheet name="F4.2" sheetId="3" r:id="rId3"/>
    <sheet name="F4.3" sheetId="4" r:id="rId4"/>
  </sheets>
  <externalReferences>
    <externalReference r:id="rId5"/>
    <externalReference r:id="rId6"/>
    <externalReference r:id="rId7"/>
  </externalReferences>
  <definedNames>
    <definedName name="__123Graph_A" localSheetId="0" hidden="1">[1]CE!#REF!</definedName>
    <definedName name="__123Graph_A" hidden="1">[1]CE!#REF!</definedName>
    <definedName name="__123Graph_ASTNPLF" localSheetId="0" hidden="1">[1]CE!#REF!</definedName>
    <definedName name="__123Graph_ASTNPLF" hidden="1">[1]CE!#REF!</definedName>
    <definedName name="__123Graph_B" localSheetId="0" hidden="1">[1]CE!#REF!</definedName>
    <definedName name="__123Graph_B" hidden="1">[1]CE!#REF!</definedName>
    <definedName name="__123Graph_BSTNPLF" localSheetId="0" hidden="1">[1]CE!#REF!</definedName>
    <definedName name="__123Graph_BSTNPLF" hidden="1">[1]CE!#REF!</definedName>
    <definedName name="__123Graph_C" localSheetId="0" hidden="1">[1]CE!#REF!</definedName>
    <definedName name="__123Graph_C" hidden="1">[1]CE!#REF!</definedName>
    <definedName name="__123Graph_CSTNPLF" localSheetId="0" hidden="1">[1]CE!#REF!</definedName>
    <definedName name="__123Graph_CSTNPLF" hidden="1">[1]CE!#REF!</definedName>
    <definedName name="__123Graph_X" localSheetId="0" hidden="1">[1]CE!#REF!</definedName>
    <definedName name="__123Graph_X" hidden="1">[1]CE!#REF!</definedName>
    <definedName name="__123Graph_XSTNPLF" localSheetId="0" hidden="1">[1]CE!#REF!</definedName>
    <definedName name="__123Graph_XSTNPLF" hidden="1">[1]CE!#REF!</definedName>
    <definedName name="_Fill" localSheetId="0" hidden="1">#REF!</definedName>
    <definedName name="_Fill" hidden="1">#REF!</definedName>
    <definedName name="_xlnm._FilterDatabase" localSheetId="2" hidden="1">'F4.2'!$P$4:$BI$398</definedName>
    <definedName name="_Order1" hidden="1">255</definedName>
    <definedName name="new" localSheetId="0" hidden="1">[2]CE!#REF!</definedName>
    <definedName name="new" hidden="1">[2]CE!#REF!</definedName>
    <definedName name="_xlnm.Print_Area" localSheetId="1">'F4.1'!$A$1:$S$16</definedName>
    <definedName name="_xlnm.Print_Area" localSheetId="2">'F4.2'!$A$1:$BD$398</definedName>
    <definedName name="_xlnm.Print_Area" localSheetId="3">'F4.3'!$A$1:$N$3150</definedName>
    <definedName name="xxxx" localSheetId="0" hidden="1">[3]CE!#REF!</definedName>
    <definedName name="xxxx" hidden="1">[3]CE!#REF!</definedName>
  </definedNames>
  <calcPr calcId="162913"/>
</workbook>
</file>

<file path=xl/calcChain.xml><?xml version="1.0" encoding="utf-8"?>
<calcChain xmlns="http://schemas.openxmlformats.org/spreadsheetml/2006/main">
  <c r="G53" i="4" l="1"/>
  <c r="G59" i="4"/>
  <c r="G65" i="4"/>
  <c r="G72" i="4"/>
  <c r="G90" i="4"/>
  <c r="G95" i="4"/>
  <c r="G101" i="4"/>
  <c r="G107" i="4"/>
  <c r="G114" i="4"/>
  <c r="G126" i="4"/>
  <c r="G131" i="4"/>
  <c r="G132" i="4"/>
  <c r="G138" i="4"/>
  <c r="G150" i="4"/>
  <c r="G155" i="4"/>
  <c r="G161" i="4"/>
  <c r="G167" i="4"/>
  <c r="G173" i="4"/>
  <c r="G174" i="4"/>
  <c r="G179" i="4"/>
  <c r="G191" i="4"/>
  <c r="G198" i="4"/>
  <c r="G204" i="4"/>
  <c r="G209" i="4"/>
  <c r="G210" i="4"/>
  <c r="G216" i="4"/>
  <c r="G227" i="4"/>
  <c r="G233" i="4"/>
  <c r="G239" i="4"/>
  <c r="G245" i="4"/>
  <c r="G251" i="4"/>
  <c r="G252" i="4"/>
  <c r="G269" i="4"/>
  <c r="G270" i="4"/>
  <c r="G276" i="4"/>
  <c r="G282" i="4"/>
  <c r="G287" i="4"/>
  <c r="G288" i="4"/>
  <c r="G294" i="4"/>
  <c r="G299" i="4"/>
  <c r="G305" i="4"/>
  <c r="G311" i="4"/>
  <c r="G317" i="4"/>
  <c r="G323" i="4"/>
  <c r="G330" i="4"/>
  <c r="G342" i="4"/>
  <c r="G347" i="4"/>
  <c r="G348" i="4"/>
  <c r="G354" i="4"/>
  <c r="G360" i="4"/>
  <c r="G366" i="4"/>
  <c r="G371" i="4"/>
  <c r="G377" i="4"/>
  <c r="G383" i="4"/>
  <c r="G389" i="4"/>
  <c r="G395" i="4"/>
  <c r="F45" i="4"/>
  <c r="F63" i="4"/>
  <c r="F71" i="4"/>
  <c r="F77" i="4"/>
  <c r="F125" i="4"/>
  <c r="F131" i="4"/>
  <c r="F136" i="4"/>
  <c r="F148" i="4"/>
  <c r="F160" i="4"/>
  <c r="F172" i="4"/>
  <c r="F184" i="4"/>
  <c r="F190" i="4"/>
  <c r="F196" i="4"/>
  <c r="F220" i="4"/>
  <c r="F226" i="4"/>
  <c r="F232" i="4"/>
  <c r="AS11" i="3"/>
  <c r="G12" i="4" s="1"/>
  <c r="AS12" i="3"/>
  <c r="G13" i="4" s="1"/>
  <c r="AS13" i="3"/>
  <c r="G14" i="4" s="1"/>
  <c r="AS14" i="3"/>
  <c r="G15" i="4" s="1"/>
  <c r="AS15" i="3"/>
  <c r="G16" i="4" s="1"/>
  <c r="AS16" i="3"/>
  <c r="G17" i="4" s="1"/>
  <c r="AS17" i="3"/>
  <c r="G18" i="4" s="1"/>
  <c r="AS18" i="3"/>
  <c r="G19" i="4" s="1"/>
  <c r="AS19" i="3"/>
  <c r="G20" i="4" s="1"/>
  <c r="AS20" i="3"/>
  <c r="G21" i="4" s="1"/>
  <c r="AS21" i="3"/>
  <c r="G22" i="4" s="1"/>
  <c r="AS22" i="3"/>
  <c r="G23" i="4" s="1"/>
  <c r="AS23" i="3"/>
  <c r="G24" i="4" s="1"/>
  <c r="AS24" i="3"/>
  <c r="G25" i="4" s="1"/>
  <c r="AS25" i="3"/>
  <c r="G26" i="4" s="1"/>
  <c r="AS26" i="3"/>
  <c r="G27" i="4" s="1"/>
  <c r="AS27" i="3"/>
  <c r="G28" i="4" s="1"/>
  <c r="AS28" i="3"/>
  <c r="G29" i="4" s="1"/>
  <c r="AS30" i="3"/>
  <c r="G31" i="4" s="1"/>
  <c r="AS31" i="3"/>
  <c r="G32" i="4" s="1"/>
  <c r="AS32" i="3"/>
  <c r="G33" i="4" s="1"/>
  <c r="AS33" i="3"/>
  <c r="G34" i="4" s="1"/>
  <c r="AS34" i="3"/>
  <c r="G35" i="4" s="1"/>
  <c r="AS35" i="3"/>
  <c r="G36" i="4" s="1"/>
  <c r="AS36" i="3"/>
  <c r="G37" i="4" s="1"/>
  <c r="AS37" i="3"/>
  <c r="G38" i="4" s="1"/>
  <c r="AS38" i="3"/>
  <c r="G39" i="4" s="1"/>
  <c r="AS40" i="3"/>
  <c r="G41" i="4" s="1"/>
  <c r="AS41" i="3"/>
  <c r="G42" i="4" s="1"/>
  <c r="AS42" i="3"/>
  <c r="G43" i="4" s="1"/>
  <c r="AS43" i="3"/>
  <c r="G44" i="4" s="1"/>
  <c r="AS44" i="3"/>
  <c r="G45" i="4" s="1"/>
  <c r="AS45" i="3"/>
  <c r="G46" i="4" s="1"/>
  <c r="AS47" i="3"/>
  <c r="G48" i="4" s="1"/>
  <c r="AS48" i="3"/>
  <c r="G49" i="4" s="1"/>
  <c r="AS49" i="3"/>
  <c r="G50" i="4" s="1"/>
  <c r="AS50" i="3"/>
  <c r="G51" i="4" s="1"/>
  <c r="AS51" i="3"/>
  <c r="G52" i="4" s="1"/>
  <c r="AS52" i="3"/>
  <c r="AS53" i="3"/>
  <c r="G54" i="4" s="1"/>
  <c r="AS54" i="3"/>
  <c r="G55" i="4" s="1"/>
  <c r="AS55" i="3"/>
  <c r="G56" i="4" s="1"/>
  <c r="AS56" i="3"/>
  <c r="G57" i="4" s="1"/>
  <c r="AS57" i="3"/>
  <c r="G58" i="4" s="1"/>
  <c r="AS58" i="3"/>
  <c r="AS59" i="3"/>
  <c r="G60" i="4" s="1"/>
  <c r="AS60" i="3"/>
  <c r="G61" i="4" s="1"/>
  <c r="AS61" i="3"/>
  <c r="G62" i="4" s="1"/>
  <c r="AS62" i="3"/>
  <c r="G63" i="4" s="1"/>
  <c r="AS63" i="3"/>
  <c r="G64" i="4" s="1"/>
  <c r="AS64" i="3"/>
  <c r="AS65" i="3"/>
  <c r="G66" i="4" s="1"/>
  <c r="AS66" i="3"/>
  <c r="G67" i="4" s="1"/>
  <c r="AS67" i="3"/>
  <c r="G68" i="4" s="1"/>
  <c r="AS68" i="3"/>
  <c r="G69" i="4" s="1"/>
  <c r="AS69" i="3"/>
  <c r="G70" i="4" s="1"/>
  <c r="AS70" i="3"/>
  <c r="G71" i="4" s="1"/>
  <c r="AS71" i="3"/>
  <c r="AS72" i="3"/>
  <c r="G73" i="4" s="1"/>
  <c r="AS73" i="3"/>
  <c r="G74" i="4" s="1"/>
  <c r="AS74" i="3"/>
  <c r="G75" i="4" s="1"/>
  <c r="AS75" i="3"/>
  <c r="G76" i="4" s="1"/>
  <c r="AS76" i="3"/>
  <c r="G77" i="4" s="1"/>
  <c r="AS77" i="3"/>
  <c r="G78" i="4" s="1"/>
  <c r="AS78" i="3"/>
  <c r="G79" i="4" s="1"/>
  <c r="AS79" i="3"/>
  <c r="G80" i="4" s="1"/>
  <c r="AS80" i="3"/>
  <c r="G81" i="4" s="1"/>
  <c r="AS81" i="3"/>
  <c r="G82" i="4" s="1"/>
  <c r="AS82" i="3"/>
  <c r="G83" i="4" s="1"/>
  <c r="AS83" i="3"/>
  <c r="G84" i="4" s="1"/>
  <c r="AS84" i="3"/>
  <c r="G85" i="4" s="1"/>
  <c r="AS85" i="3"/>
  <c r="G86" i="4" s="1"/>
  <c r="AS86" i="3"/>
  <c r="G87" i="4" s="1"/>
  <c r="AS87" i="3"/>
  <c r="G88" i="4" s="1"/>
  <c r="AS88" i="3"/>
  <c r="G89" i="4" s="1"/>
  <c r="AS89" i="3"/>
  <c r="AS92" i="3"/>
  <c r="G93" i="4" s="1"/>
  <c r="AS93" i="3"/>
  <c r="G94" i="4" s="1"/>
  <c r="AS94" i="3"/>
  <c r="AS97" i="3"/>
  <c r="G98" i="4" s="1"/>
  <c r="AS99" i="3"/>
  <c r="G100" i="4" s="1"/>
  <c r="AS100" i="3"/>
  <c r="AS102" i="3"/>
  <c r="G103" i="4" s="1"/>
  <c r="AS103" i="3"/>
  <c r="G104" i="4" s="1"/>
  <c r="AS104" i="3"/>
  <c r="G105" i="4" s="1"/>
  <c r="AS105" i="3"/>
  <c r="G106" i="4" s="1"/>
  <c r="AS106" i="3"/>
  <c r="AS107" i="3"/>
  <c r="G108" i="4" s="1"/>
  <c r="AS108" i="3"/>
  <c r="G109" i="4" s="1"/>
  <c r="AS109" i="3"/>
  <c r="G110" i="4" s="1"/>
  <c r="AS110" i="3"/>
  <c r="G111" i="4" s="1"/>
  <c r="AS111" i="3"/>
  <c r="G112" i="4" s="1"/>
  <c r="AS112" i="3"/>
  <c r="G113" i="4" s="1"/>
  <c r="AS113" i="3"/>
  <c r="AS114" i="3"/>
  <c r="G115" i="4" s="1"/>
  <c r="AS115" i="3"/>
  <c r="G116" i="4" s="1"/>
  <c r="AS117" i="3"/>
  <c r="G118" i="4" s="1"/>
  <c r="AS118" i="3"/>
  <c r="G119" i="4" s="1"/>
  <c r="AS119" i="3"/>
  <c r="G120" i="4" s="1"/>
  <c r="AS120" i="3"/>
  <c r="G121" i="4" s="1"/>
  <c r="AS121" i="3"/>
  <c r="G122" i="4" s="1"/>
  <c r="AS122" i="3"/>
  <c r="G123" i="4" s="1"/>
  <c r="AS123" i="3"/>
  <c r="G124" i="4" s="1"/>
  <c r="AS124" i="3"/>
  <c r="G125" i="4" s="1"/>
  <c r="AS125" i="3"/>
  <c r="AS126" i="3"/>
  <c r="G127" i="4" s="1"/>
  <c r="AS127" i="3"/>
  <c r="G128" i="4" s="1"/>
  <c r="AS128" i="3"/>
  <c r="G129" i="4" s="1"/>
  <c r="AS129" i="3"/>
  <c r="G130" i="4" s="1"/>
  <c r="AS130" i="3"/>
  <c r="AS131" i="3"/>
  <c r="AS132" i="3"/>
  <c r="G133" i="4" s="1"/>
  <c r="AS133" i="3"/>
  <c r="G134" i="4" s="1"/>
  <c r="AS134" i="3"/>
  <c r="G135" i="4" s="1"/>
  <c r="AS135" i="3"/>
  <c r="G136" i="4" s="1"/>
  <c r="AS136" i="3"/>
  <c r="G137" i="4" s="1"/>
  <c r="AS137" i="3"/>
  <c r="AS138" i="3"/>
  <c r="G139" i="4" s="1"/>
  <c r="AS139" i="3"/>
  <c r="G140" i="4" s="1"/>
  <c r="AS140" i="3"/>
  <c r="G141" i="4" s="1"/>
  <c r="AS141" i="3"/>
  <c r="G142" i="4" s="1"/>
  <c r="AS142" i="3"/>
  <c r="G143" i="4" s="1"/>
  <c r="AS143" i="3"/>
  <c r="G144" i="4" s="1"/>
  <c r="AS144" i="3"/>
  <c r="G145" i="4" s="1"/>
  <c r="AS145" i="3"/>
  <c r="G146" i="4" s="1"/>
  <c r="AS146" i="3"/>
  <c r="G147" i="4" s="1"/>
  <c r="AS147" i="3"/>
  <c r="G148" i="4" s="1"/>
  <c r="AS148" i="3"/>
  <c r="G149" i="4" s="1"/>
  <c r="AS149" i="3"/>
  <c r="AS150" i="3"/>
  <c r="G151" i="4" s="1"/>
  <c r="AS151" i="3"/>
  <c r="G152" i="4" s="1"/>
  <c r="AS152" i="3"/>
  <c r="G153" i="4" s="1"/>
  <c r="AS153" i="3"/>
  <c r="G154" i="4" s="1"/>
  <c r="AS154" i="3"/>
  <c r="AS155" i="3"/>
  <c r="G156" i="4" s="1"/>
  <c r="AS156" i="3"/>
  <c r="G157" i="4" s="1"/>
  <c r="AS157" i="3"/>
  <c r="G158" i="4" s="1"/>
  <c r="AS158" i="3"/>
  <c r="G159" i="4" s="1"/>
  <c r="AS159" i="3"/>
  <c r="G160" i="4" s="1"/>
  <c r="AS160" i="3"/>
  <c r="AS161" i="3"/>
  <c r="G162" i="4" s="1"/>
  <c r="AS162" i="3"/>
  <c r="G163" i="4" s="1"/>
  <c r="AS163" i="3"/>
  <c r="G164" i="4" s="1"/>
  <c r="AS164" i="3"/>
  <c r="G165" i="4" s="1"/>
  <c r="AS165" i="3"/>
  <c r="G166" i="4" s="1"/>
  <c r="AS166" i="3"/>
  <c r="AS167" i="3"/>
  <c r="G168" i="4" s="1"/>
  <c r="AS168" i="3"/>
  <c r="G169" i="4" s="1"/>
  <c r="AS169" i="3"/>
  <c r="G170" i="4" s="1"/>
  <c r="AS170" i="3"/>
  <c r="G171" i="4" s="1"/>
  <c r="AS171" i="3"/>
  <c r="G172" i="4" s="1"/>
  <c r="AS172" i="3"/>
  <c r="AS173" i="3"/>
  <c r="AS174" i="3"/>
  <c r="G175" i="4" s="1"/>
  <c r="AS175" i="3"/>
  <c r="G176" i="4" s="1"/>
  <c r="AS176" i="3"/>
  <c r="G177" i="4" s="1"/>
  <c r="AS177" i="3"/>
  <c r="G178" i="4" s="1"/>
  <c r="AS178" i="3"/>
  <c r="AS179" i="3"/>
  <c r="G180" i="4" s="1"/>
  <c r="AS180" i="3"/>
  <c r="G181" i="4" s="1"/>
  <c r="AS181" i="3"/>
  <c r="G182" i="4" s="1"/>
  <c r="AS182" i="3"/>
  <c r="G183" i="4" s="1"/>
  <c r="AS183" i="3"/>
  <c r="G184" i="4" s="1"/>
  <c r="AS184" i="3"/>
  <c r="G185" i="4" s="1"/>
  <c r="AS185" i="3"/>
  <c r="G186" i="4" s="1"/>
  <c r="AS186" i="3"/>
  <c r="G187" i="4" s="1"/>
  <c r="AS187" i="3"/>
  <c r="G188" i="4" s="1"/>
  <c r="AS188" i="3"/>
  <c r="G189" i="4" s="1"/>
  <c r="AS189" i="3"/>
  <c r="G190" i="4" s="1"/>
  <c r="AS190" i="3"/>
  <c r="AS191" i="3"/>
  <c r="G192" i="4" s="1"/>
  <c r="AS192" i="3"/>
  <c r="G193" i="4" s="1"/>
  <c r="AS193" i="3"/>
  <c r="G194" i="4" s="1"/>
  <c r="AS194" i="3"/>
  <c r="G195" i="4" s="1"/>
  <c r="AS195" i="3"/>
  <c r="G196" i="4" s="1"/>
  <c r="AS196" i="3"/>
  <c r="G197" i="4" s="1"/>
  <c r="AS197" i="3"/>
  <c r="AS198" i="3"/>
  <c r="G199" i="4" s="1"/>
  <c r="AS199" i="3"/>
  <c r="G200" i="4" s="1"/>
  <c r="AS200" i="3"/>
  <c r="G201" i="4" s="1"/>
  <c r="AS201" i="3"/>
  <c r="G202" i="4" s="1"/>
  <c r="AS202" i="3"/>
  <c r="G203" i="4" s="1"/>
  <c r="AS203" i="3"/>
  <c r="AS204" i="3"/>
  <c r="G205" i="4" s="1"/>
  <c r="AS205" i="3"/>
  <c r="G206" i="4" s="1"/>
  <c r="AS206" i="3"/>
  <c r="G207" i="4" s="1"/>
  <c r="AS207" i="3"/>
  <c r="G208" i="4" s="1"/>
  <c r="AS208" i="3"/>
  <c r="AS209" i="3"/>
  <c r="AS210" i="3"/>
  <c r="G211" i="4" s="1"/>
  <c r="AS211" i="3"/>
  <c r="G212" i="4" s="1"/>
  <c r="AS212" i="3"/>
  <c r="G213" i="4" s="1"/>
  <c r="AS213" i="3"/>
  <c r="G214" i="4" s="1"/>
  <c r="AS214" i="3"/>
  <c r="G215" i="4" s="1"/>
  <c r="AS215" i="3"/>
  <c r="AS216" i="3"/>
  <c r="G217" i="4" s="1"/>
  <c r="AS217" i="3"/>
  <c r="G218" i="4" s="1"/>
  <c r="AS218" i="3"/>
  <c r="G219" i="4" s="1"/>
  <c r="AS219" i="3"/>
  <c r="G220" i="4" s="1"/>
  <c r="AS220" i="3"/>
  <c r="G221" i="4" s="1"/>
  <c r="AS221" i="3"/>
  <c r="G222" i="4" s="1"/>
  <c r="AS222" i="3"/>
  <c r="G223" i="4" s="1"/>
  <c r="AS223" i="3"/>
  <c r="G224" i="4" s="1"/>
  <c r="AS224" i="3"/>
  <c r="G225" i="4" s="1"/>
  <c r="AS225" i="3"/>
  <c r="G226" i="4" s="1"/>
  <c r="AS226" i="3"/>
  <c r="AS227" i="3"/>
  <c r="G228" i="4" s="1"/>
  <c r="AS228" i="3"/>
  <c r="G229" i="4" s="1"/>
  <c r="AS229" i="3"/>
  <c r="G230" i="4" s="1"/>
  <c r="AS230" i="3"/>
  <c r="G231" i="4" s="1"/>
  <c r="AS231" i="3"/>
  <c r="G232" i="4" s="1"/>
  <c r="AS232" i="3"/>
  <c r="AS233" i="3"/>
  <c r="G234" i="4" s="1"/>
  <c r="AS234" i="3"/>
  <c r="G235" i="4" s="1"/>
  <c r="AS235" i="3"/>
  <c r="G236" i="4" s="1"/>
  <c r="AS236" i="3"/>
  <c r="G237" i="4" s="1"/>
  <c r="AS237" i="3"/>
  <c r="G238" i="4" s="1"/>
  <c r="AS238" i="3"/>
  <c r="AS239" i="3"/>
  <c r="G240" i="4" s="1"/>
  <c r="AS240" i="3"/>
  <c r="G241" i="4" s="1"/>
  <c r="AS241" i="3"/>
  <c r="G242" i="4" s="1"/>
  <c r="AS242" i="3"/>
  <c r="G243" i="4" s="1"/>
  <c r="AS243" i="3"/>
  <c r="G244" i="4" s="1"/>
  <c r="AS244" i="3"/>
  <c r="AS245" i="3"/>
  <c r="G246" i="4" s="1"/>
  <c r="AS246" i="3"/>
  <c r="G247" i="4" s="1"/>
  <c r="AS247" i="3"/>
  <c r="G248" i="4" s="1"/>
  <c r="AS248" i="3"/>
  <c r="G249" i="4" s="1"/>
  <c r="AS249" i="3"/>
  <c r="G250" i="4" s="1"/>
  <c r="AS250" i="3"/>
  <c r="AS251" i="3"/>
  <c r="AS252" i="3"/>
  <c r="G253" i="4" s="1"/>
  <c r="AS253" i="3"/>
  <c r="G254" i="4" s="1"/>
  <c r="AS254" i="3"/>
  <c r="G255" i="4" s="1"/>
  <c r="AS255" i="3"/>
  <c r="G256" i="4" s="1"/>
  <c r="AS256" i="3"/>
  <c r="G257" i="4" s="1"/>
  <c r="AS257" i="3"/>
  <c r="G258" i="4" s="1"/>
  <c r="AS258" i="3"/>
  <c r="G259" i="4" s="1"/>
  <c r="AS259" i="3"/>
  <c r="G260" i="4" s="1"/>
  <c r="AS260" i="3"/>
  <c r="G261" i="4" s="1"/>
  <c r="AS261" i="3"/>
  <c r="G262" i="4" s="1"/>
  <c r="AS262" i="3"/>
  <c r="G263" i="4" s="1"/>
  <c r="AS263" i="3"/>
  <c r="G264" i="4" s="1"/>
  <c r="AS264" i="3"/>
  <c r="G265" i="4" s="1"/>
  <c r="AS265" i="3"/>
  <c r="G266" i="4" s="1"/>
  <c r="AS266" i="3"/>
  <c r="G267" i="4" s="1"/>
  <c r="AS267" i="3"/>
  <c r="G268" i="4" s="1"/>
  <c r="AS268" i="3"/>
  <c r="AS269" i="3"/>
  <c r="AS270" i="3"/>
  <c r="G271" i="4" s="1"/>
  <c r="AS271" i="3"/>
  <c r="G272" i="4" s="1"/>
  <c r="AS272" i="3"/>
  <c r="G273" i="4" s="1"/>
  <c r="AS273" i="3"/>
  <c r="G274" i="4" s="1"/>
  <c r="AS274" i="3"/>
  <c r="G275" i="4" s="1"/>
  <c r="AS275" i="3"/>
  <c r="AS276" i="3"/>
  <c r="G277" i="4" s="1"/>
  <c r="AS277" i="3"/>
  <c r="G278" i="4" s="1"/>
  <c r="AS278" i="3"/>
  <c r="G279" i="4" s="1"/>
  <c r="AS279" i="3"/>
  <c r="G280" i="4" s="1"/>
  <c r="AS280" i="3"/>
  <c r="G281" i="4" s="1"/>
  <c r="AS281" i="3"/>
  <c r="AS282" i="3"/>
  <c r="G283" i="4" s="1"/>
  <c r="AS283" i="3"/>
  <c r="G284" i="4" s="1"/>
  <c r="AS284" i="3"/>
  <c r="G285" i="4" s="1"/>
  <c r="AS285" i="3"/>
  <c r="G286" i="4" s="1"/>
  <c r="AS286" i="3"/>
  <c r="AS287" i="3"/>
  <c r="AS288" i="3"/>
  <c r="G289" i="4" s="1"/>
  <c r="AS289" i="3"/>
  <c r="G290" i="4" s="1"/>
  <c r="AS290" i="3"/>
  <c r="G291" i="4" s="1"/>
  <c r="AS291" i="3"/>
  <c r="G292" i="4" s="1"/>
  <c r="AS292" i="3"/>
  <c r="G293" i="4" s="1"/>
  <c r="AS293" i="3"/>
  <c r="AS294" i="3"/>
  <c r="G295" i="4" s="1"/>
  <c r="AS295" i="3"/>
  <c r="G296" i="4" s="1"/>
  <c r="AS296" i="3"/>
  <c r="G297" i="4" s="1"/>
  <c r="AS297" i="3"/>
  <c r="G298" i="4" s="1"/>
  <c r="AS298" i="3"/>
  <c r="AS299" i="3"/>
  <c r="G300" i="4" s="1"/>
  <c r="AS300" i="3"/>
  <c r="G301" i="4" s="1"/>
  <c r="AS301" i="3"/>
  <c r="G302" i="4" s="1"/>
  <c r="AS302" i="3"/>
  <c r="G303" i="4" s="1"/>
  <c r="AS303" i="3"/>
  <c r="G304" i="4" s="1"/>
  <c r="AS304" i="3"/>
  <c r="AS305" i="3"/>
  <c r="G306" i="4" s="1"/>
  <c r="AS306" i="3"/>
  <c r="G307" i="4" s="1"/>
  <c r="AS307" i="3"/>
  <c r="G308" i="4" s="1"/>
  <c r="AS308" i="3"/>
  <c r="G309" i="4" s="1"/>
  <c r="AS309" i="3"/>
  <c r="G310" i="4" s="1"/>
  <c r="AS310" i="3"/>
  <c r="AS311" i="3"/>
  <c r="G312" i="4" s="1"/>
  <c r="AS312" i="3"/>
  <c r="G313" i="4" s="1"/>
  <c r="AS313" i="3"/>
  <c r="G314" i="4" s="1"/>
  <c r="AS314" i="3"/>
  <c r="G315" i="4" s="1"/>
  <c r="AS315" i="3"/>
  <c r="G316" i="4" s="1"/>
  <c r="AS316" i="3"/>
  <c r="AS317" i="3"/>
  <c r="G318" i="4" s="1"/>
  <c r="AS318" i="3"/>
  <c r="G319" i="4" s="1"/>
  <c r="AS319" i="3"/>
  <c r="G320" i="4" s="1"/>
  <c r="AS320" i="3"/>
  <c r="G321" i="4" s="1"/>
  <c r="AS321" i="3"/>
  <c r="G322" i="4" s="1"/>
  <c r="AS322" i="3"/>
  <c r="AS323" i="3"/>
  <c r="G324" i="4" s="1"/>
  <c r="AS324" i="3"/>
  <c r="G325" i="4" s="1"/>
  <c r="AS325" i="3"/>
  <c r="G326" i="4" s="1"/>
  <c r="AS326" i="3"/>
  <c r="G327" i="4" s="1"/>
  <c r="AS327" i="3"/>
  <c r="G328" i="4" s="1"/>
  <c r="AS328" i="3"/>
  <c r="G329" i="4" s="1"/>
  <c r="AS329" i="3"/>
  <c r="AS330" i="3"/>
  <c r="G331" i="4" s="1"/>
  <c r="AS331" i="3"/>
  <c r="G332" i="4" s="1"/>
  <c r="AS332" i="3"/>
  <c r="G333" i="4" s="1"/>
  <c r="AS333" i="3"/>
  <c r="G334" i="4" s="1"/>
  <c r="AS334" i="3"/>
  <c r="G335" i="4" s="1"/>
  <c r="AS335" i="3"/>
  <c r="G336" i="4" s="1"/>
  <c r="AS336" i="3"/>
  <c r="G337" i="4" s="1"/>
  <c r="AS337" i="3"/>
  <c r="G338" i="4" s="1"/>
  <c r="AS338" i="3"/>
  <c r="G339" i="4" s="1"/>
  <c r="AS339" i="3"/>
  <c r="G340" i="4" s="1"/>
  <c r="AS340" i="3"/>
  <c r="G341" i="4" s="1"/>
  <c r="AS341" i="3"/>
  <c r="AS342" i="3"/>
  <c r="G343" i="4" s="1"/>
  <c r="AS343" i="3"/>
  <c r="G344" i="4" s="1"/>
  <c r="AS344" i="3"/>
  <c r="G345" i="4" s="1"/>
  <c r="AS345" i="3"/>
  <c r="G346" i="4" s="1"/>
  <c r="AS346" i="3"/>
  <c r="AS347" i="3"/>
  <c r="AS348" i="3"/>
  <c r="G349" i="4" s="1"/>
  <c r="AS349" i="3"/>
  <c r="G350" i="4" s="1"/>
  <c r="AS350" i="3"/>
  <c r="G351" i="4" s="1"/>
  <c r="AS351" i="3"/>
  <c r="G352" i="4" s="1"/>
  <c r="AS352" i="3"/>
  <c r="G353" i="4" s="1"/>
  <c r="AS353" i="3"/>
  <c r="AS354" i="3"/>
  <c r="G355" i="4" s="1"/>
  <c r="AS355" i="3"/>
  <c r="G356" i="4" s="1"/>
  <c r="AS356" i="3"/>
  <c r="G357" i="4" s="1"/>
  <c r="AS357" i="3"/>
  <c r="G358" i="4" s="1"/>
  <c r="AS358" i="3"/>
  <c r="G359" i="4" s="1"/>
  <c r="AS359" i="3"/>
  <c r="AS360" i="3"/>
  <c r="G361" i="4" s="1"/>
  <c r="AS361" i="3"/>
  <c r="G362" i="4" s="1"/>
  <c r="AS362" i="3"/>
  <c r="G363" i="4" s="1"/>
  <c r="AS363" i="3"/>
  <c r="G364" i="4" s="1"/>
  <c r="AS364" i="3"/>
  <c r="G365" i="4" s="1"/>
  <c r="AS365" i="3"/>
  <c r="AS366" i="3"/>
  <c r="G367" i="4" s="1"/>
  <c r="AS367" i="3"/>
  <c r="G368" i="4" s="1"/>
  <c r="AS368" i="3"/>
  <c r="G369" i="4" s="1"/>
  <c r="AS369" i="3"/>
  <c r="G370" i="4" s="1"/>
  <c r="AS370" i="3"/>
  <c r="AS371" i="3"/>
  <c r="G372" i="4" s="1"/>
  <c r="AS372" i="3"/>
  <c r="G373" i="4" s="1"/>
  <c r="AS373" i="3"/>
  <c r="G374" i="4" s="1"/>
  <c r="AS374" i="3"/>
  <c r="G375" i="4" s="1"/>
  <c r="AS375" i="3"/>
  <c r="G376" i="4" s="1"/>
  <c r="AS376" i="3"/>
  <c r="AS377" i="3"/>
  <c r="G378" i="4" s="1"/>
  <c r="AS378" i="3"/>
  <c r="G379" i="4" s="1"/>
  <c r="AS379" i="3"/>
  <c r="G380" i="4" s="1"/>
  <c r="AS380" i="3"/>
  <c r="G381" i="4" s="1"/>
  <c r="AS381" i="3"/>
  <c r="G382" i="4" s="1"/>
  <c r="AS382" i="3"/>
  <c r="AS383" i="3"/>
  <c r="G384" i="4" s="1"/>
  <c r="AS384" i="3"/>
  <c r="G385" i="4" s="1"/>
  <c r="AS385" i="3"/>
  <c r="G386" i="4" s="1"/>
  <c r="AS386" i="3"/>
  <c r="G387" i="4" s="1"/>
  <c r="AS387" i="3"/>
  <c r="G388" i="4" s="1"/>
  <c r="AS388" i="3"/>
  <c r="AS389" i="3"/>
  <c r="G390" i="4" s="1"/>
  <c r="AS390" i="3"/>
  <c r="G391" i="4" s="1"/>
  <c r="AS391" i="3"/>
  <c r="G392" i="4" s="1"/>
  <c r="AS392" i="3"/>
  <c r="G393" i="4" s="1"/>
  <c r="AS393" i="3"/>
  <c r="G394" i="4" s="1"/>
  <c r="AS394" i="3"/>
  <c r="AS10" i="3"/>
  <c r="G11" i="4" s="1"/>
  <c r="T14" i="3"/>
  <c r="F15" i="4" s="1"/>
  <c r="T23" i="3"/>
  <c r="F24" i="4" s="1"/>
  <c r="T33" i="3"/>
  <c r="F34" i="4" s="1"/>
  <c r="T44" i="3"/>
  <c r="T54" i="3"/>
  <c r="F55" i="4" s="1"/>
  <c r="T55" i="3"/>
  <c r="F56" i="4" s="1"/>
  <c r="T56" i="3"/>
  <c r="F57" i="4" s="1"/>
  <c r="T57" i="3"/>
  <c r="F58" i="4" s="1"/>
  <c r="T58" i="3"/>
  <c r="F59" i="4" s="1"/>
  <c r="T59" i="3"/>
  <c r="F60" i="4" s="1"/>
  <c r="T60" i="3"/>
  <c r="F61" i="4" s="1"/>
  <c r="T61" i="3"/>
  <c r="F62" i="4" s="1"/>
  <c r="T62" i="3"/>
  <c r="T63" i="3"/>
  <c r="F64" i="4" s="1"/>
  <c r="T64" i="3"/>
  <c r="F65" i="4" s="1"/>
  <c r="T65" i="3"/>
  <c r="F66" i="4" s="1"/>
  <c r="T66" i="3"/>
  <c r="F67" i="4" s="1"/>
  <c r="T67" i="3"/>
  <c r="F68" i="4" s="1"/>
  <c r="T68" i="3"/>
  <c r="F69" i="4" s="1"/>
  <c r="T69" i="3"/>
  <c r="F70" i="4" s="1"/>
  <c r="T70" i="3"/>
  <c r="T71" i="3"/>
  <c r="F72" i="4" s="1"/>
  <c r="T72" i="3"/>
  <c r="F73" i="4" s="1"/>
  <c r="T73" i="3"/>
  <c r="F74" i="4" s="1"/>
  <c r="T74" i="3"/>
  <c r="F75" i="4" s="1"/>
  <c r="T75" i="3"/>
  <c r="F76" i="4" s="1"/>
  <c r="T76" i="3"/>
  <c r="T77" i="3"/>
  <c r="F78" i="4" s="1"/>
  <c r="T78" i="3"/>
  <c r="F79" i="4" s="1"/>
  <c r="T79" i="3"/>
  <c r="F80" i="4" s="1"/>
  <c r="T81" i="3"/>
  <c r="F82" i="4" s="1"/>
  <c r="T82" i="3"/>
  <c r="F83" i="4" s="1"/>
  <c r="T83" i="3"/>
  <c r="F84" i="4" s="1"/>
  <c r="T87" i="3"/>
  <c r="F88" i="4" s="1"/>
  <c r="T88" i="3"/>
  <c r="F89" i="4" s="1"/>
  <c r="T92" i="3"/>
  <c r="F93" i="4" s="1"/>
  <c r="T93" i="3"/>
  <c r="F94" i="4" s="1"/>
  <c r="T100" i="3"/>
  <c r="F101" i="4" s="1"/>
  <c r="T106" i="3"/>
  <c r="F107" i="4" s="1"/>
  <c r="T107" i="3"/>
  <c r="F108" i="4" s="1"/>
  <c r="T108" i="3"/>
  <c r="F109" i="4" s="1"/>
  <c r="T111" i="3"/>
  <c r="F112" i="4" s="1"/>
  <c r="T112" i="3"/>
  <c r="F113" i="4" s="1"/>
  <c r="T113" i="3"/>
  <c r="F114" i="4" s="1"/>
  <c r="T114" i="3"/>
  <c r="F115" i="4" s="1"/>
  <c r="T115" i="3"/>
  <c r="F116" i="4" s="1"/>
  <c r="T117" i="3"/>
  <c r="F118" i="4" s="1"/>
  <c r="T118" i="3"/>
  <c r="F119" i="4" s="1"/>
  <c r="T119" i="3"/>
  <c r="F120" i="4" s="1"/>
  <c r="T120" i="3"/>
  <c r="T121" i="3"/>
  <c r="T122" i="3"/>
  <c r="N10" i="2" s="1"/>
  <c r="T123" i="3"/>
  <c r="T124" i="3"/>
  <c r="N12" i="2" s="1"/>
  <c r="T125" i="3"/>
  <c r="N13" i="2" s="1"/>
  <c r="T126" i="3"/>
  <c r="T127" i="3"/>
  <c r="N15" i="2" s="1"/>
  <c r="T128" i="3"/>
  <c r="T129" i="3"/>
  <c r="F130" i="4" s="1"/>
  <c r="T130" i="3"/>
  <c r="T131" i="3"/>
  <c r="F132" i="4" s="1"/>
  <c r="T132" i="3"/>
  <c r="F133" i="4" s="1"/>
  <c r="T133" i="3"/>
  <c r="F134" i="4" s="1"/>
  <c r="T134" i="3"/>
  <c r="F135" i="4" s="1"/>
  <c r="T135" i="3"/>
  <c r="T136" i="3"/>
  <c r="F137" i="4" s="1"/>
  <c r="T137" i="3"/>
  <c r="F138" i="4" s="1"/>
  <c r="T138" i="3"/>
  <c r="F139" i="4" s="1"/>
  <c r="T139" i="3"/>
  <c r="F140" i="4" s="1"/>
  <c r="T140" i="3"/>
  <c r="F141" i="4" s="1"/>
  <c r="T141" i="3"/>
  <c r="F142" i="4" s="1"/>
  <c r="T142" i="3"/>
  <c r="F143" i="4" s="1"/>
  <c r="T143" i="3"/>
  <c r="F144" i="4" s="1"/>
  <c r="T144" i="3"/>
  <c r="F145" i="4" s="1"/>
  <c r="T145" i="3"/>
  <c r="F146" i="4" s="1"/>
  <c r="T146" i="3"/>
  <c r="F147" i="4" s="1"/>
  <c r="T147" i="3"/>
  <c r="T148" i="3"/>
  <c r="F149" i="4" s="1"/>
  <c r="T149" i="3"/>
  <c r="F150" i="4" s="1"/>
  <c r="T150" i="3"/>
  <c r="F151" i="4" s="1"/>
  <c r="T151" i="3"/>
  <c r="F152" i="4" s="1"/>
  <c r="T152" i="3"/>
  <c r="F153" i="4" s="1"/>
  <c r="T153" i="3"/>
  <c r="F154" i="4" s="1"/>
  <c r="T154" i="3"/>
  <c r="F155" i="4" s="1"/>
  <c r="T155" i="3"/>
  <c r="F156" i="4" s="1"/>
  <c r="T156" i="3"/>
  <c r="F157" i="4" s="1"/>
  <c r="T157" i="3"/>
  <c r="F158" i="4" s="1"/>
  <c r="T158" i="3"/>
  <c r="F159" i="4" s="1"/>
  <c r="T159" i="3"/>
  <c r="T160" i="3"/>
  <c r="F161" i="4" s="1"/>
  <c r="T161" i="3"/>
  <c r="F162" i="4" s="1"/>
  <c r="T162" i="3"/>
  <c r="F163" i="4" s="1"/>
  <c r="T163" i="3"/>
  <c r="F164" i="4" s="1"/>
  <c r="T164" i="3"/>
  <c r="F165" i="4" s="1"/>
  <c r="T165" i="3"/>
  <c r="F166" i="4" s="1"/>
  <c r="T166" i="3"/>
  <c r="F167" i="4" s="1"/>
  <c r="T167" i="3"/>
  <c r="F168" i="4" s="1"/>
  <c r="T168" i="3"/>
  <c r="F169" i="4" s="1"/>
  <c r="T169" i="3"/>
  <c r="F170" i="4" s="1"/>
  <c r="T170" i="3"/>
  <c r="F171" i="4" s="1"/>
  <c r="T171" i="3"/>
  <c r="T172" i="3"/>
  <c r="F173" i="4" s="1"/>
  <c r="T173" i="3"/>
  <c r="F174" i="4" s="1"/>
  <c r="T174" i="3"/>
  <c r="F175" i="4" s="1"/>
  <c r="T175" i="3"/>
  <c r="F176" i="4" s="1"/>
  <c r="T176" i="3"/>
  <c r="F177" i="4" s="1"/>
  <c r="T177" i="3"/>
  <c r="F178" i="4" s="1"/>
  <c r="T178" i="3"/>
  <c r="F179" i="4" s="1"/>
  <c r="T179" i="3"/>
  <c r="F180" i="4" s="1"/>
  <c r="T180" i="3"/>
  <c r="F181" i="4" s="1"/>
  <c r="T181" i="3"/>
  <c r="F182" i="4" s="1"/>
  <c r="T182" i="3"/>
  <c r="F183" i="4" s="1"/>
  <c r="T183" i="3"/>
  <c r="T184" i="3"/>
  <c r="F185" i="4" s="1"/>
  <c r="T185" i="3"/>
  <c r="F186" i="4" s="1"/>
  <c r="T186" i="3"/>
  <c r="F187" i="4" s="1"/>
  <c r="T187" i="3"/>
  <c r="F188" i="4" s="1"/>
  <c r="T188" i="3"/>
  <c r="F189" i="4" s="1"/>
  <c r="T189" i="3"/>
  <c r="T190" i="3"/>
  <c r="F191" i="4" s="1"/>
  <c r="T191" i="3"/>
  <c r="F192" i="4" s="1"/>
  <c r="T192" i="3"/>
  <c r="F193" i="4" s="1"/>
  <c r="T193" i="3"/>
  <c r="F194" i="4" s="1"/>
  <c r="T194" i="3"/>
  <c r="F195" i="4" s="1"/>
  <c r="T195" i="3"/>
  <c r="T196" i="3"/>
  <c r="F197" i="4" s="1"/>
  <c r="T197" i="3"/>
  <c r="F198" i="4" s="1"/>
  <c r="T198" i="3"/>
  <c r="F199" i="4" s="1"/>
  <c r="T199" i="3"/>
  <c r="F200" i="4" s="1"/>
  <c r="T200" i="3"/>
  <c r="F201" i="4" s="1"/>
  <c r="T201" i="3"/>
  <c r="F202" i="4" s="1"/>
  <c r="T202" i="3"/>
  <c r="F203" i="4" s="1"/>
  <c r="T203" i="3"/>
  <c r="F204" i="4" s="1"/>
  <c r="T204" i="3"/>
  <c r="F205" i="4" s="1"/>
  <c r="T205" i="3"/>
  <c r="F206" i="4" s="1"/>
  <c r="T206" i="3"/>
  <c r="F207" i="4" s="1"/>
  <c r="T207" i="3"/>
  <c r="F208" i="4" s="1"/>
  <c r="T208" i="3"/>
  <c r="F209" i="4" s="1"/>
  <c r="T209" i="3"/>
  <c r="F210" i="4" s="1"/>
  <c r="T210" i="3"/>
  <c r="F211" i="4" s="1"/>
  <c r="T211" i="3"/>
  <c r="F212" i="4" s="1"/>
  <c r="T212" i="3"/>
  <c r="F213" i="4" s="1"/>
  <c r="T213" i="3"/>
  <c r="F214" i="4" s="1"/>
  <c r="T214" i="3"/>
  <c r="F215" i="4" s="1"/>
  <c r="T215" i="3"/>
  <c r="F216" i="4" s="1"/>
  <c r="T216" i="3"/>
  <c r="F217" i="4" s="1"/>
  <c r="T217" i="3"/>
  <c r="F218" i="4" s="1"/>
  <c r="T218" i="3"/>
  <c r="F219" i="4" s="1"/>
  <c r="T219" i="3"/>
  <c r="T220" i="3"/>
  <c r="F221" i="4" s="1"/>
  <c r="T221" i="3"/>
  <c r="F222" i="4" s="1"/>
  <c r="T222" i="3"/>
  <c r="F223" i="4" s="1"/>
  <c r="T223" i="3"/>
  <c r="F224" i="4" s="1"/>
  <c r="T224" i="3"/>
  <c r="F225" i="4" s="1"/>
  <c r="T225" i="3"/>
  <c r="T226" i="3"/>
  <c r="F227" i="4" s="1"/>
  <c r="T227" i="3"/>
  <c r="F228" i="4" s="1"/>
  <c r="T228" i="3"/>
  <c r="F229" i="4" s="1"/>
  <c r="T229" i="3"/>
  <c r="F230" i="4" s="1"/>
  <c r="T230" i="3"/>
  <c r="F231" i="4" s="1"/>
  <c r="T231" i="3"/>
  <c r="T232" i="3"/>
  <c r="F233" i="4" s="1"/>
  <c r="T233" i="3"/>
  <c r="F234" i="4" s="1"/>
  <c r="T234" i="3"/>
  <c r="F235" i="4" s="1"/>
  <c r="T10" i="3"/>
  <c r="F11" i="4" s="1"/>
  <c r="F123" i="4" l="1"/>
  <c r="N11" i="2"/>
  <c r="F124" i="4"/>
  <c r="N16" i="2"/>
  <c r="F129" i="4"/>
  <c r="N9" i="2"/>
  <c r="F122" i="4"/>
  <c r="F128" i="4"/>
  <c r="N14" i="2"/>
  <c r="F127" i="4"/>
  <c r="N8" i="2"/>
  <c r="F121" i="4"/>
  <c r="F126" i="4"/>
  <c r="I2927" i="4"/>
  <c r="J2927" i="4"/>
  <c r="M2927" i="4" s="1"/>
  <c r="I2534" i="4"/>
  <c r="J2534" i="4"/>
  <c r="M2534" i="4" s="1"/>
  <c r="I2141" i="4"/>
  <c r="J2141" i="4"/>
  <c r="M2141" i="4" s="1"/>
  <c r="I1748" i="4"/>
  <c r="J1748" i="4"/>
  <c r="M1748" i="4" s="1"/>
  <c r="I1355" i="4"/>
  <c r="J1355" i="4"/>
  <c r="M1355" i="4" s="1"/>
  <c r="I962" i="4"/>
  <c r="J962" i="4"/>
  <c r="M962" i="4" s="1"/>
  <c r="I569" i="4"/>
  <c r="J569" i="4"/>
  <c r="M569" i="4" s="1"/>
  <c r="A176" i="4"/>
  <c r="A569" i="4" s="1"/>
  <c r="A962" i="4" s="1"/>
  <c r="A1355" i="4" s="1"/>
  <c r="A1748" i="4" s="1"/>
  <c r="A2141" i="4" s="1"/>
  <c r="A2534" i="4" s="1"/>
  <c r="A2927" i="4" s="1"/>
  <c r="B176" i="4"/>
  <c r="B569" i="4" s="1"/>
  <c r="B962" i="4" s="1"/>
  <c r="B1355" i="4" s="1"/>
  <c r="B1748" i="4" s="1"/>
  <c r="B2141" i="4" s="1"/>
  <c r="B2534" i="4" s="1"/>
  <c r="B2927" i="4" s="1"/>
  <c r="C176" i="4"/>
  <c r="C569" i="4" s="1"/>
  <c r="C962" i="4" s="1"/>
  <c r="C1355" i="4" s="1"/>
  <c r="C1748" i="4" s="1"/>
  <c r="C2141" i="4" s="1"/>
  <c r="C2534" i="4" s="1"/>
  <c r="C2927" i="4" s="1"/>
  <c r="D176" i="4"/>
  <c r="D569" i="4" s="1"/>
  <c r="D962" i="4" s="1"/>
  <c r="D1355" i="4" s="1"/>
  <c r="D1748" i="4" s="1"/>
  <c r="D2141" i="4" s="1"/>
  <c r="D2534" i="4" s="1"/>
  <c r="D2927" i="4" s="1"/>
  <c r="E176" i="4"/>
  <c r="E569" i="4" s="1"/>
  <c r="E962" i="4" s="1"/>
  <c r="E1355" i="4" s="1"/>
  <c r="E1748" i="4" s="1"/>
  <c r="E2141" i="4" s="1"/>
  <c r="E2534" i="4" s="1"/>
  <c r="E2927" i="4" s="1"/>
  <c r="I176" i="4"/>
  <c r="J176" i="4"/>
  <c r="M176" i="4" s="1"/>
  <c r="H176" i="4" l="1"/>
  <c r="N176" i="4" s="1"/>
  <c r="F569" i="4"/>
  <c r="F962" i="4" s="1"/>
  <c r="G569" i="4"/>
  <c r="G962" i="4" s="1"/>
  <c r="G1355" i="4" s="1"/>
  <c r="G1748" i="4" s="1"/>
  <c r="G2141" i="4" s="1"/>
  <c r="G2534" i="4" s="1"/>
  <c r="G2927" i="4" s="1"/>
  <c r="K13" i="1"/>
  <c r="L13" i="1"/>
  <c r="T13" i="1"/>
  <c r="N12" i="1"/>
  <c r="H962" i="4" l="1"/>
  <c r="N962" i="4" s="1"/>
  <c r="F1355" i="4"/>
  <c r="H569" i="4"/>
  <c r="N569" i="4" s="1"/>
  <c r="I2763" i="4"/>
  <c r="J2763" i="4"/>
  <c r="I2764" i="4"/>
  <c r="J2764" i="4"/>
  <c r="M2764" i="4" s="1"/>
  <c r="I2765" i="4"/>
  <c r="J2765" i="4"/>
  <c r="M2765" i="4" s="1"/>
  <c r="I2766" i="4"/>
  <c r="J2766" i="4"/>
  <c r="M2766" i="4" s="1"/>
  <c r="I2767" i="4"/>
  <c r="J2767" i="4"/>
  <c r="M2767" i="4" s="1"/>
  <c r="I2768" i="4"/>
  <c r="J2768" i="4"/>
  <c r="M2768" i="4" s="1"/>
  <c r="I2769" i="4"/>
  <c r="J2769" i="4"/>
  <c r="M2769" i="4" s="1"/>
  <c r="I2770" i="4"/>
  <c r="J2770" i="4"/>
  <c r="M2770" i="4" s="1"/>
  <c r="I2771" i="4"/>
  <c r="J2771" i="4"/>
  <c r="M2771" i="4" s="1"/>
  <c r="I2772" i="4"/>
  <c r="J2772" i="4"/>
  <c r="M2772" i="4" s="1"/>
  <c r="I2773" i="4"/>
  <c r="J2773" i="4"/>
  <c r="M2773" i="4" s="1"/>
  <c r="I2774" i="4"/>
  <c r="J2774" i="4"/>
  <c r="M2774" i="4" s="1"/>
  <c r="I2775" i="4"/>
  <c r="J2775" i="4"/>
  <c r="M2775" i="4" s="1"/>
  <c r="I2776" i="4"/>
  <c r="J2776" i="4"/>
  <c r="M2776" i="4" s="1"/>
  <c r="I2777" i="4"/>
  <c r="J2777" i="4"/>
  <c r="M2777" i="4" s="1"/>
  <c r="I2778" i="4"/>
  <c r="J2778" i="4"/>
  <c r="M2778" i="4" s="1"/>
  <c r="I2779" i="4"/>
  <c r="J2779" i="4"/>
  <c r="M2779" i="4" s="1"/>
  <c r="I2780" i="4"/>
  <c r="J2780" i="4"/>
  <c r="M2780" i="4" s="1"/>
  <c r="I2781" i="4"/>
  <c r="J2781" i="4"/>
  <c r="M2781" i="4" s="1"/>
  <c r="I2782" i="4"/>
  <c r="J2782" i="4"/>
  <c r="M2782" i="4" s="1"/>
  <c r="I2783" i="4"/>
  <c r="J2783" i="4"/>
  <c r="M2783" i="4" s="1"/>
  <c r="I2784" i="4"/>
  <c r="J2784" i="4"/>
  <c r="M2784" i="4" s="1"/>
  <c r="I2785" i="4"/>
  <c r="J2785" i="4"/>
  <c r="M2785" i="4" s="1"/>
  <c r="I2786" i="4"/>
  <c r="J2786" i="4"/>
  <c r="M2786" i="4" s="1"/>
  <c r="I2787" i="4"/>
  <c r="J2787" i="4"/>
  <c r="M2787" i="4" s="1"/>
  <c r="I2788" i="4"/>
  <c r="J2788" i="4"/>
  <c r="M2788" i="4" s="1"/>
  <c r="I2789" i="4"/>
  <c r="J2789" i="4"/>
  <c r="M2789" i="4" s="1"/>
  <c r="I2790" i="4"/>
  <c r="J2790" i="4"/>
  <c r="M2790" i="4" s="1"/>
  <c r="I2791" i="4"/>
  <c r="J2791" i="4"/>
  <c r="M2791" i="4" s="1"/>
  <c r="I2792" i="4"/>
  <c r="J2792" i="4"/>
  <c r="M2792" i="4" s="1"/>
  <c r="I2793" i="4"/>
  <c r="J2793" i="4"/>
  <c r="M2793" i="4" s="1"/>
  <c r="I2794" i="4"/>
  <c r="J2794" i="4"/>
  <c r="M2794" i="4" s="1"/>
  <c r="I2795" i="4"/>
  <c r="J2795" i="4"/>
  <c r="M2795" i="4" s="1"/>
  <c r="I2796" i="4"/>
  <c r="J2796" i="4"/>
  <c r="M2796" i="4" s="1"/>
  <c r="I2797" i="4"/>
  <c r="J2797" i="4"/>
  <c r="M2797" i="4" s="1"/>
  <c r="I2798" i="4"/>
  <c r="J2798" i="4"/>
  <c r="M2798" i="4" s="1"/>
  <c r="I2799" i="4"/>
  <c r="J2799" i="4"/>
  <c r="M2799" i="4" s="1"/>
  <c r="I2800" i="4"/>
  <c r="J2800" i="4"/>
  <c r="M2800" i="4" s="1"/>
  <c r="I2801" i="4"/>
  <c r="J2801" i="4"/>
  <c r="M2801" i="4" s="1"/>
  <c r="I2802" i="4"/>
  <c r="J2802" i="4"/>
  <c r="I2803" i="4"/>
  <c r="J2803" i="4"/>
  <c r="M2803" i="4" s="1"/>
  <c r="I2804" i="4"/>
  <c r="J2804" i="4"/>
  <c r="M2804" i="4" s="1"/>
  <c r="I2805" i="4"/>
  <c r="J2805" i="4"/>
  <c r="M2805" i="4" s="1"/>
  <c r="I2806" i="4"/>
  <c r="J2806" i="4"/>
  <c r="M2806" i="4" s="1"/>
  <c r="I2807" i="4"/>
  <c r="J2807" i="4"/>
  <c r="M2807" i="4" s="1"/>
  <c r="I2808" i="4"/>
  <c r="J2808" i="4"/>
  <c r="M2808" i="4" s="1"/>
  <c r="I2809" i="4"/>
  <c r="J2809" i="4"/>
  <c r="M2809" i="4" s="1"/>
  <c r="I2810" i="4"/>
  <c r="J2810" i="4"/>
  <c r="M2810" i="4" s="1"/>
  <c r="I2811" i="4"/>
  <c r="J2811" i="4"/>
  <c r="M2811" i="4" s="1"/>
  <c r="I2812" i="4"/>
  <c r="J2812" i="4"/>
  <c r="M2812" i="4" s="1"/>
  <c r="I2813" i="4"/>
  <c r="J2813" i="4"/>
  <c r="M2813" i="4" s="1"/>
  <c r="I2814" i="4"/>
  <c r="J2814" i="4"/>
  <c r="M2814" i="4" s="1"/>
  <c r="I2815" i="4"/>
  <c r="J2815" i="4"/>
  <c r="M2815" i="4" s="1"/>
  <c r="I2816" i="4"/>
  <c r="J2816" i="4"/>
  <c r="M2816" i="4" s="1"/>
  <c r="I2817" i="4"/>
  <c r="J2817" i="4"/>
  <c r="M2817" i="4" s="1"/>
  <c r="I2818" i="4"/>
  <c r="J2818" i="4"/>
  <c r="M2818" i="4" s="1"/>
  <c r="I2819" i="4"/>
  <c r="J2819" i="4"/>
  <c r="M2819" i="4" s="1"/>
  <c r="I2820" i="4"/>
  <c r="J2820" i="4"/>
  <c r="M2820" i="4" s="1"/>
  <c r="I2821" i="4"/>
  <c r="J2821" i="4"/>
  <c r="M2821" i="4" s="1"/>
  <c r="I2822" i="4"/>
  <c r="J2822" i="4"/>
  <c r="M2822" i="4" s="1"/>
  <c r="I2823" i="4"/>
  <c r="J2823" i="4"/>
  <c r="I2824" i="4"/>
  <c r="J2824" i="4"/>
  <c r="M2824" i="4" s="1"/>
  <c r="I2825" i="4"/>
  <c r="J2825" i="4"/>
  <c r="M2825" i="4" s="1"/>
  <c r="I2826" i="4"/>
  <c r="J2826" i="4"/>
  <c r="M2826" i="4" s="1"/>
  <c r="I2827" i="4"/>
  <c r="J2827" i="4"/>
  <c r="M2827" i="4" s="1"/>
  <c r="I2828" i="4"/>
  <c r="J2828" i="4"/>
  <c r="M2828" i="4" s="1"/>
  <c r="I2829" i="4"/>
  <c r="J2829" i="4"/>
  <c r="M2829" i="4" s="1"/>
  <c r="I2830" i="4"/>
  <c r="J2830" i="4"/>
  <c r="M2830" i="4" s="1"/>
  <c r="I2831" i="4"/>
  <c r="J2831" i="4"/>
  <c r="M2831" i="4" s="1"/>
  <c r="I2832" i="4"/>
  <c r="J2832" i="4"/>
  <c r="M2832" i="4" s="1"/>
  <c r="I2833" i="4"/>
  <c r="J2833" i="4"/>
  <c r="M2833" i="4" s="1"/>
  <c r="I2834" i="4"/>
  <c r="J2834" i="4"/>
  <c r="M2834" i="4" s="1"/>
  <c r="I2835" i="4"/>
  <c r="J2835" i="4"/>
  <c r="M2835" i="4" s="1"/>
  <c r="I2836" i="4"/>
  <c r="J2836" i="4"/>
  <c r="M2836" i="4" s="1"/>
  <c r="I2837" i="4"/>
  <c r="J2837" i="4"/>
  <c r="M2837" i="4" s="1"/>
  <c r="I2838" i="4"/>
  <c r="J2838" i="4"/>
  <c r="M2838" i="4" s="1"/>
  <c r="I2839" i="4"/>
  <c r="J2839" i="4"/>
  <c r="M2839" i="4" s="1"/>
  <c r="I2840" i="4"/>
  <c r="J2840" i="4"/>
  <c r="M2840" i="4" s="1"/>
  <c r="I2841" i="4"/>
  <c r="J2841" i="4"/>
  <c r="M2841" i="4" s="1"/>
  <c r="I2842" i="4"/>
  <c r="J2842" i="4"/>
  <c r="M2842" i="4" s="1"/>
  <c r="I2843" i="4"/>
  <c r="J2843" i="4"/>
  <c r="M2843" i="4" s="1"/>
  <c r="I2844" i="4"/>
  <c r="J2844" i="4"/>
  <c r="M2844" i="4" s="1"/>
  <c r="I2845" i="4"/>
  <c r="J2845" i="4"/>
  <c r="M2845" i="4" s="1"/>
  <c r="I2846" i="4"/>
  <c r="J2846" i="4"/>
  <c r="M2846" i="4" s="1"/>
  <c r="I2847" i="4"/>
  <c r="J2847" i="4"/>
  <c r="M2847" i="4" s="1"/>
  <c r="I2848" i="4"/>
  <c r="J2848" i="4"/>
  <c r="M2848" i="4" s="1"/>
  <c r="I2849" i="4"/>
  <c r="J2849" i="4"/>
  <c r="M2849" i="4" s="1"/>
  <c r="I2850" i="4"/>
  <c r="J2850" i="4"/>
  <c r="M2850" i="4" s="1"/>
  <c r="I2851" i="4"/>
  <c r="J2851" i="4"/>
  <c r="M2851" i="4" s="1"/>
  <c r="I2852" i="4"/>
  <c r="J2852" i="4"/>
  <c r="M2852" i="4" s="1"/>
  <c r="I2853" i="4"/>
  <c r="J2853" i="4"/>
  <c r="M2853" i="4" s="1"/>
  <c r="I2854" i="4"/>
  <c r="J2854" i="4"/>
  <c r="M2854" i="4" s="1"/>
  <c r="I2855" i="4"/>
  <c r="J2855" i="4"/>
  <c r="M2855" i="4" s="1"/>
  <c r="I2856" i="4"/>
  <c r="J2856" i="4"/>
  <c r="M2856" i="4" s="1"/>
  <c r="I2857" i="4"/>
  <c r="J2857" i="4"/>
  <c r="M2857" i="4" s="1"/>
  <c r="I2858" i="4"/>
  <c r="J2858" i="4"/>
  <c r="M2858" i="4" s="1"/>
  <c r="I2859" i="4"/>
  <c r="J2859" i="4"/>
  <c r="M2859" i="4" s="1"/>
  <c r="I2860" i="4"/>
  <c r="J2860" i="4"/>
  <c r="M2860" i="4" s="1"/>
  <c r="I2861" i="4"/>
  <c r="J2861" i="4"/>
  <c r="M2861" i="4" s="1"/>
  <c r="I2862" i="4"/>
  <c r="J2862" i="4"/>
  <c r="M2862" i="4" s="1"/>
  <c r="I2863" i="4"/>
  <c r="J2863" i="4"/>
  <c r="M2863" i="4" s="1"/>
  <c r="I2864" i="4"/>
  <c r="J2864" i="4"/>
  <c r="M2864" i="4" s="1"/>
  <c r="I2865" i="4"/>
  <c r="J2865" i="4"/>
  <c r="M2865" i="4" s="1"/>
  <c r="I2866" i="4"/>
  <c r="J2866" i="4"/>
  <c r="M2866" i="4" s="1"/>
  <c r="I2867" i="4"/>
  <c r="J2867" i="4"/>
  <c r="M2867" i="4" s="1"/>
  <c r="I2868" i="4"/>
  <c r="J2868" i="4"/>
  <c r="M2868" i="4" s="1"/>
  <c r="I2869" i="4"/>
  <c r="J2869" i="4"/>
  <c r="M2869" i="4" s="1"/>
  <c r="I2870" i="4"/>
  <c r="J2870" i="4"/>
  <c r="M2870" i="4" s="1"/>
  <c r="I2871" i="4"/>
  <c r="J2871" i="4"/>
  <c r="M2871" i="4" s="1"/>
  <c r="I2872" i="4"/>
  <c r="J2872" i="4"/>
  <c r="M2872" i="4" s="1"/>
  <c r="I2873" i="4"/>
  <c r="J2873" i="4"/>
  <c r="M2873" i="4" s="1"/>
  <c r="I2874" i="4"/>
  <c r="J2874" i="4"/>
  <c r="I2875" i="4"/>
  <c r="J2875" i="4"/>
  <c r="M2875" i="4" s="1"/>
  <c r="I2876" i="4"/>
  <c r="J2876" i="4"/>
  <c r="M2876" i="4" s="1"/>
  <c r="I2877" i="4"/>
  <c r="J2877" i="4"/>
  <c r="M2877" i="4" s="1"/>
  <c r="I2878" i="4"/>
  <c r="J2878" i="4"/>
  <c r="M2878" i="4" s="1"/>
  <c r="I2879" i="4"/>
  <c r="J2879" i="4"/>
  <c r="M2879" i="4" s="1"/>
  <c r="I2880" i="4"/>
  <c r="J2880" i="4"/>
  <c r="M2880" i="4" s="1"/>
  <c r="I2881" i="4"/>
  <c r="J2881" i="4"/>
  <c r="M2881" i="4" s="1"/>
  <c r="I2882" i="4"/>
  <c r="J2882" i="4"/>
  <c r="M2882" i="4" s="1"/>
  <c r="I2883" i="4"/>
  <c r="J2883" i="4"/>
  <c r="M2883" i="4" s="1"/>
  <c r="I2884" i="4"/>
  <c r="J2884" i="4"/>
  <c r="M2884" i="4" s="1"/>
  <c r="I2885" i="4"/>
  <c r="J2885" i="4"/>
  <c r="M2885" i="4" s="1"/>
  <c r="I2886" i="4"/>
  <c r="J2886" i="4"/>
  <c r="M2886" i="4" s="1"/>
  <c r="I2887" i="4"/>
  <c r="J2887" i="4"/>
  <c r="M2887" i="4" s="1"/>
  <c r="I2888" i="4"/>
  <c r="J2888" i="4"/>
  <c r="M2888" i="4" s="1"/>
  <c r="I2889" i="4"/>
  <c r="J2889" i="4"/>
  <c r="M2889" i="4" s="1"/>
  <c r="I2890" i="4"/>
  <c r="J2890" i="4"/>
  <c r="M2890" i="4" s="1"/>
  <c r="I2891" i="4"/>
  <c r="J2891" i="4"/>
  <c r="M2891" i="4" s="1"/>
  <c r="I2892" i="4"/>
  <c r="J2892" i="4"/>
  <c r="M2892" i="4" s="1"/>
  <c r="I2893" i="4"/>
  <c r="J2893" i="4"/>
  <c r="M2893" i="4" s="1"/>
  <c r="I2894" i="4"/>
  <c r="J2894" i="4"/>
  <c r="M2894" i="4" s="1"/>
  <c r="I2895" i="4"/>
  <c r="J2895" i="4"/>
  <c r="M2895" i="4" s="1"/>
  <c r="I2896" i="4"/>
  <c r="J2896" i="4"/>
  <c r="M2896" i="4" s="1"/>
  <c r="I2897" i="4"/>
  <c r="J2897" i="4"/>
  <c r="M2897" i="4" s="1"/>
  <c r="I2898" i="4"/>
  <c r="J2898" i="4"/>
  <c r="M2898" i="4" s="1"/>
  <c r="I2899" i="4"/>
  <c r="J2899" i="4"/>
  <c r="M2899" i="4" s="1"/>
  <c r="I2900" i="4"/>
  <c r="J2900" i="4"/>
  <c r="M2900" i="4" s="1"/>
  <c r="I2901" i="4"/>
  <c r="J2901" i="4"/>
  <c r="M2901" i="4" s="1"/>
  <c r="I2902" i="4"/>
  <c r="J2902" i="4"/>
  <c r="M2902" i="4" s="1"/>
  <c r="I2903" i="4"/>
  <c r="J2903" i="4"/>
  <c r="M2903" i="4" s="1"/>
  <c r="I2904" i="4"/>
  <c r="J2904" i="4"/>
  <c r="M2904" i="4" s="1"/>
  <c r="I2905" i="4"/>
  <c r="J2905" i="4"/>
  <c r="M2905" i="4" s="1"/>
  <c r="I2906" i="4"/>
  <c r="J2906" i="4"/>
  <c r="M2906" i="4" s="1"/>
  <c r="I2907" i="4"/>
  <c r="J2907" i="4"/>
  <c r="M2907" i="4" s="1"/>
  <c r="I2908" i="4"/>
  <c r="J2908" i="4"/>
  <c r="M2908" i="4" s="1"/>
  <c r="I2909" i="4"/>
  <c r="J2909" i="4"/>
  <c r="M2909" i="4" s="1"/>
  <c r="I2910" i="4"/>
  <c r="J2910" i="4"/>
  <c r="I2911" i="4"/>
  <c r="J2911" i="4"/>
  <c r="M2911" i="4" s="1"/>
  <c r="I2912" i="4"/>
  <c r="J2912" i="4"/>
  <c r="M2912" i="4" s="1"/>
  <c r="I2913" i="4"/>
  <c r="J2913" i="4"/>
  <c r="M2913" i="4" s="1"/>
  <c r="I2914" i="4"/>
  <c r="J2914" i="4"/>
  <c r="M2914" i="4" s="1"/>
  <c r="I2915" i="4"/>
  <c r="J2915" i="4"/>
  <c r="M2915" i="4" s="1"/>
  <c r="I2916" i="4"/>
  <c r="J2916" i="4"/>
  <c r="M2916" i="4" s="1"/>
  <c r="I2917" i="4"/>
  <c r="J2917" i="4"/>
  <c r="M2917" i="4" s="1"/>
  <c r="I2918" i="4"/>
  <c r="J2918" i="4"/>
  <c r="M2918" i="4" s="1"/>
  <c r="I2919" i="4"/>
  <c r="J2919" i="4"/>
  <c r="M2919" i="4" s="1"/>
  <c r="I2920" i="4"/>
  <c r="J2920" i="4"/>
  <c r="M2920" i="4" s="1"/>
  <c r="I2921" i="4"/>
  <c r="J2921" i="4"/>
  <c r="M2921" i="4" s="1"/>
  <c r="I2922" i="4"/>
  <c r="J2922" i="4"/>
  <c r="M2922" i="4" s="1"/>
  <c r="I2923" i="4"/>
  <c r="J2923" i="4"/>
  <c r="M2923" i="4" s="1"/>
  <c r="I2924" i="4"/>
  <c r="J2924" i="4"/>
  <c r="M2924" i="4" s="1"/>
  <c r="I2925" i="4"/>
  <c r="J2925" i="4"/>
  <c r="M2925" i="4" s="1"/>
  <c r="I2926" i="4"/>
  <c r="J2926" i="4"/>
  <c r="M2926" i="4" s="1"/>
  <c r="I2928" i="4"/>
  <c r="J2928" i="4"/>
  <c r="M2928" i="4" s="1"/>
  <c r="I2929" i="4"/>
  <c r="J2929" i="4"/>
  <c r="M2929" i="4" s="1"/>
  <c r="I2930" i="4"/>
  <c r="J2930" i="4"/>
  <c r="M2930" i="4" s="1"/>
  <c r="I2931" i="4"/>
  <c r="J2931" i="4"/>
  <c r="M2931" i="4" s="1"/>
  <c r="I2932" i="4"/>
  <c r="J2932" i="4"/>
  <c r="M2932" i="4" s="1"/>
  <c r="I2933" i="4"/>
  <c r="J2933" i="4"/>
  <c r="M2933" i="4" s="1"/>
  <c r="I2934" i="4"/>
  <c r="J2934" i="4"/>
  <c r="M2934" i="4" s="1"/>
  <c r="I2935" i="4"/>
  <c r="J2935" i="4"/>
  <c r="M2935" i="4" s="1"/>
  <c r="I2936" i="4"/>
  <c r="J2936" i="4"/>
  <c r="M2936" i="4" s="1"/>
  <c r="I2937" i="4"/>
  <c r="J2937" i="4"/>
  <c r="M2937" i="4" s="1"/>
  <c r="I2938" i="4"/>
  <c r="J2938" i="4"/>
  <c r="M2938" i="4" s="1"/>
  <c r="I2939" i="4"/>
  <c r="J2939" i="4"/>
  <c r="M2939" i="4" s="1"/>
  <c r="I2940" i="4"/>
  <c r="J2940" i="4"/>
  <c r="M2940" i="4" s="1"/>
  <c r="I2941" i="4"/>
  <c r="J2941" i="4"/>
  <c r="M2941" i="4" s="1"/>
  <c r="I2942" i="4"/>
  <c r="J2942" i="4"/>
  <c r="M2942" i="4" s="1"/>
  <c r="I2943" i="4"/>
  <c r="J2943" i="4"/>
  <c r="M2943" i="4" s="1"/>
  <c r="I2944" i="4"/>
  <c r="J2944" i="4"/>
  <c r="M2944" i="4" s="1"/>
  <c r="I2945" i="4"/>
  <c r="J2945" i="4"/>
  <c r="M2945" i="4" s="1"/>
  <c r="I2946" i="4"/>
  <c r="J2946" i="4"/>
  <c r="M2946" i="4" s="1"/>
  <c r="I2947" i="4"/>
  <c r="J2947" i="4"/>
  <c r="M2947" i="4" s="1"/>
  <c r="I2948" i="4"/>
  <c r="J2948" i="4"/>
  <c r="M2948" i="4" s="1"/>
  <c r="I2949" i="4"/>
  <c r="J2949" i="4"/>
  <c r="M2949" i="4" s="1"/>
  <c r="I2950" i="4"/>
  <c r="J2950" i="4"/>
  <c r="M2950" i="4" s="1"/>
  <c r="I2951" i="4"/>
  <c r="J2951" i="4"/>
  <c r="M2951" i="4" s="1"/>
  <c r="I2952" i="4"/>
  <c r="J2952" i="4"/>
  <c r="M2952" i="4" s="1"/>
  <c r="I2953" i="4"/>
  <c r="J2953" i="4"/>
  <c r="M2953" i="4" s="1"/>
  <c r="I2954" i="4"/>
  <c r="J2954" i="4"/>
  <c r="M2954" i="4" s="1"/>
  <c r="I2955" i="4"/>
  <c r="J2955" i="4"/>
  <c r="M2955" i="4" s="1"/>
  <c r="I2956" i="4"/>
  <c r="J2956" i="4"/>
  <c r="M2956" i="4" s="1"/>
  <c r="I2957" i="4"/>
  <c r="J2957" i="4"/>
  <c r="M2957" i="4" s="1"/>
  <c r="I2958" i="4"/>
  <c r="J2958" i="4"/>
  <c r="M2958" i="4" s="1"/>
  <c r="I2959" i="4"/>
  <c r="J2959" i="4"/>
  <c r="M2959" i="4" s="1"/>
  <c r="I2960" i="4"/>
  <c r="J2960" i="4"/>
  <c r="M2960" i="4" s="1"/>
  <c r="I2961" i="4"/>
  <c r="J2961" i="4"/>
  <c r="M2961" i="4" s="1"/>
  <c r="I2962" i="4"/>
  <c r="J2962" i="4"/>
  <c r="M2962" i="4" s="1"/>
  <c r="I2963" i="4"/>
  <c r="J2963" i="4"/>
  <c r="M2963" i="4" s="1"/>
  <c r="I2964" i="4"/>
  <c r="J2964" i="4"/>
  <c r="M2964" i="4" s="1"/>
  <c r="I2965" i="4"/>
  <c r="J2965" i="4"/>
  <c r="M2965" i="4" s="1"/>
  <c r="I2966" i="4"/>
  <c r="J2966" i="4"/>
  <c r="M2966" i="4" s="1"/>
  <c r="I2967" i="4"/>
  <c r="J2967" i="4"/>
  <c r="M2967" i="4" s="1"/>
  <c r="I2968" i="4"/>
  <c r="J2968" i="4"/>
  <c r="M2968" i="4" s="1"/>
  <c r="I2969" i="4"/>
  <c r="J2969" i="4"/>
  <c r="M2969" i="4" s="1"/>
  <c r="I2970" i="4"/>
  <c r="J2970" i="4"/>
  <c r="M2970" i="4" s="1"/>
  <c r="I2971" i="4"/>
  <c r="J2971" i="4"/>
  <c r="M2971" i="4" s="1"/>
  <c r="I2972" i="4"/>
  <c r="J2972" i="4"/>
  <c r="M2972" i="4" s="1"/>
  <c r="I2973" i="4"/>
  <c r="J2973" i="4"/>
  <c r="M2973" i="4" s="1"/>
  <c r="I2974" i="4"/>
  <c r="J2974" i="4"/>
  <c r="M2974" i="4" s="1"/>
  <c r="I2975" i="4"/>
  <c r="J2975" i="4"/>
  <c r="M2975" i="4" s="1"/>
  <c r="I2976" i="4"/>
  <c r="J2976" i="4"/>
  <c r="M2976" i="4" s="1"/>
  <c r="I2977" i="4"/>
  <c r="J2977" i="4"/>
  <c r="M2977" i="4" s="1"/>
  <c r="I2978" i="4"/>
  <c r="J2978" i="4"/>
  <c r="M2978" i="4" s="1"/>
  <c r="I2979" i="4"/>
  <c r="J2979" i="4"/>
  <c r="M2979" i="4" s="1"/>
  <c r="I2980" i="4"/>
  <c r="J2980" i="4"/>
  <c r="M2980" i="4" s="1"/>
  <c r="I2981" i="4"/>
  <c r="J2981" i="4"/>
  <c r="M2981" i="4" s="1"/>
  <c r="I2982" i="4"/>
  <c r="J2982" i="4"/>
  <c r="M2982" i="4" s="1"/>
  <c r="I2983" i="4"/>
  <c r="J2983" i="4"/>
  <c r="M2983" i="4" s="1"/>
  <c r="I2984" i="4"/>
  <c r="J2984" i="4"/>
  <c r="M2984" i="4" s="1"/>
  <c r="I2985" i="4"/>
  <c r="J2985" i="4"/>
  <c r="M2985" i="4" s="1"/>
  <c r="I2986" i="4"/>
  <c r="J2986" i="4"/>
  <c r="M2986" i="4" s="1"/>
  <c r="I2987" i="4"/>
  <c r="J2987" i="4"/>
  <c r="M2987" i="4" s="1"/>
  <c r="I2988" i="4"/>
  <c r="J2988" i="4"/>
  <c r="M2988" i="4" s="1"/>
  <c r="I2989" i="4"/>
  <c r="J2989" i="4"/>
  <c r="M2989" i="4" s="1"/>
  <c r="I2990" i="4"/>
  <c r="J2990" i="4"/>
  <c r="M2990" i="4" s="1"/>
  <c r="I2991" i="4"/>
  <c r="J2991" i="4"/>
  <c r="M2991" i="4" s="1"/>
  <c r="I2992" i="4"/>
  <c r="J2992" i="4"/>
  <c r="M2992" i="4" s="1"/>
  <c r="I2993" i="4"/>
  <c r="J2993" i="4"/>
  <c r="M2993" i="4" s="1"/>
  <c r="I2994" i="4"/>
  <c r="J2994" i="4"/>
  <c r="M2994" i="4" s="1"/>
  <c r="I2995" i="4"/>
  <c r="J2995" i="4"/>
  <c r="M2995" i="4" s="1"/>
  <c r="I2996" i="4"/>
  <c r="J2996" i="4"/>
  <c r="M2996" i="4" s="1"/>
  <c r="I2997" i="4"/>
  <c r="J2997" i="4"/>
  <c r="M2997" i="4" s="1"/>
  <c r="I2998" i="4"/>
  <c r="J2998" i="4"/>
  <c r="M2998" i="4" s="1"/>
  <c r="I2999" i="4"/>
  <c r="J2999" i="4"/>
  <c r="M2999" i="4" s="1"/>
  <c r="I3000" i="4"/>
  <c r="J3000" i="4"/>
  <c r="M3000" i="4" s="1"/>
  <c r="I3001" i="4"/>
  <c r="J3001" i="4"/>
  <c r="M3001" i="4" s="1"/>
  <c r="I3002" i="4"/>
  <c r="J3002" i="4"/>
  <c r="M3002" i="4" s="1"/>
  <c r="I3003" i="4"/>
  <c r="J3003" i="4"/>
  <c r="M3003" i="4" s="1"/>
  <c r="I3004" i="4"/>
  <c r="J3004" i="4"/>
  <c r="M3004" i="4" s="1"/>
  <c r="I3005" i="4"/>
  <c r="J3005" i="4"/>
  <c r="M3005" i="4" s="1"/>
  <c r="I3006" i="4"/>
  <c r="J3006" i="4"/>
  <c r="M3006" i="4" s="1"/>
  <c r="I3007" i="4"/>
  <c r="J3007" i="4"/>
  <c r="M3007" i="4" s="1"/>
  <c r="I3008" i="4"/>
  <c r="J3008" i="4"/>
  <c r="M3008" i="4" s="1"/>
  <c r="I3009" i="4"/>
  <c r="J3009" i="4"/>
  <c r="M3009" i="4" s="1"/>
  <c r="I3010" i="4"/>
  <c r="J3010" i="4"/>
  <c r="M3010" i="4" s="1"/>
  <c r="I3011" i="4"/>
  <c r="J3011" i="4"/>
  <c r="M3011" i="4" s="1"/>
  <c r="I3012" i="4"/>
  <c r="J3012" i="4"/>
  <c r="M3012" i="4" s="1"/>
  <c r="I3013" i="4"/>
  <c r="J3013" i="4"/>
  <c r="I3014" i="4"/>
  <c r="J3014" i="4"/>
  <c r="M3014" i="4" s="1"/>
  <c r="I3015" i="4"/>
  <c r="J3015" i="4"/>
  <c r="M3015" i="4" s="1"/>
  <c r="I3016" i="4"/>
  <c r="J3016" i="4"/>
  <c r="M3016" i="4" s="1"/>
  <c r="I3017" i="4"/>
  <c r="J3017" i="4"/>
  <c r="M3017" i="4" s="1"/>
  <c r="I3018" i="4"/>
  <c r="J3018" i="4"/>
  <c r="M3018" i="4" s="1"/>
  <c r="I3019" i="4"/>
  <c r="J3019" i="4"/>
  <c r="M3019" i="4" s="1"/>
  <c r="I3020" i="4"/>
  <c r="J3020" i="4"/>
  <c r="M3020" i="4" s="1"/>
  <c r="I3021" i="4"/>
  <c r="J3021" i="4"/>
  <c r="M3021" i="4" s="1"/>
  <c r="I3022" i="4"/>
  <c r="J3022" i="4"/>
  <c r="M3022" i="4" s="1"/>
  <c r="I3023" i="4"/>
  <c r="J3023" i="4"/>
  <c r="M3023" i="4" s="1"/>
  <c r="I3024" i="4"/>
  <c r="J3024" i="4"/>
  <c r="M3024" i="4" s="1"/>
  <c r="I3025" i="4"/>
  <c r="J3025" i="4"/>
  <c r="M3025" i="4" s="1"/>
  <c r="I3026" i="4"/>
  <c r="J3026" i="4"/>
  <c r="M3026" i="4" s="1"/>
  <c r="I3027" i="4"/>
  <c r="J3027" i="4"/>
  <c r="M3027" i="4" s="1"/>
  <c r="I3028" i="4"/>
  <c r="J3028" i="4"/>
  <c r="M3028" i="4" s="1"/>
  <c r="I3029" i="4"/>
  <c r="J3029" i="4"/>
  <c r="M3029" i="4" s="1"/>
  <c r="I3030" i="4"/>
  <c r="J3030" i="4"/>
  <c r="M3030" i="4" s="1"/>
  <c r="I3031" i="4"/>
  <c r="J3031" i="4"/>
  <c r="M3031" i="4" s="1"/>
  <c r="I3032" i="4"/>
  <c r="J3032" i="4"/>
  <c r="M3032" i="4" s="1"/>
  <c r="I3033" i="4"/>
  <c r="J3033" i="4"/>
  <c r="M3033" i="4" s="1"/>
  <c r="I3034" i="4"/>
  <c r="J3034" i="4"/>
  <c r="M3034" i="4" s="1"/>
  <c r="I3035" i="4"/>
  <c r="J3035" i="4"/>
  <c r="M3035" i="4" s="1"/>
  <c r="I3036" i="4"/>
  <c r="J3036" i="4"/>
  <c r="M3036" i="4" s="1"/>
  <c r="I3037" i="4"/>
  <c r="J3037" i="4"/>
  <c r="M3037" i="4" s="1"/>
  <c r="I3038" i="4"/>
  <c r="J3038" i="4"/>
  <c r="M3038" i="4" s="1"/>
  <c r="I3039" i="4"/>
  <c r="J3039" i="4"/>
  <c r="M3039" i="4" s="1"/>
  <c r="I3040" i="4"/>
  <c r="J3040" i="4"/>
  <c r="M3040" i="4" s="1"/>
  <c r="I3041" i="4"/>
  <c r="J3041" i="4"/>
  <c r="M3041" i="4" s="1"/>
  <c r="I3042" i="4"/>
  <c r="J3042" i="4"/>
  <c r="M3042" i="4" s="1"/>
  <c r="I3043" i="4"/>
  <c r="J3043" i="4"/>
  <c r="M3043" i="4" s="1"/>
  <c r="I3044" i="4"/>
  <c r="J3044" i="4"/>
  <c r="M3044" i="4" s="1"/>
  <c r="I3045" i="4"/>
  <c r="J3045" i="4"/>
  <c r="M3045" i="4" s="1"/>
  <c r="I3046" i="4"/>
  <c r="J3046" i="4"/>
  <c r="M3046" i="4" s="1"/>
  <c r="I3047" i="4"/>
  <c r="J3047" i="4"/>
  <c r="M3047" i="4" s="1"/>
  <c r="I3048" i="4"/>
  <c r="J3048" i="4"/>
  <c r="M3048" i="4" s="1"/>
  <c r="I3049" i="4"/>
  <c r="J3049" i="4"/>
  <c r="M3049" i="4" s="1"/>
  <c r="I3050" i="4"/>
  <c r="J3050" i="4"/>
  <c r="M3050" i="4" s="1"/>
  <c r="I3051" i="4"/>
  <c r="J3051" i="4"/>
  <c r="M3051" i="4" s="1"/>
  <c r="I3052" i="4"/>
  <c r="J3052" i="4"/>
  <c r="M3052" i="4" s="1"/>
  <c r="I3053" i="4"/>
  <c r="J3053" i="4"/>
  <c r="M3053" i="4" s="1"/>
  <c r="I3054" i="4"/>
  <c r="J3054" i="4"/>
  <c r="M3054" i="4" s="1"/>
  <c r="I3055" i="4"/>
  <c r="J3055" i="4"/>
  <c r="M3055" i="4" s="1"/>
  <c r="I3056" i="4"/>
  <c r="J3056" i="4"/>
  <c r="M3056" i="4" s="1"/>
  <c r="I3057" i="4"/>
  <c r="J3057" i="4"/>
  <c r="M3057" i="4" s="1"/>
  <c r="I3058" i="4"/>
  <c r="J3058" i="4"/>
  <c r="M3058" i="4" s="1"/>
  <c r="I3059" i="4"/>
  <c r="J3059" i="4"/>
  <c r="M3059" i="4" s="1"/>
  <c r="I3060" i="4"/>
  <c r="J3060" i="4"/>
  <c r="M3060" i="4" s="1"/>
  <c r="I3061" i="4"/>
  <c r="J3061" i="4"/>
  <c r="I3062" i="4"/>
  <c r="J3062" i="4"/>
  <c r="M3062" i="4" s="1"/>
  <c r="I3063" i="4"/>
  <c r="J3063" i="4"/>
  <c r="M3063" i="4" s="1"/>
  <c r="I3064" i="4"/>
  <c r="J3064" i="4"/>
  <c r="M3064" i="4" s="1"/>
  <c r="I3065" i="4"/>
  <c r="J3065" i="4"/>
  <c r="M3065" i="4" s="1"/>
  <c r="I3066" i="4"/>
  <c r="J3066" i="4"/>
  <c r="M3066" i="4" s="1"/>
  <c r="I3067" i="4"/>
  <c r="J3067" i="4"/>
  <c r="M3067" i="4" s="1"/>
  <c r="I3068" i="4"/>
  <c r="J3068" i="4"/>
  <c r="M3068" i="4" s="1"/>
  <c r="I3069" i="4"/>
  <c r="J3069" i="4"/>
  <c r="M3069" i="4" s="1"/>
  <c r="I3070" i="4"/>
  <c r="J3070" i="4"/>
  <c r="M3070" i="4" s="1"/>
  <c r="I3071" i="4"/>
  <c r="J3071" i="4"/>
  <c r="M3071" i="4" s="1"/>
  <c r="I3072" i="4"/>
  <c r="J3072" i="4"/>
  <c r="M3072" i="4" s="1"/>
  <c r="I3073" i="4"/>
  <c r="J3073" i="4"/>
  <c r="M3073" i="4" s="1"/>
  <c r="I3074" i="4"/>
  <c r="J3074" i="4"/>
  <c r="M3074" i="4" s="1"/>
  <c r="I3075" i="4"/>
  <c r="J3075" i="4"/>
  <c r="M3075" i="4" s="1"/>
  <c r="I3076" i="4"/>
  <c r="J3076" i="4"/>
  <c r="M3076" i="4" s="1"/>
  <c r="I3077" i="4"/>
  <c r="J3077" i="4"/>
  <c r="M3077" i="4" s="1"/>
  <c r="I3078" i="4"/>
  <c r="J3078" i="4"/>
  <c r="M3078" i="4" s="1"/>
  <c r="I3079" i="4"/>
  <c r="J3079" i="4"/>
  <c r="M3079" i="4" s="1"/>
  <c r="I3080" i="4"/>
  <c r="J3080" i="4"/>
  <c r="M3080" i="4" s="1"/>
  <c r="I3081" i="4"/>
  <c r="J3081" i="4"/>
  <c r="M3081" i="4" s="1"/>
  <c r="I3082" i="4"/>
  <c r="J3082" i="4"/>
  <c r="M3082" i="4" s="1"/>
  <c r="I3083" i="4"/>
  <c r="J3083" i="4"/>
  <c r="M3083" i="4" s="1"/>
  <c r="I3084" i="4"/>
  <c r="J3084" i="4"/>
  <c r="M3084" i="4" s="1"/>
  <c r="I3085" i="4"/>
  <c r="J3085" i="4"/>
  <c r="M3085" i="4" s="1"/>
  <c r="I3086" i="4"/>
  <c r="J3086" i="4"/>
  <c r="M3086" i="4" s="1"/>
  <c r="I3087" i="4"/>
  <c r="J3087" i="4"/>
  <c r="M3087" i="4" s="1"/>
  <c r="I3088" i="4"/>
  <c r="J3088" i="4"/>
  <c r="M3088" i="4" s="1"/>
  <c r="I3089" i="4"/>
  <c r="J3089" i="4"/>
  <c r="M3089" i="4" s="1"/>
  <c r="I3090" i="4"/>
  <c r="J3090" i="4"/>
  <c r="M3090" i="4" s="1"/>
  <c r="I3091" i="4"/>
  <c r="J3091" i="4"/>
  <c r="M3091" i="4" s="1"/>
  <c r="I3092" i="4"/>
  <c r="J3092" i="4"/>
  <c r="M3092" i="4" s="1"/>
  <c r="I3093" i="4"/>
  <c r="J3093" i="4"/>
  <c r="M3093" i="4" s="1"/>
  <c r="I3094" i="4"/>
  <c r="J3094" i="4"/>
  <c r="M3094" i="4" s="1"/>
  <c r="I3095" i="4"/>
  <c r="J3095" i="4"/>
  <c r="M3095" i="4" s="1"/>
  <c r="I3096" i="4"/>
  <c r="J3096" i="4"/>
  <c r="M3096" i="4" s="1"/>
  <c r="I3097" i="4"/>
  <c r="J3097" i="4"/>
  <c r="M3097" i="4" s="1"/>
  <c r="I3098" i="4"/>
  <c r="J3098" i="4"/>
  <c r="M3098" i="4" s="1"/>
  <c r="I3099" i="4"/>
  <c r="J3099" i="4"/>
  <c r="M3099" i="4" s="1"/>
  <c r="I3100" i="4"/>
  <c r="J3100" i="4"/>
  <c r="M3100" i="4" s="1"/>
  <c r="I3101" i="4"/>
  <c r="J3101" i="4"/>
  <c r="M3101" i="4" s="1"/>
  <c r="I3102" i="4"/>
  <c r="J3102" i="4"/>
  <c r="M3102" i="4" s="1"/>
  <c r="I3103" i="4"/>
  <c r="J3103" i="4"/>
  <c r="M3103" i="4" s="1"/>
  <c r="I3104" i="4"/>
  <c r="J3104" i="4"/>
  <c r="M3104" i="4" s="1"/>
  <c r="I3105" i="4"/>
  <c r="J3105" i="4"/>
  <c r="M3105" i="4" s="1"/>
  <c r="I3106" i="4"/>
  <c r="J3106" i="4"/>
  <c r="M3106" i="4" s="1"/>
  <c r="I3107" i="4"/>
  <c r="J3107" i="4"/>
  <c r="M3107" i="4" s="1"/>
  <c r="I3108" i="4"/>
  <c r="J3108" i="4"/>
  <c r="M3108" i="4" s="1"/>
  <c r="I3109" i="4"/>
  <c r="J3109" i="4"/>
  <c r="M3109" i="4" s="1"/>
  <c r="I3110" i="4"/>
  <c r="J3110" i="4"/>
  <c r="M3110" i="4" s="1"/>
  <c r="I3111" i="4"/>
  <c r="J3111" i="4"/>
  <c r="M3111" i="4" s="1"/>
  <c r="I3112" i="4"/>
  <c r="J3112" i="4"/>
  <c r="M3112" i="4" s="1"/>
  <c r="I3113" i="4"/>
  <c r="J3113" i="4"/>
  <c r="M3113" i="4" s="1"/>
  <c r="I3114" i="4"/>
  <c r="J3114" i="4"/>
  <c r="M3114" i="4" s="1"/>
  <c r="I3115" i="4"/>
  <c r="J3115" i="4"/>
  <c r="M3115" i="4" s="1"/>
  <c r="I3116" i="4"/>
  <c r="J3116" i="4"/>
  <c r="M3116" i="4" s="1"/>
  <c r="I3117" i="4"/>
  <c r="J3117" i="4"/>
  <c r="M3117" i="4" s="1"/>
  <c r="I3118" i="4"/>
  <c r="J3118" i="4"/>
  <c r="M3118" i="4" s="1"/>
  <c r="I3119" i="4"/>
  <c r="J3119" i="4"/>
  <c r="M3119" i="4" s="1"/>
  <c r="I3120" i="4"/>
  <c r="J3120" i="4"/>
  <c r="M3120" i="4" s="1"/>
  <c r="I3121" i="4"/>
  <c r="J3121" i="4"/>
  <c r="M3121" i="4" s="1"/>
  <c r="I3122" i="4"/>
  <c r="J3122" i="4"/>
  <c r="M3122" i="4" s="1"/>
  <c r="I3123" i="4"/>
  <c r="J3123" i="4"/>
  <c r="M3123" i="4" s="1"/>
  <c r="I3124" i="4"/>
  <c r="J3124" i="4"/>
  <c r="M3124" i="4" s="1"/>
  <c r="I3125" i="4"/>
  <c r="J3125" i="4"/>
  <c r="M3125" i="4" s="1"/>
  <c r="I3126" i="4"/>
  <c r="J3126" i="4"/>
  <c r="M3126" i="4" s="1"/>
  <c r="I3127" i="4"/>
  <c r="J3127" i="4"/>
  <c r="M3127" i="4" s="1"/>
  <c r="I3128" i="4"/>
  <c r="J3128" i="4"/>
  <c r="M3128" i="4" s="1"/>
  <c r="I3129" i="4"/>
  <c r="J3129" i="4"/>
  <c r="M3129" i="4" s="1"/>
  <c r="I3130" i="4"/>
  <c r="J3130" i="4"/>
  <c r="M3130" i="4" s="1"/>
  <c r="I3131" i="4"/>
  <c r="J3131" i="4"/>
  <c r="M3131" i="4" s="1"/>
  <c r="I3132" i="4"/>
  <c r="J3132" i="4"/>
  <c r="M3132" i="4" s="1"/>
  <c r="I3133" i="4"/>
  <c r="J3133" i="4"/>
  <c r="M3133" i="4" s="1"/>
  <c r="I3134" i="4"/>
  <c r="J3134" i="4"/>
  <c r="M3134" i="4" s="1"/>
  <c r="I3135" i="4"/>
  <c r="J3135" i="4"/>
  <c r="M3135" i="4" s="1"/>
  <c r="I3136" i="4"/>
  <c r="J3136" i="4"/>
  <c r="M3136" i="4" s="1"/>
  <c r="I3137" i="4"/>
  <c r="J3137" i="4"/>
  <c r="M3137" i="4" s="1"/>
  <c r="I3138" i="4"/>
  <c r="J3138" i="4"/>
  <c r="M3138" i="4" s="1"/>
  <c r="I3139" i="4"/>
  <c r="J3139" i="4"/>
  <c r="M3139" i="4" s="1"/>
  <c r="I3140" i="4"/>
  <c r="J3140" i="4"/>
  <c r="M3140" i="4" s="1"/>
  <c r="I3141" i="4"/>
  <c r="J3141" i="4"/>
  <c r="M3141" i="4" s="1"/>
  <c r="I3142" i="4"/>
  <c r="J3142" i="4"/>
  <c r="M3142" i="4" s="1"/>
  <c r="I3143" i="4"/>
  <c r="J3143" i="4"/>
  <c r="M3143" i="4" s="1"/>
  <c r="I3144" i="4"/>
  <c r="J3144" i="4"/>
  <c r="M3144" i="4" s="1"/>
  <c r="I3145" i="4"/>
  <c r="J3145" i="4"/>
  <c r="M3145" i="4" s="1"/>
  <c r="I3146" i="4"/>
  <c r="J3146" i="4"/>
  <c r="M3146" i="4" s="1"/>
  <c r="I3147" i="4"/>
  <c r="J3147" i="4"/>
  <c r="M3147" i="4" s="1"/>
  <c r="I3148" i="4"/>
  <c r="J3148" i="4"/>
  <c r="M3148" i="4" s="1"/>
  <c r="J2762" i="4"/>
  <c r="I2762" i="4"/>
  <c r="L3149" i="4"/>
  <c r="K3149" i="4"/>
  <c r="M3061" i="4"/>
  <c r="M3013" i="4"/>
  <c r="M2910" i="4"/>
  <c r="M2874" i="4"/>
  <c r="M2823" i="4"/>
  <c r="M2802" i="4"/>
  <c r="M2763" i="4"/>
  <c r="I2370" i="4"/>
  <c r="J2370" i="4"/>
  <c r="I2371" i="4"/>
  <c r="J2371" i="4"/>
  <c r="M2371" i="4" s="1"/>
  <c r="I2372" i="4"/>
  <c r="J2372" i="4"/>
  <c r="M2372" i="4" s="1"/>
  <c r="I2373" i="4"/>
  <c r="J2373" i="4"/>
  <c r="M2373" i="4" s="1"/>
  <c r="I2374" i="4"/>
  <c r="J2374" i="4"/>
  <c r="M2374" i="4" s="1"/>
  <c r="I2375" i="4"/>
  <c r="J2375" i="4"/>
  <c r="M2375" i="4" s="1"/>
  <c r="I2376" i="4"/>
  <c r="J2376" i="4"/>
  <c r="M2376" i="4" s="1"/>
  <c r="I2377" i="4"/>
  <c r="J2377" i="4"/>
  <c r="M2377" i="4" s="1"/>
  <c r="I2378" i="4"/>
  <c r="J2378" i="4"/>
  <c r="M2378" i="4" s="1"/>
  <c r="I2379" i="4"/>
  <c r="J2379" i="4"/>
  <c r="M2379" i="4" s="1"/>
  <c r="I2380" i="4"/>
  <c r="J2380" i="4"/>
  <c r="M2380" i="4" s="1"/>
  <c r="I2381" i="4"/>
  <c r="J2381" i="4"/>
  <c r="M2381" i="4" s="1"/>
  <c r="I2382" i="4"/>
  <c r="J2382" i="4"/>
  <c r="M2382" i="4" s="1"/>
  <c r="I2383" i="4"/>
  <c r="J2383" i="4"/>
  <c r="M2383" i="4" s="1"/>
  <c r="I2384" i="4"/>
  <c r="J2384" i="4"/>
  <c r="M2384" i="4" s="1"/>
  <c r="I2385" i="4"/>
  <c r="J2385" i="4"/>
  <c r="M2385" i="4" s="1"/>
  <c r="I2386" i="4"/>
  <c r="J2386" i="4"/>
  <c r="M2386" i="4" s="1"/>
  <c r="I2387" i="4"/>
  <c r="J2387" i="4"/>
  <c r="M2387" i="4" s="1"/>
  <c r="I2388" i="4"/>
  <c r="J2388" i="4"/>
  <c r="M2388" i="4" s="1"/>
  <c r="I2389" i="4"/>
  <c r="J2389" i="4"/>
  <c r="M2389" i="4" s="1"/>
  <c r="I2390" i="4"/>
  <c r="J2390" i="4"/>
  <c r="M2390" i="4" s="1"/>
  <c r="I2391" i="4"/>
  <c r="J2391" i="4"/>
  <c r="M2391" i="4" s="1"/>
  <c r="I2392" i="4"/>
  <c r="J2392" i="4"/>
  <c r="M2392" i="4" s="1"/>
  <c r="I2393" i="4"/>
  <c r="J2393" i="4"/>
  <c r="M2393" i="4" s="1"/>
  <c r="I2394" i="4"/>
  <c r="J2394" i="4"/>
  <c r="M2394" i="4" s="1"/>
  <c r="I2395" i="4"/>
  <c r="J2395" i="4"/>
  <c r="I2396" i="4"/>
  <c r="J2396" i="4"/>
  <c r="M2396" i="4" s="1"/>
  <c r="I2397" i="4"/>
  <c r="J2397" i="4"/>
  <c r="M2397" i="4" s="1"/>
  <c r="I2398" i="4"/>
  <c r="J2398" i="4"/>
  <c r="M2398" i="4" s="1"/>
  <c r="I2399" i="4"/>
  <c r="J2399" i="4"/>
  <c r="M2399" i="4" s="1"/>
  <c r="I2400" i="4"/>
  <c r="J2400" i="4"/>
  <c r="M2400" i="4" s="1"/>
  <c r="I2401" i="4"/>
  <c r="J2401" i="4"/>
  <c r="M2401" i="4" s="1"/>
  <c r="I2402" i="4"/>
  <c r="J2402" i="4"/>
  <c r="M2402" i="4" s="1"/>
  <c r="I2403" i="4"/>
  <c r="J2403" i="4"/>
  <c r="M2403" i="4" s="1"/>
  <c r="I2404" i="4"/>
  <c r="J2404" i="4"/>
  <c r="M2404" i="4" s="1"/>
  <c r="I2405" i="4"/>
  <c r="J2405" i="4"/>
  <c r="M2405" i="4" s="1"/>
  <c r="I2406" i="4"/>
  <c r="J2406" i="4"/>
  <c r="M2406" i="4" s="1"/>
  <c r="I2407" i="4"/>
  <c r="J2407" i="4"/>
  <c r="M2407" i="4" s="1"/>
  <c r="I2408" i="4"/>
  <c r="J2408" i="4"/>
  <c r="M2408" i="4" s="1"/>
  <c r="I2409" i="4"/>
  <c r="J2409" i="4"/>
  <c r="M2409" i="4" s="1"/>
  <c r="I2410" i="4"/>
  <c r="J2410" i="4"/>
  <c r="M2410" i="4" s="1"/>
  <c r="I2411" i="4"/>
  <c r="J2411" i="4"/>
  <c r="M2411" i="4" s="1"/>
  <c r="I2412" i="4"/>
  <c r="J2412" i="4"/>
  <c r="M2412" i="4" s="1"/>
  <c r="I2413" i="4"/>
  <c r="J2413" i="4"/>
  <c r="M2413" i="4" s="1"/>
  <c r="I2414" i="4"/>
  <c r="J2414" i="4"/>
  <c r="M2414" i="4" s="1"/>
  <c r="I2415" i="4"/>
  <c r="J2415" i="4"/>
  <c r="I2416" i="4"/>
  <c r="J2416" i="4"/>
  <c r="M2416" i="4" s="1"/>
  <c r="I2417" i="4"/>
  <c r="J2417" i="4"/>
  <c r="M2417" i="4" s="1"/>
  <c r="I2418" i="4"/>
  <c r="J2418" i="4"/>
  <c r="M2418" i="4" s="1"/>
  <c r="I2419" i="4"/>
  <c r="J2419" i="4"/>
  <c r="M2419" i="4" s="1"/>
  <c r="I2420" i="4"/>
  <c r="J2420" i="4"/>
  <c r="M2420" i="4" s="1"/>
  <c r="I2421" i="4"/>
  <c r="J2421" i="4"/>
  <c r="M2421" i="4" s="1"/>
  <c r="I2422" i="4"/>
  <c r="J2422" i="4"/>
  <c r="I2423" i="4"/>
  <c r="J2423" i="4"/>
  <c r="M2423" i="4" s="1"/>
  <c r="I2424" i="4"/>
  <c r="J2424" i="4"/>
  <c r="M2424" i="4" s="1"/>
  <c r="I2425" i="4"/>
  <c r="J2425" i="4"/>
  <c r="M2425" i="4" s="1"/>
  <c r="I2426" i="4"/>
  <c r="J2426" i="4"/>
  <c r="M2426" i="4" s="1"/>
  <c r="I2427" i="4"/>
  <c r="J2427" i="4"/>
  <c r="M2427" i="4" s="1"/>
  <c r="I2428" i="4"/>
  <c r="J2428" i="4"/>
  <c r="M2428" i="4" s="1"/>
  <c r="I2429" i="4"/>
  <c r="J2429" i="4"/>
  <c r="M2429" i="4" s="1"/>
  <c r="I2430" i="4"/>
  <c r="J2430" i="4"/>
  <c r="M2430" i="4" s="1"/>
  <c r="I2431" i="4"/>
  <c r="J2431" i="4"/>
  <c r="M2431" i="4" s="1"/>
  <c r="I2432" i="4"/>
  <c r="J2432" i="4"/>
  <c r="M2432" i="4" s="1"/>
  <c r="I2433" i="4"/>
  <c r="J2433" i="4"/>
  <c r="M2433" i="4" s="1"/>
  <c r="I2434" i="4"/>
  <c r="J2434" i="4"/>
  <c r="M2434" i="4" s="1"/>
  <c r="I2435" i="4"/>
  <c r="J2435" i="4"/>
  <c r="M2435" i="4" s="1"/>
  <c r="I2436" i="4"/>
  <c r="J2436" i="4"/>
  <c r="M2436" i="4" s="1"/>
  <c r="I2437" i="4"/>
  <c r="J2437" i="4"/>
  <c r="M2437" i="4" s="1"/>
  <c r="I2438" i="4"/>
  <c r="J2438" i="4"/>
  <c r="M2438" i="4" s="1"/>
  <c r="I2439" i="4"/>
  <c r="J2439" i="4"/>
  <c r="M2439" i="4" s="1"/>
  <c r="I2440" i="4"/>
  <c r="J2440" i="4"/>
  <c r="M2440" i="4" s="1"/>
  <c r="I2441" i="4"/>
  <c r="J2441" i="4"/>
  <c r="M2441" i="4" s="1"/>
  <c r="I2442" i="4"/>
  <c r="J2442" i="4"/>
  <c r="M2442" i="4" s="1"/>
  <c r="I2443" i="4"/>
  <c r="J2443" i="4"/>
  <c r="M2443" i="4" s="1"/>
  <c r="I2444" i="4"/>
  <c r="J2444" i="4"/>
  <c r="M2444" i="4" s="1"/>
  <c r="I2445" i="4"/>
  <c r="J2445" i="4"/>
  <c r="M2445" i="4" s="1"/>
  <c r="I2446" i="4"/>
  <c r="J2446" i="4"/>
  <c r="M2446" i="4" s="1"/>
  <c r="I2447" i="4"/>
  <c r="J2447" i="4"/>
  <c r="M2447" i="4" s="1"/>
  <c r="I2448" i="4"/>
  <c r="J2448" i="4"/>
  <c r="M2448" i="4" s="1"/>
  <c r="I2449" i="4"/>
  <c r="J2449" i="4"/>
  <c r="I2450" i="4"/>
  <c r="J2450" i="4"/>
  <c r="M2450" i="4" s="1"/>
  <c r="I2451" i="4"/>
  <c r="J2451" i="4"/>
  <c r="I2452" i="4"/>
  <c r="J2452" i="4"/>
  <c r="M2452" i="4" s="1"/>
  <c r="I2453" i="4"/>
  <c r="J2453" i="4"/>
  <c r="M2453" i="4" s="1"/>
  <c r="I2454" i="4"/>
  <c r="J2454" i="4"/>
  <c r="M2454" i="4" s="1"/>
  <c r="I2455" i="4"/>
  <c r="J2455" i="4"/>
  <c r="M2455" i="4" s="1"/>
  <c r="I2456" i="4"/>
  <c r="J2456" i="4"/>
  <c r="M2456" i="4" s="1"/>
  <c r="I2457" i="4"/>
  <c r="J2457" i="4"/>
  <c r="M2457" i="4" s="1"/>
  <c r="I2458" i="4"/>
  <c r="J2458" i="4"/>
  <c r="M2458" i="4" s="1"/>
  <c r="I2459" i="4"/>
  <c r="J2459" i="4"/>
  <c r="M2459" i="4" s="1"/>
  <c r="I2460" i="4"/>
  <c r="J2460" i="4"/>
  <c r="M2460" i="4" s="1"/>
  <c r="I2461" i="4"/>
  <c r="J2461" i="4"/>
  <c r="M2461" i="4" s="1"/>
  <c r="I2462" i="4"/>
  <c r="J2462" i="4"/>
  <c r="M2462" i="4" s="1"/>
  <c r="I2463" i="4"/>
  <c r="J2463" i="4"/>
  <c r="M2463" i="4" s="1"/>
  <c r="I2464" i="4"/>
  <c r="J2464" i="4"/>
  <c r="M2464" i="4" s="1"/>
  <c r="I2465" i="4"/>
  <c r="J2465" i="4"/>
  <c r="M2465" i="4" s="1"/>
  <c r="I2466" i="4"/>
  <c r="J2466" i="4"/>
  <c r="M2466" i="4" s="1"/>
  <c r="I2467" i="4"/>
  <c r="J2467" i="4"/>
  <c r="M2467" i="4" s="1"/>
  <c r="I2468" i="4"/>
  <c r="J2468" i="4"/>
  <c r="M2468" i="4" s="1"/>
  <c r="I2469" i="4"/>
  <c r="J2469" i="4"/>
  <c r="M2469" i="4" s="1"/>
  <c r="I2470" i="4"/>
  <c r="J2470" i="4"/>
  <c r="M2470" i="4" s="1"/>
  <c r="I2471" i="4"/>
  <c r="J2471" i="4"/>
  <c r="M2471" i="4" s="1"/>
  <c r="I2472" i="4"/>
  <c r="J2472" i="4"/>
  <c r="M2472" i="4" s="1"/>
  <c r="I2473" i="4"/>
  <c r="J2473" i="4"/>
  <c r="M2473" i="4" s="1"/>
  <c r="I2474" i="4"/>
  <c r="J2474" i="4"/>
  <c r="M2474" i="4" s="1"/>
  <c r="I2475" i="4"/>
  <c r="J2475" i="4"/>
  <c r="M2475" i="4" s="1"/>
  <c r="I2476" i="4"/>
  <c r="J2476" i="4"/>
  <c r="I2477" i="4"/>
  <c r="J2477" i="4"/>
  <c r="M2477" i="4" s="1"/>
  <c r="I2478" i="4"/>
  <c r="J2478" i="4"/>
  <c r="M2478" i="4" s="1"/>
  <c r="I2479" i="4"/>
  <c r="J2479" i="4"/>
  <c r="M2479" i="4" s="1"/>
  <c r="I2480" i="4"/>
  <c r="J2480" i="4"/>
  <c r="M2480" i="4" s="1"/>
  <c r="I2481" i="4"/>
  <c r="J2481" i="4"/>
  <c r="M2481" i="4" s="1"/>
  <c r="I2482" i="4"/>
  <c r="J2482" i="4"/>
  <c r="M2482" i="4" s="1"/>
  <c r="I2483" i="4"/>
  <c r="J2483" i="4"/>
  <c r="M2483" i="4" s="1"/>
  <c r="I2484" i="4"/>
  <c r="J2484" i="4"/>
  <c r="M2484" i="4" s="1"/>
  <c r="I2485" i="4"/>
  <c r="J2485" i="4"/>
  <c r="M2485" i="4" s="1"/>
  <c r="I2486" i="4"/>
  <c r="J2486" i="4"/>
  <c r="M2486" i="4" s="1"/>
  <c r="I2487" i="4"/>
  <c r="J2487" i="4"/>
  <c r="M2487" i="4" s="1"/>
  <c r="I2488" i="4"/>
  <c r="J2488" i="4"/>
  <c r="M2488" i="4" s="1"/>
  <c r="I2489" i="4"/>
  <c r="J2489" i="4"/>
  <c r="M2489" i="4" s="1"/>
  <c r="I2490" i="4"/>
  <c r="J2490" i="4"/>
  <c r="M2490" i="4" s="1"/>
  <c r="I2491" i="4"/>
  <c r="J2491" i="4"/>
  <c r="M2491" i="4" s="1"/>
  <c r="I2492" i="4"/>
  <c r="J2492" i="4"/>
  <c r="M2492" i="4" s="1"/>
  <c r="I2493" i="4"/>
  <c r="J2493" i="4"/>
  <c r="M2493" i="4" s="1"/>
  <c r="I2494" i="4"/>
  <c r="J2494" i="4"/>
  <c r="M2494" i="4" s="1"/>
  <c r="I2495" i="4"/>
  <c r="J2495" i="4"/>
  <c r="M2495" i="4" s="1"/>
  <c r="I2496" i="4"/>
  <c r="J2496" i="4"/>
  <c r="I2497" i="4"/>
  <c r="J2497" i="4"/>
  <c r="M2497" i="4" s="1"/>
  <c r="I2498" i="4"/>
  <c r="J2498" i="4"/>
  <c r="M2498" i="4" s="1"/>
  <c r="I2499" i="4"/>
  <c r="J2499" i="4"/>
  <c r="M2499" i="4" s="1"/>
  <c r="I2500" i="4"/>
  <c r="J2500" i="4"/>
  <c r="M2500" i="4" s="1"/>
  <c r="I2501" i="4"/>
  <c r="J2501" i="4"/>
  <c r="M2501" i="4" s="1"/>
  <c r="I2502" i="4"/>
  <c r="J2502" i="4"/>
  <c r="M2502" i="4" s="1"/>
  <c r="I2503" i="4"/>
  <c r="J2503" i="4"/>
  <c r="M2503" i="4" s="1"/>
  <c r="I2504" i="4"/>
  <c r="J2504" i="4"/>
  <c r="M2504" i="4" s="1"/>
  <c r="I2505" i="4"/>
  <c r="J2505" i="4"/>
  <c r="M2505" i="4" s="1"/>
  <c r="I2506" i="4"/>
  <c r="J2506" i="4"/>
  <c r="M2506" i="4" s="1"/>
  <c r="I2507" i="4"/>
  <c r="J2507" i="4"/>
  <c r="M2507" i="4" s="1"/>
  <c r="I2508" i="4"/>
  <c r="J2508" i="4"/>
  <c r="M2508" i="4" s="1"/>
  <c r="I2509" i="4"/>
  <c r="J2509" i="4"/>
  <c r="M2509" i="4" s="1"/>
  <c r="I2510" i="4"/>
  <c r="J2510" i="4"/>
  <c r="M2510" i="4" s="1"/>
  <c r="I2511" i="4"/>
  <c r="J2511" i="4"/>
  <c r="M2511" i="4" s="1"/>
  <c r="I2512" i="4"/>
  <c r="J2512" i="4"/>
  <c r="M2512" i="4" s="1"/>
  <c r="I2513" i="4"/>
  <c r="J2513" i="4"/>
  <c r="M2513" i="4" s="1"/>
  <c r="I2514" i="4"/>
  <c r="J2514" i="4"/>
  <c r="M2514" i="4" s="1"/>
  <c r="I2515" i="4"/>
  <c r="J2515" i="4"/>
  <c r="M2515" i="4" s="1"/>
  <c r="I2516" i="4"/>
  <c r="J2516" i="4"/>
  <c r="M2516" i="4" s="1"/>
  <c r="I2517" i="4"/>
  <c r="J2517" i="4"/>
  <c r="M2517" i="4" s="1"/>
  <c r="I2518" i="4"/>
  <c r="J2518" i="4"/>
  <c r="M2518" i="4" s="1"/>
  <c r="I2519" i="4"/>
  <c r="J2519" i="4"/>
  <c r="M2519" i="4" s="1"/>
  <c r="I2520" i="4"/>
  <c r="J2520" i="4"/>
  <c r="M2520" i="4" s="1"/>
  <c r="I2521" i="4"/>
  <c r="J2521" i="4"/>
  <c r="M2521" i="4" s="1"/>
  <c r="I2522" i="4"/>
  <c r="J2522" i="4"/>
  <c r="M2522" i="4" s="1"/>
  <c r="I2523" i="4"/>
  <c r="J2523" i="4"/>
  <c r="M2523" i="4" s="1"/>
  <c r="I2524" i="4"/>
  <c r="J2524" i="4"/>
  <c r="M2524" i="4" s="1"/>
  <c r="I2525" i="4"/>
  <c r="J2525" i="4"/>
  <c r="M2525" i="4" s="1"/>
  <c r="I2526" i="4"/>
  <c r="J2526" i="4"/>
  <c r="M2526" i="4" s="1"/>
  <c r="I2527" i="4"/>
  <c r="J2527" i="4"/>
  <c r="M2527" i="4" s="1"/>
  <c r="I2528" i="4"/>
  <c r="J2528" i="4"/>
  <c r="M2528" i="4" s="1"/>
  <c r="I2529" i="4"/>
  <c r="J2529" i="4"/>
  <c r="M2529" i="4" s="1"/>
  <c r="I2530" i="4"/>
  <c r="J2530" i="4"/>
  <c r="M2530" i="4" s="1"/>
  <c r="I2531" i="4"/>
  <c r="J2531" i="4"/>
  <c r="M2531" i="4" s="1"/>
  <c r="I2532" i="4"/>
  <c r="J2532" i="4"/>
  <c r="M2532" i="4" s="1"/>
  <c r="I2533" i="4"/>
  <c r="J2533" i="4"/>
  <c r="M2533" i="4" s="1"/>
  <c r="I2535" i="4"/>
  <c r="J2535" i="4"/>
  <c r="M2535" i="4" s="1"/>
  <c r="I2536" i="4"/>
  <c r="J2536" i="4"/>
  <c r="M2536" i="4" s="1"/>
  <c r="I2537" i="4"/>
  <c r="J2537" i="4"/>
  <c r="M2537" i="4" s="1"/>
  <c r="I2538" i="4"/>
  <c r="J2538" i="4"/>
  <c r="M2538" i="4" s="1"/>
  <c r="I2539" i="4"/>
  <c r="J2539" i="4"/>
  <c r="M2539" i="4" s="1"/>
  <c r="I2540" i="4"/>
  <c r="J2540" i="4"/>
  <c r="M2540" i="4" s="1"/>
  <c r="I2541" i="4"/>
  <c r="J2541" i="4"/>
  <c r="M2541" i="4" s="1"/>
  <c r="I2542" i="4"/>
  <c r="J2542" i="4"/>
  <c r="M2542" i="4" s="1"/>
  <c r="I2543" i="4"/>
  <c r="J2543" i="4"/>
  <c r="M2543" i="4" s="1"/>
  <c r="I2544" i="4"/>
  <c r="J2544" i="4"/>
  <c r="M2544" i="4" s="1"/>
  <c r="I2545" i="4"/>
  <c r="J2545" i="4"/>
  <c r="M2545" i="4" s="1"/>
  <c r="I2546" i="4"/>
  <c r="J2546" i="4"/>
  <c r="M2546" i="4" s="1"/>
  <c r="I2547" i="4"/>
  <c r="J2547" i="4"/>
  <c r="M2547" i="4" s="1"/>
  <c r="I2548" i="4"/>
  <c r="J2548" i="4"/>
  <c r="M2548" i="4" s="1"/>
  <c r="I2549" i="4"/>
  <c r="J2549" i="4"/>
  <c r="M2549" i="4" s="1"/>
  <c r="I2550" i="4"/>
  <c r="J2550" i="4"/>
  <c r="M2550" i="4" s="1"/>
  <c r="I2551" i="4"/>
  <c r="J2551" i="4"/>
  <c r="I2552" i="4"/>
  <c r="J2552" i="4"/>
  <c r="M2552" i="4" s="1"/>
  <c r="I2553" i="4"/>
  <c r="J2553" i="4"/>
  <c r="M2553" i="4" s="1"/>
  <c r="I2554" i="4"/>
  <c r="J2554" i="4"/>
  <c r="M2554" i="4" s="1"/>
  <c r="I2555" i="4"/>
  <c r="J2555" i="4"/>
  <c r="M2555" i="4" s="1"/>
  <c r="I2556" i="4"/>
  <c r="J2556" i="4"/>
  <c r="M2556" i="4" s="1"/>
  <c r="I2557" i="4"/>
  <c r="J2557" i="4"/>
  <c r="M2557" i="4" s="1"/>
  <c r="I2558" i="4"/>
  <c r="J2558" i="4"/>
  <c r="M2558" i="4" s="1"/>
  <c r="I2559" i="4"/>
  <c r="J2559" i="4"/>
  <c r="M2559" i="4" s="1"/>
  <c r="I2560" i="4"/>
  <c r="J2560" i="4"/>
  <c r="M2560" i="4" s="1"/>
  <c r="I2561" i="4"/>
  <c r="J2561" i="4"/>
  <c r="M2561" i="4" s="1"/>
  <c r="I2562" i="4"/>
  <c r="J2562" i="4"/>
  <c r="M2562" i="4" s="1"/>
  <c r="I2563" i="4"/>
  <c r="J2563" i="4"/>
  <c r="M2563" i="4" s="1"/>
  <c r="I2564" i="4"/>
  <c r="J2564" i="4"/>
  <c r="M2564" i="4" s="1"/>
  <c r="I2565" i="4"/>
  <c r="J2565" i="4"/>
  <c r="M2565" i="4" s="1"/>
  <c r="I2566" i="4"/>
  <c r="J2566" i="4"/>
  <c r="M2566" i="4" s="1"/>
  <c r="I2567" i="4"/>
  <c r="J2567" i="4"/>
  <c r="M2567" i="4" s="1"/>
  <c r="I2568" i="4"/>
  <c r="J2568" i="4"/>
  <c r="M2568" i="4" s="1"/>
  <c r="I2569" i="4"/>
  <c r="J2569" i="4"/>
  <c r="M2569" i="4" s="1"/>
  <c r="I2570" i="4"/>
  <c r="J2570" i="4"/>
  <c r="M2570" i="4" s="1"/>
  <c r="I2571" i="4"/>
  <c r="J2571" i="4"/>
  <c r="M2571" i="4" s="1"/>
  <c r="I2572" i="4"/>
  <c r="J2572" i="4"/>
  <c r="M2572" i="4" s="1"/>
  <c r="I2573" i="4"/>
  <c r="J2573" i="4"/>
  <c r="M2573" i="4" s="1"/>
  <c r="I2574" i="4"/>
  <c r="J2574" i="4"/>
  <c r="M2574" i="4" s="1"/>
  <c r="I2575" i="4"/>
  <c r="J2575" i="4"/>
  <c r="M2575" i="4" s="1"/>
  <c r="I2576" i="4"/>
  <c r="J2576" i="4"/>
  <c r="M2576" i="4" s="1"/>
  <c r="I2577" i="4"/>
  <c r="J2577" i="4"/>
  <c r="M2577" i="4" s="1"/>
  <c r="I2578" i="4"/>
  <c r="J2578" i="4"/>
  <c r="M2578" i="4" s="1"/>
  <c r="I2579" i="4"/>
  <c r="J2579" i="4"/>
  <c r="M2579" i="4" s="1"/>
  <c r="I2580" i="4"/>
  <c r="J2580" i="4"/>
  <c r="M2580" i="4" s="1"/>
  <c r="I2581" i="4"/>
  <c r="J2581" i="4"/>
  <c r="M2581" i="4" s="1"/>
  <c r="I2582" i="4"/>
  <c r="J2582" i="4"/>
  <c r="M2582" i="4" s="1"/>
  <c r="I2583" i="4"/>
  <c r="J2583" i="4"/>
  <c r="M2583" i="4" s="1"/>
  <c r="I2584" i="4"/>
  <c r="J2584" i="4"/>
  <c r="M2584" i="4" s="1"/>
  <c r="I2585" i="4"/>
  <c r="J2585" i="4"/>
  <c r="M2585" i="4" s="1"/>
  <c r="I2586" i="4"/>
  <c r="J2586" i="4"/>
  <c r="M2586" i="4" s="1"/>
  <c r="I2587" i="4"/>
  <c r="J2587" i="4"/>
  <c r="M2587" i="4" s="1"/>
  <c r="I2588" i="4"/>
  <c r="J2588" i="4"/>
  <c r="M2588" i="4" s="1"/>
  <c r="I2589" i="4"/>
  <c r="J2589" i="4"/>
  <c r="M2589" i="4" s="1"/>
  <c r="I2590" i="4"/>
  <c r="J2590" i="4"/>
  <c r="M2590" i="4" s="1"/>
  <c r="I2591" i="4"/>
  <c r="J2591" i="4"/>
  <c r="M2591" i="4" s="1"/>
  <c r="I2592" i="4"/>
  <c r="J2592" i="4"/>
  <c r="M2592" i="4" s="1"/>
  <c r="I2593" i="4"/>
  <c r="J2593" i="4"/>
  <c r="M2593" i="4" s="1"/>
  <c r="I2594" i="4"/>
  <c r="J2594" i="4"/>
  <c r="M2594" i="4" s="1"/>
  <c r="I2595" i="4"/>
  <c r="J2595" i="4"/>
  <c r="M2595" i="4" s="1"/>
  <c r="I2596" i="4"/>
  <c r="J2596" i="4"/>
  <c r="M2596" i="4" s="1"/>
  <c r="I2597" i="4"/>
  <c r="J2597" i="4"/>
  <c r="M2597" i="4" s="1"/>
  <c r="I2598" i="4"/>
  <c r="J2598" i="4"/>
  <c r="M2598" i="4" s="1"/>
  <c r="I2599" i="4"/>
  <c r="J2599" i="4"/>
  <c r="M2599" i="4" s="1"/>
  <c r="I2600" i="4"/>
  <c r="J2600" i="4"/>
  <c r="M2600" i="4" s="1"/>
  <c r="I2601" i="4"/>
  <c r="J2601" i="4"/>
  <c r="M2601" i="4" s="1"/>
  <c r="I2602" i="4"/>
  <c r="J2602" i="4"/>
  <c r="M2602" i="4" s="1"/>
  <c r="I2603" i="4"/>
  <c r="J2603" i="4"/>
  <c r="M2603" i="4" s="1"/>
  <c r="I2604" i="4"/>
  <c r="J2604" i="4"/>
  <c r="M2604" i="4" s="1"/>
  <c r="I2605" i="4"/>
  <c r="J2605" i="4"/>
  <c r="I2606" i="4"/>
  <c r="J2606" i="4"/>
  <c r="M2606" i="4" s="1"/>
  <c r="I2607" i="4"/>
  <c r="J2607" i="4"/>
  <c r="M2607" i="4" s="1"/>
  <c r="I2608" i="4"/>
  <c r="J2608" i="4"/>
  <c r="M2608" i="4" s="1"/>
  <c r="I2609" i="4"/>
  <c r="J2609" i="4"/>
  <c r="M2609" i="4" s="1"/>
  <c r="I2610" i="4"/>
  <c r="J2610" i="4"/>
  <c r="M2610" i="4" s="1"/>
  <c r="I2611" i="4"/>
  <c r="J2611" i="4"/>
  <c r="M2611" i="4" s="1"/>
  <c r="I2612" i="4"/>
  <c r="J2612" i="4"/>
  <c r="M2612" i="4" s="1"/>
  <c r="I2613" i="4"/>
  <c r="J2613" i="4"/>
  <c r="M2613" i="4" s="1"/>
  <c r="I2614" i="4"/>
  <c r="J2614" i="4"/>
  <c r="M2614" i="4" s="1"/>
  <c r="I2615" i="4"/>
  <c r="J2615" i="4"/>
  <c r="M2615" i="4" s="1"/>
  <c r="I2616" i="4"/>
  <c r="J2616" i="4"/>
  <c r="M2616" i="4" s="1"/>
  <c r="I2617" i="4"/>
  <c r="J2617" i="4"/>
  <c r="M2617" i="4" s="1"/>
  <c r="I2618" i="4"/>
  <c r="J2618" i="4"/>
  <c r="M2618" i="4" s="1"/>
  <c r="I2619" i="4"/>
  <c r="J2619" i="4"/>
  <c r="M2619" i="4" s="1"/>
  <c r="I2620" i="4"/>
  <c r="J2620" i="4"/>
  <c r="M2620" i="4" s="1"/>
  <c r="I2621" i="4"/>
  <c r="J2621" i="4"/>
  <c r="M2621" i="4" s="1"/>
  <c r="I2622" i="4"/>
  <c r="J2622" i="4"/>
  <c r="M2622" i="4" s="1"/>
  <c r="I2623" i="4"/>
  <c r="J2623" i="4"/>
  <c r="M2623" i="4" s="1"/>
  <c r="I2624" i="4"/>
  <c r="J2624" i="4"/>
  <c r="M2624" i="4" s="1"/>
  <c r="I2625" i="4"/>
  <c r="J2625" i="4"/>
  <c r="M2625" i="4" s="1"/>
  <c r="I2626" i="4"/>
  <c r="J2626" i="4"/>
  <c r="M2626" i="4" s="1"/>
  <c r="I2627" i="4"/>
  <c r="J2627" i="4"/>
  <c r="M2627" i="4" s="1"/>
  <c r="I2628" i="4"/>
  <c r="J2628" i="4"/>
  <c r="M2628" i="4" s="1"/>
  <c r="I2629" i="4"/>
  <c r="J2629" i="4"/>
  <c r="M2629" i="4" s="1"/>
  <c r="I2630" i="4"/>
  <c r="J2630" i="4"/>
  <c r="M2630" i="4" s="1"/>
  <c r="I2631" i="4"/>
  <c r="J2631" i="4"/>
  <c r="M2631" i="4" s="1"/>
  <c r="I2632" i="4"/>
  <c r="J2632" i="4"/>
  <c r="M2632" i="4" s="1"/>
  <c r="I2633" i="4"/>
  <c r="J2633" i="4"/>
  <c r="M2633" i="4" s="1"/>
  <c r="I2634" i="4"/>
  <c r="J2634" i="4"/>
  <c r="M2634" i="4" s="1"/>
  <c r="I2635" i="4"/>
  <c r="J2635" i="4"/>
  <c r="M2635" i="4" s="1"/>
  <c r="I2636" i="4"/>
  <c r="J2636" i="4"/>
  <c r="M2636" i="4" s="1"/>
  <c r="I2637" i="4"/>
  <c r="J2637" i="4"/>
  <c r="M2637" i="4" s="1"/>
  <c r="I2638" i="4"/>
  <c r="J2638" i="4"/>
  <c r="M2638" i="4" s="1"/>
  <c r="I2639" i="4"/>
  <c r="J2639" i="4"/>
  <c r="M2639" i="4" s="1"/>
  <c r="I2640" i="4"/>
  <c r="J2640" i="4"/>
  <c r="M2640" i="4" s="1"/>
  <c r="I2641" i="4"/>
  <c r="J2641" i="4"/>
  <c r="M2641" i="4" s="1"/>
  <c r="I2642" i="4"/>
  <c r="J2642" i="4"/>
  <c r="M2642" i="4" s="1"/>
  <c r="I2643" i="4"/>
  <c r="J2643" i="4"/>
  <c r="M2643" i="4" s="1"/>
  <c r="I2644" i="4"/>
  <c r="J2644" i="4"/>
  <c r="M2644" i="4" s="1"/>
  <c r="I2645" i="4"/>
  <c r="J2645" i="4"/>
  <c r="M2645" i="4" s="1"/>
  <c r="I2646" i="4"/>
  <c r="J2646" i="4"/>
  <c r="M2646" i="4" s="1"/>
  <c r="I2647" i="4"/>
  <c r="J2647" i="4"/>
  <c r="M2647" i="4" s="1"/>
  <c r="I2648" i="4"/>
  <c r="J2648" i="4"/>
  <c r="M2648" i="4" s="1"/>
  <c r="I2649" i="4"/>
  <c r="J2649" i="4"/>
  <c r="M2649" i="4" s="1"/>
  <c r="I2650" i="4"/>
  <c r="J2650" i="4"/>
  <c r="M2650" i="4" s="1"/>
  <c r="I2651" i="4"/>
  <c r="J2651" i="4"/>
  <c r="M2651" i="4" s="1"/>
  <c r="I2652" i="4"/>
  <c r="J2652" i="4"/>
  <c r="M2652" i="4" s="1"/>
  <c r="I2653" i="4"/>
  <c r="J2653" i="4"/>
  <c r="M2653" i="4" s="1"/>
  <c r="I2654" i="4"/>
  <c r="J2654" i="4"/>
  <c r="M2654" i="4" s="1"/>
  <c r="I2655" i="4"/>
  <c r="J2655" i="4"/>
  <c r="M2655" i="4" s="1"/>
  <c r="I2656" i="4"/>
  <c r="J2656" i="4"/>
  <c r="M2656" i="4" s="1"/>
  <c r="I2657" i="4"/>
  <c r="J2657" i="4"/>
  <c r="M2657" i="4" s="1"/>
  <c r="I2658" i="4"/>
  <c r="J2658" i="4"/>
  <c r="M2658" i="4" s="1"/>
  <c r="I2659" i="4"/>
  <c r="J2659" i="4"/>
  <c r="M2659" i="4" s="1"/>
  <c r="I2660" i="4"/>
  <c r="J2660" i="4"/>
  <c r="M2660" i="4" s="1"/>
  <c r="I2661" i="4"/>
  <c r="J2661" i="4"/>
  <c r="M2661" i="4" s="1"/>
  <c r="I2662" i="4"/>
  <c r="J2662" i="4"/>
  <c r="M2662" i="4" s="1"/>
  <c r="I2663" i="4"/>
  <c r="J2663" i="4"/>
  <c r="M2663" i="4" s="1"/>
  <c r="I2664" i="4"/>
  <c r="J2664" i="4"/>
  <c r="M2664" i="4" s="1"/>
  <c r="I2665" i="4"/>
  <c r="J2665" i="4"/>
  <c r="M2665" i="4" s="1"/>
  <c r="I2666" i="4"/>
  <c r="J2666" i="4"/>
  <c r="M2666" i="4" s="1"/>
  <c r="I2667" i="4"/>
  <c r="J2667" i="4"/>
  <c r="M2667" i="4" s="1"/>
  <c r="I2668" i="4"/>
  <c r="J2668" i="4"/>
  <c r="M2668" i="4" s="1"/>
  <c r="I2669" i="4"/>
  <c r="J2669" i="4"/>
  <c r="M2669" i="4" s="1"/>
  <c r="I2670" i="4"/>
  <c r="J2670" i="4"/>
  <c r="M2670" i="4" s="1"/>
  <c r="I2671" i="4"/>
  <c r="J2671" i="4"/>
  <c r="M2671" i="4" s="1"/>
  <c r="I2672" i="4"/>
  <c r="J2672" i="4"/>
  <c r="M2672" i="4" s="1"/>
  <c r="I2673" i="4"/>
  <c r="J2673" i="4"/>
  <c r="M2673" i="4" s="1"/>
  <c r="I2674" i="4"/>
  <c r="J2674" i="4"/>
  <c r="M2674" i="4" s="1"/>
  <c r="I2675" i="4"/>
  <c r="J2675" i="4"/>
  <c r="M2675" i="4" s="1"/>
  <c r="I2676" i="4"/>
  <c r="J2676" i="4"/>
  <c r="M2676" i="4" s="1"/>
  <c r="I2677" i="4"/>
  <c r="J2677" i="4"/>
  <c r="M2677" i="4" s="1"/>
  <c r="I2678" i="4"/>
  <c r="J2678" i="4"/>
  <c r="M2678" i="4" s="1"/>
  <c r="I2679" i="4"/>
  <c r="J2679" i="4"/>
  <c r="M2679" i="4" s="1"/>
  <c r="I2680" i="4"/>
  <c r="J2680" i="4"/>
  <c r="M2680" i="4" s="1"/>
  <c r="I2681" i="4"/>
  <c r="J2681" i="4"/>
  <c r="M2681" i="4" s="1"/>
  <c r="I2682" i="4"/>
  <c r="J2682" i="4"/>
  <c r="M2682" i="4" s="1"/>
  <c r="I2683" i="4"/>
  <c r="J2683" i="4"/>
  <c r="M2683" i="4" s="1"/>
  <c r="I2684" i="4"/>
  <c r="J2684" i="4"/>
  <c r="M2684" i="4" s="1"/>
  <c r="I2685" i="4"/>
  <c r="J2685" i="4"/>
  <c r="M2685" i="4" s="1"/>
  <c r="I2686" i="4"/>
  <c r="J2686" i="4"/>
  <c r="M2686" i="4" s="1"/>
  <c r="I2687" i="4"/>
  <c r="J2687" i="4"/>
  <c r="M2687" i="4" s="1"/>
  <c r="I2688" i="4"/>
  <c r="J2688" i="4"/>
  <c r="M2688" i="4" s="1"/>
  <c r="I2689" i="4"/>
  <c r="J2689" i="4"/>
  <c r="M2689" i="4" s="1"/>
  <c r="I2690" i="4"/>
  <c r="J2690" i="4"/>
  <c r="M2690" i="4" s="1"/>
  <c r="I2691" i="4"/>
  <c r="J2691" i="4"/>
  <c r="M2691" i="4" s="1"/>
  <c r="I2692" i="4"/>
  <c r="J2692" i="4"/>
  <c r="M2692" i="4" s="1"/>
  <c r="I2693" i="4"/>
  <c r="J2693" i="4"/>
  <c r="M2693" i="4" s="1"/>
  <c r="I2694" i="4"/>
  <c r="J2694" i="4"/>
  <c r="M2694" i="4" s="1"/>
  <c r="I2695" i="4"/>
  <c r="J2695" i="4"/>
  <c r="M2695" i="4" s="1"/>
  <c r="I2696" i="4"/>
  <c r="J2696" i="4"/>
  <c r="M2696" i="4" s="1"/>
  <c r="I2697" i="4"/>
  <c r="J2697" i="4"/>
  <c r="M2697" i="4" s="1"/>
  <c r="I2698" i="4"/>
  <c r="J2698" i="4"/>
  <c r="M2698" i="4" s="1"/>
  <c r="I2699" i="4"/>
  <c r="J2699" i="4"/>
  <c r="M2699" i="4" s="1"/>
  <c r="I2700" i="4"/>
  <c r="J2700" i="4"/>
  <c r="M2700" i="4" s="1"/>
  <c r="I2701" i="4"/>
  <c r="J2701" i="4"/>
  <c r="M2701" i="4" s="1"/>
  <c r="I2702" i="4"/>
  <c r="J2702" i="4"/>
  <c r="M2702" i="4" s="1"/>
  <c r="I2703" i="4"/>
  <c r="J2703" i="4"/>
  <c r="M2703" i="4" s="1"/>
  <c r="I2704" i="4"/>
  <c r="J2704" i="4"/>
  <c r="M2704" i="4" s="1"/>
  <c r="I2705" i="4"/>
  <c r="J2705" i="4"/>
  <c r="M2705" i="4" s="1"/>
  <c r="I2706" i="4"/>
  <c r="J2706" i="4"/>
  <c r="M2706" i="4" s="1"/>
  <c r="I2707" i="4"/>
  <c r="J2707" i="4"/>
  <c r="M2707" i="4" s="1"/>
  <c r="I2708" i="4"/>
  <c r="J2708" i="4"/>
  <c r="M2708" i="4" s="1"/>
  <c r="I2709" i="4"/>
  <c r="J2709" i="4"/>
  <c r="M2709" i="4" s="1"/>
  <c r="I2710" i="4"/>
  <c r="J2710" i="4"/>
  <c r="M2710" i="4" s="1"/>
  <c r="I2711" i="4"/>
  <c r="J2711" i="4"/>
  <c r="M2711" i="4" s="1"/>
  <c r="I2712" i="4"/>
  <c r="J2712" i="4"/>
  <c r="M2712" i="4" s="1"/>
  <c r="I2713" i="4"/>
  <c r="J2713" i="4"/>
  <c r="M2713" i="4" s="1"/>
  <c r="I2714" i="4"/>
  <c r="J2714" i="4"/>
  <c r="M2714" i="4" s="1"/>
  <c r="I2715" i="4"/>
  <c r="J2715" i="4"/>
  <c r="M2715" i="4" s="1"/>
  <c r="I2716" i="4"/>
  <c r="J2716" i="4"/>
  <c r="M2716" i="4" s="1"/>
  <c r="I2717" i="4"/>
  <c r="J2717" i="4"/>
  <c r="M2717" i="4" s="1"/>
  <c r="I2718" i="4"/>
  <c r="J2718" i="4"/>
  <c r="M2718" i="4" s="1"/>
  <c r="I2719" i="4"/>
  <c r="J2719" i="4"/>
  <c r="M2719" i="4" s="1"/>
  <c r="I2720" i="4"/>
  <c r="J2720" i="4"/>
  <c r="M2720" i="4" s="1"/>
  <c r="I2721" i="4"/>
  <c r="J2721" i="4"/>
  <c r="M2721" i="4" s="1"/>
  <c r="I2722" i="4"/>
  <c r="J2722" i="4"/>
  <c r="M2722" i="4" s="1"/>
  <c r="I2723" i="4"/>
  <c r="J2723" i="4"/>
  <c r="M2723" i="4" s="1"/>
  <c r="I2724" i="4"/>
  <c r="J2724" i="4"/>
  <c r="M2724" i="4" s="1"/>
  <c r="I2725" i="4"/>
  <c r="J2725" i="4"/>
  <c r="M2725" i="4" s="1"/>
  <c r="I2726" i="4"/>
  <c r="J2726" i="4"/>
  <c r="M2726" i="4" s="1"/>
  <c r="I2727" i="4"/>
  <c r="J2727" i="4"/>
  <c r="M2727" i="4" s="1"/>
  <c r="I2728" i="4"/>
  <c r="J2728" i="4"/>
  <c r="M2728" i="4" s="1"/>
  <c r="I2729" i="4"/>
  <c r="J2729" i="4"/>
  <c r="M2729" i="4" s="1"/>
  <c r="I2730" i="4"/>
  <c r="J2730" i="4"/>
  <c r="M2730" i="4" s="1"/>
  <c r="I2731" i="4"/>
  <c r="J2731" i="4"/>
  <c r="M2731" i="4" s="1"/>
  <c r="I2732" i="4"/>
  <c r="J2732" i="4"/>
  <c r="M2732" i="4" s="1"/>
  <c r="I2733" i="4"/>
  <c r="J2733" i="4"/>
  <c r="M2733" i="4" s="1"/>
  <c r="I2734" i="4"/>
  <c r="J2734" i="4"/>
  <c r="M2734" i="4" s="1"/>
  <c r="I2735" i="4"/>
  <c r="J2735" i="4"/>
  <c r="M2735" i="4" s="1"/>
  <c r="I2736" i="4"/>
  <c r="J2736" i="4"/>
  <c r="M2736" i="4" s="1"/>
  <c r="I2737" i="4"/>
  <c r="J2737" i="4"/>
  <c r="M2737" i="4" s="1"/>
  <c r="I2738" i="4"/>
  <c r="J2738" i="4"/>
  <c r="M2738" i="4" s="1"/>
  <c r="I2739" i="4"/>
  <c r="J2739" i="4"/>
  <c r="M2739" i="4" s="1"/>
  <c r="I2740" i="4"/>
  <c r="J2740" i="4"/>
  <c r="M2740" i="4" s="1"/>
  <c r="I2741" i="4"/>
  <c r="J2741" i="4"/>
  <c r="M2741" i="4" s="1"/>
  <c r="I2742" i="4"/>
  <c r="J2742" i="4"/>
  <c r="M2742" i="4" s="1"/>
  <c r="I2743" i="4"/>
  <c r="J2743" i="4"/>
  <c r="M2743" i="4" s="1"/>
  <c r="I2744" i="4"/>
  <c r="J2744" i="4"/>
  <c r="M2744" i="4" s="1"/>
  <c r="I2745" i="4"/>
  <c r="J2745" i="4"/>
  <c r="M2745" i="4" s="1"/>
  <c r="I2746" i="4"/>
  <c r="J2746" i="4"/>
  <c r="M2746" i="4" s="1"/>
  <c r="I2747" i="4"/>
  <c r="J2747" i="4"/>
  <c r="M2747" i="4" s="1"/>
  <c r="I2748" i="4"/>
  <c r="J2748" i="4"/>
  <c r="M2748" i="4" s="1"/>
  <c r="I2749" i="4"/>
  <c r="J2749" i="4"/>
  <c r="M2749" i="4" s="1"/>
  <c r="I2750" i="4"/>
  <c r="J2750" i="4"/>
  <c r="M2750" i="4" s="1"/>
  <c r="I2751" i="4"/>
  <c r="J2751" i="4"/>
  <c r="M2751" i="4" s="1"/>
  <c r="I2752" i="4"/>
  <c r="J2752" i="4"/>
  <c r="M2752" i="4" s="1"/>
  <c r="I2753" i="4"/>
  <c r="J2753" i="4"/>
  <c r="M2753" i="4" s="1"/>
  <c r="I2754" i="4"/>
  <c r="J2754" i="4"/>
  <c r="M2754" i="4" s="1"/>
  <c r="I2755" i="4"/>
  <c r="J2755" i="4"/>
  <c r="M2755" i="4" s="1"/>
  <c r="J2369" i="4"/>
  <c r="I2369" i="4"/>
  <c r="L2756" i="4"/>
  <c r="K2756" i="4"/>
  <c r="M2605" i="4"/>
  <c r="M2551" i="4"/>
  <c r="M2496" i="4"/>
  <c r="M2476" i="4"/>
  <c r="M2451" i="4"/>
  <c r="M2449" i="4"/>
  <c r="M2422" i="4"/>
  <c r="M2415" i="4"/>
  <c r="M2395" i="4"/>
  <c r="M2370" i="4"/>
  <c r="I1977" i="4"/>
  <c r="J1977" i="4"/>
  <c r="M1977" i="4" s="1"/>
  <c r="I1978" i="4"/>
  <c r="J1978" i="4"/>
  <c r="M1978" i="4" s="1"/>
  <c r="I1979" i="4"/>
  <c r="J1979" i="4"/>
  <c r="M1979" i="4" s="1"/>
  <c r="I1980" i="4"/>
  <c r="J1980" i="4"/>
  <c r="M1980" i="4" s="1"/>
  <c r="I1981" i="4"/>
  <c r="J1981" i="4"/>
  <c r="M1981" i="4" s="1"/>
  <c r="I1982" i="4"/>
  <c r="J1982" i="4"/>
  <c r="M1982" i="4" s="1"/>
  <c r="I1983" i="4"/>
  <c r="J1983" i="4"/>
  <c r="M1983" i="4" s="1"/>
  <c r="I1984" i="4"/>
  <c r="J1984" i="4"/>
  <c r="M1984" i="4" s="1"/>
  <c r="I1985" i="4"/>
  <c r="J1985" i="4"/>
  <c r="M1985" i="4" s="1"/>
  <c r="I1986" i="4"/>
  <c r="J1986" i="4"/>
  <c r="M1986" i="4" s="1"/>
  <c r="I1987" i="4"/>
  <c r="J1987" i="4"/>
  <c r="M1987" i="4" s="1"/>
  <c r="I1988" i="4"/>
  <c r="J1988" i="4"/>
  <c r="M1988" i="4" s="1"/>
  <c r="I1989" i="4"/>
  <c r="J1989" i="4"/>
  <c r="M1989" i="4" s="1"/>
  <c r="I1990" i="4"/>
  <c r="J1990" i="4"/>
  <c r="M1990" i="4" s="1"/>
  <c r="I1991" i="4"/>
  <c r="J1991" i="4"/>
  <c r="M1991" i="4" s="1"/>
  <c r="I1992" i="4"/>
  <c r="J1992" i="4"/>
  <c r="M1992" i="4" s="1"/>
  <c r="I1993" i="4"/>
  <c r="J1993" i="4"/>
  <c r="M1993" i="4" s="1"/>
  <c r="I1994" i="4"/>
  <c r="J1994" i="4"/>
  <c r="M1994" i="4" s="1"/>
  <c r="I1995" i="4"/>
  <c r="J1995" i="4"/>
  <c r="M1995" i="4" s="1"/>
  <c r="I1996" i="4"/>
  <c r="J1996" i="4"/>
  <c r="M1996" i="4" s="1"/>
  <c r="I1997" i="4"/>
  <c r="J1997" i="4"/>
  <c r="M1997" i="4" s="1"/>
  <c r="I1998" i="4"/>
  <c r="J1998" i="4"/>
  <c r="M1998" i="4" s="1"/>
  <c r="I1999" i="4"/>
  <c r="J1999" i="4"/>
  <c r="M1999" i="4" s="1"/>
  <c r="I2000" i="4"/>
  <c r="J2000" i="4"/>
  <c r="M2000" i="4" s="1"/>
  <c r="I2001" i="4"/>
  <c r="J2001" i="4"/>
  <c r="M2001" i="4" s="1"/>
  <c r="I2002" i="4"/>
  <c r="J2002" i="4"/>
  <c r="M2002" i="4" s="1"/>
  <c r="I2003" i="4"/>
  <c r="J2003" i="4"/>
  <c r="M2003" i="4" s="1"/>
  <c r="I2004" i="4"/>
  <c r="J2004" i="4"/>
  <c r="M2004" i="4" s="1"/>
  <c r="I2005" i="4"/>
  <c r="J2005" i="4"/>
  <c r="M2005" i="4" s="1"/>
  <c r="I2006" i="4"/>
  <c r="J2006" i="4"/>
  <c r="M2006" i="4" s="1"/>
  <c r="I2007" i="4"/>
  <c r="J2007" i="4"/>
  <c r="M2007" i="4" s="1"/>
  <c r="I2008" i="4"/>
  <c r="J2008" i="4"/>
  <c r="M2008" i="4" s="1"/>
  <c r="I2009" i="4"/>
  <c r="J2009" i="4"/>
  <c r="M2009" i="4" s="1"/>
  <c r="I2010" i="4"/>
  <c r="J2010" i="4"/>
  <c r="M2010" i="4" s="1"/>
  <c r="I2011" i="4"/>
  <c r="J2011" i="4"/>
  <c r="M2011" i="4" s="1"/>
  <c r="I2012" i="4"/>
  <c r="J2012" i="4"/>
  <c r="M2012" i="4" s="1"/>
  <c r="I2013" i="4"/>
  <c r="J2013" i="4"/>
  <c r="I2014" i="4"/>
  <c r="J2014" i="4"/>
  <c r="M2014" i="4" s="1"/>
  <c r="I2015" i="4"/>
  <c r="J2015" i="4"/>
  <c r="M2015" i="4" s="1"/>
  <c r="I2016" i="4"/>
  <c r="J2016" i="4"/>
  <c r="M2016" i="4" s="1"/>
  <c r="I2017" i="4"/>
  <c r="J2017" i="4"/>
  <c r="M2017" i="4" s="1"/>
  <c r="I2018" i="4"/>
  <c r="J2018" i="4"/>
  <c r="M2018" i="4" s="1"/>
  <c r="I2019" i="4"/>
  <c r="J2019" i="4"/>
  <c r="M2019" i="4" s="1"/>
  <c r="I2020" i="4"/>
  <c r="J2020" i="4"/>
  <c r="M2020" i="4" s="1"/>
  <c r="I2021" i="4"/>
  <c r="J2021" i="4"/>
  <c r="M2021" i="4" s="1"/>
  <c r="I2022" i="4"/>
  <c r="J2022" i="4"/>
  <c r="M2022" i="4" s="1"/>
  <c r="I2023" i="4"/>
  <c r="J2023" i="4"/>
  <c r="M2023" i="4" s="1"/>
  <c r="I2024" i="4"/>
  <c r="J2024" i="4"/>
  <c r="M2024" i="4" s="1"/>
  <c r="I2025" i="4"/>
  <c r="J2025" i="4"/>
  <c r="M2025" i="4" s="1"/>
  <c r="I2026" i="4"/>
  <c r="J2026" i="4"/>
  <c r="M2026" i="4" s="1"/>
  <c r="I2027" i="4"/>
  <c r="J2027" i="4"/>
  <c r="M2027" i="4" s="1"/>
  <c r="I2028" i="4"/>
  <c r="J2028" i="4"/>
  <c r="M2028" i="4" s="1"/>
  <c r="I2029" i="4"/>
  <c r="J2029" i="4"/>
  <c r="M2029" i="4" s="1"/>
  <c r="I2030" i="4"/>
  <c r="J2030" i="4"/>
  <c r="M2030" i="4" s="1"/>
  <c r="I2031" i="4"/>
  <c r="J2031" i="4"/>
  <c r="M2031" i="4" s="1"/>
  <c r="I2032" i="4"/>
  <c r="J2032" i="4"/>
  <c r="M2032" i="4" s="1"/>
  <c r="I2033" i="4"/>
  <c r="J2033" i="4"/>
  <c r="M2033" i="4" s="1"/>
  <c r="I2034" i="4"/>
  <c r="J2034" i="4"/>
  <c r="M2034" i="4" s="1"/>
  <c r="I2035" i="4"/>
  <c r="J2035" i="4"/>
  <c r="M2035" i="4" s="1"/>
  <c r="I2036" i="4"/>
  <c r="J2036" i="4"/>
  <c r="M2036" i="4" s="1"/>
  <c r="I2037" i="4"/>
  <c r="J2037" i="4"/>
  <c r="M2037" i="4" s="1"/>
  <c r="I2038" i="4"/>
  <c r="J2038" i="4"/>
  <c r="M2038" i="4" s="1"/>
  <c r="I2039" i="4"/>
  <c r="J2039" i="4"/>
  <c r="M2039" i="4" s="1"/>
  <c r="I2040" i="4"/>
  <c r="J2040" i="4"/>
  <c r="M2040" i="4" s="1"/>
  <c r="I2041" i="4"/>
  <c r="J2041" i="4"/>
  <c r="M2041" i="4" s="1"/>
  <c r="I2042" i="4"/>
  <c r="J2042" i="4"/>
  <c r="M2042" i="4" s="1"/>
  <c r="I2043" i="4"/>
  <c r="J2043" i="4"/>
  <c r="M2043" i="4" s="1"/>
  <c r="I2044" i="4"/>
  <c r="J2044" i="4"/>
  <c r="M2044" i="4" s="1"/>
  <c r="I2045" i="4"/>
  <c r="J2045" i="4"/>
  <c r="M2045" i="4" s="1"/>
  <c r="I2046" i="4"/>
  <c r="J2046" i="4"/>
  <c r="M2046" i="4" s="1"/>
  <c r="I2047" i="4"/>
  <c r="J2047" i="4"/>
  <c r="M2047" i="4" s="1"/>
  <c r="I2048" i="4"/>
  <c r="J2048" i="4"/>
  <c r="M2048" i="4" s="1"/>
  <c r="I2049" i="4"/>
  <c r="J2049" i="4"/>
  <c r="M2049" i="4" s="1"/>
  <c r="I2050" i="4"/>
  <c r="J2050" i="4"/>
  <c r="M2050" i="4" s="1"/>
  <c r="I2051" i="4"/>
  <c r="J2051" i="4"/>
  <c r="M2051" i="4" s="1"/>
  <c r="I2052" i="4"/>
  <c r="J2052" i="4"/>
  <c r="M2052" i="4" s="1"/>
  <c r="I2053" i="4"/>
  <c r="J2053" i="4"/>
  <c r="M2053" i="4" s="1"/>
  <c r="I2054" i="4"/>
  <c r="J2054" i="4"/>
  <c r="M2054" i="4" s="1"/>
  <c r="I2055" i="4"/>
  <c r="J2055" i="4"/>
  <c r="M2055" i="4" s="1"/>
  <c r="I2056" i="4"/>
  <c r="J2056" i="4"/>
  <c r="M2056" i="4" s="1"/>
  <c r="I2057" i="4"/>
  <c r="J2057" i="4"/>
  <c r="M2057" i="4" s="1"/>
  <c r="I2058" i="4"/>
  <c r="J2058" i="4"/>
  <c r="M2058" i="4" s="1"/>
  <c r="I2059" i="4"/>
  <c r="J2059" i="4"/>
  <c r="M2059" i="4" s="1"/>
  <c r="I2060" i="4"/>
  <c r="J2060" i="4"/>
  <c r="M2060" i="4" s="1"/>
  <c r="I2061" i="4"/>
  <c r="J2061" i="4"/>
  <c r="M2061" i="4" s="1"/>
  <c r="O2061" i="4" s="1"/>
  <c r="P2061" i="4" s="1"/>
  <c r="I2062" i="4"/>
  <c r="J2062" i="4"/>
  <c r="M2062" i="4" s="1"/>
  <c r="I2063" i="4"/>
  <c r="J2063" i="4"/>
  <c r="M2063" i="4" s="1"/>
  <c r="I2064" i="4"/>
  <c r="J2064" i="4"/>
  <c r="M2064" i="4" s="1"/>
  <c r="I2065" i="4"/>
  <c r="J2065" i="4"/>
  <c r="M2065" i="4" s="1"/>
  <c r="I2066" i="4"/>
  <c r="J2066" i="4"/>
  <c r="M2066" i="4" s="1"/>
  <c r="I2067" i="4"/>
  <c r="J2067" i="4"/>
  <c r="M2067" i="4" s="1"/>
  <c r="I2068" i="4"/>
  <c r="J2068" i="4"/>
  <c r="M2068" i="4" s="1"/>
  <c r="I2069" i="4"/>
  <c r="J2069" i="4"/>
  <c r="M2069" i="4" s="1"/>
  <c r="I2070" i="4"/>
  <c r="J2070" i="4"/>
  <c r="M2070" i="4" s="1"/>
  <c r="I2071" i="4"/>
  <c r="J2071" i="4"/>
  <c r="M2071" i="4" s="1"/>
  <c r="I2072" i="4"/>
  <c r="J2072" i="4"/>
  <c r="M2072" i="4" s="1"/>
  <c r="I2073" i="4"/>
  <c r="J2073" i="4"/>
  <c r="M2073" i="4" s="1"/>
  <c r="I2074" i="4"/>
  <c r="J2074" i="4"/>
  <c r="M2074" i="4" s="1"/>
  <c r="I2075" i="4"/>
  <c r="J2075" i="4"/>
  <c r="M2075" i="4" s="1"/>
  <c r="I2076" i="4"/>
  <c r="J2076" i="4"/>
  <c r="M2076" i="4" s="1"/>
  <c r="I2077" i="4"/>
  <c r="J2077" i="4"/>
  <c r="M2077" i="4" s="1"/>
  <c r="I2078" i="4"/>
  <c r="J2078" i="4"/>
  <c r="M2078" i="4" s="1"/>
  <c r="I2079" i="4"/>
  <c r="J2079" i="4"/>
  <c r="M2079" i="4" s="1"/>
  <c r="I2080" i="4"/>
  <c r="J2080" i="4"/>
  <c r="M2080" i="4" s="1"/>
  <c r="I2081" i="4"/>
  <c r="J2081" i="4"/>
  <c r="M2081" i="4" s="1"/>
  <c r="I2082" i="4"/>
  <c r="J2082" i="4"/>
  <c r="M2082" i="4" s="1"/>
  <c r="I2083" i="4"/>
  <c r="J2083" i="4"/>
  <c r="M2083" i="4" s="1"/>
  <c r="I2084" i="4"/>
  <c r="J2084" i="4"/>
  <c r="M2084" i="4" s="1"/>
  <c r="I2085" i="4"/>
  <c r="J2085" i="4"/>
  <c r="M2085" i="4" s="1"/>
  <c r="I2086" i="4"/>
  <c r="J2086" i="4"/>
  <c r="M2086" i="4" s="1"/>
  <c r="I2087" i="4"/>
  <c r="J2087" i="4"/>
  <c r="M2087" i="4" s="1"/>
  <c r="I2088" i="4"/>
  <c r="J2088" i="4"/>
  <c r="M2088" i="4" s="1"/>
  <c r="I2089" i="4"/>
  <c r="J2089" i="4"/>
  <c r="M2089" i="4" s="1"/>
  <c r="I2090" i="4"/>
  <c r="J2090" i="4"/>
  <c r="M2090" i="4" s="1"/>
  <c r="I2091" i="4"/>
  <c r="J2091" i="4"/>
  <c r="M2091" i="4" s="1"/>
  <c r="I2092" i="4"/>
  <c r="J2092" i="4"/>
  <c r="M2092" i="4" s="1"/>
  <c r="I2093" i="4"/>
  <c r="J2093" i="4"/>
  <c r="M2093" i="4" s="1"/>
  <c r="I2094" i="4"/>
  <c r="J2094" i="4"/>
  <c r="M2094" i="4" s="1"/>
  <c r="I2095" i="4"/>
  <c r="J2095" i="4"/>
  <c r="M2095" i="4" s="1"/>
  <c r="I2096" i="4"/>
  <c r="J2096" i="4"/>
  <c r="M2096" i="4" s="1"/>
  <c r="I2097" i="4"/>
  <c r="J2097" i="4"/>
  <c r="M2097" i="4" s="1"/>
  <c r="I2098" i="4"/>
  <c r="J2098" i="4"/>
  <c r="M2098" i="4" s="1"/>
  <c r="I2099" i="4"/>
  <c r="J2099" i="4"/>
  <c r="M2099" i="4" s="1"/>
  <c r="I2100" i="4"/>
  <c r="J2100" i="4"/>
  <c r="M2100" i="4" s="1"/>
  <c r="I2101" i="4"/>
  <c r="J2101" i="4"/>
  <c r="M2101" i="4" s="1"/>
  <c r="I2102" i="4"/>
  <c r="J2102" i="4"/>
  <c r="M2102" i="4" s="1"/>
  <c r="I2103" i="4"/>
  <c r="J2103" i="4"/>
  <c r="M2103" i="4" s="1"/>
  <c r="I2104" i="4"/>
  <c r="J2104" i="4"/>
  <c r="M2104" i="4" s="1"/>
  <c r="I2105" i="4"/>
  <c r="J2105" i="4"/>
  <c r="M2105" i="4" s="1"/>
  <c r="I2106" i="4"/>
  <c r="J2106" i="4"/>
  <c r="M2106" i="4" s="1"/>
  <c r="I2107" i="4"/>
  <c r="J2107" i="4"/>
  <c r="M2107" i="4" s="1"/>
  <c r="I2108" i="4"/>
  <c r="J2108" i="4"/>
  <c r="M2108" i="4" s="1"/>
  <c r="I2109" i="4"/>
  <c r="J2109" i="4"/>
  <c r="M2109" i="4" s="1"/>
  <c r="I2110" i="4"/>
  <c r="J2110" i="4"/>
  <c r="M2110" i="4" s="1"/>
  <c r="I2111" i="4"/>
  <c r="J2111" i="4"/>
  <c r="M2111" i="4" s="1"/>
  <c r="I2112" i="4"/>
  <c r="J2112" i="4"/>
  <c r="M2112" i="4" s="1"/>
  <c r="I2113" i="4"/>
  <c r="J2113" i="4"/>
  <c r="M2113" i="4" s="1"/>
  <c r="I2114" i="4"/>
  <c r="J2114" i="4"/>
  <c r="M2114" i="4" s="1"/>
  <c r="I2115" i="4"/>
  <c r="J2115" i="4"/>
  <c r="M2115" i="4" s="1"/>
  <c r="I2116" i="4"/>
  <c r="J2116" i="4"/>
  <c r="M2116" i="4" s="1"/>
  <c r="I2117" i="4"/>
  <c r="J2117" i="4"/>
  <c r="M2117" i="4" s="1"/>
  <c r="I2118" i="4"/>
  <c r="J2118" i="4"/>
  <c r="M2118" i="4" s="1"/>
  <c r="I2119" i="4"/>
  <c r="J2119" i="4"/>
  <c r="M2119" i="4" s="1"/>
  <c r="I2120" i="4"/>
  <c r="J2120" i="4"/>
  <c r="M2120" i="4" s="1"/>
  <c r="I2121" i="4"/>
  <c r="J2121" i="4"/>
  <c r="M2121" i="4" s="1"/>
  <c r="I2122" i="4"/>
  <c r="J2122" i="4"/>
  <c r="M2122" i="4" s="1"/>
  <c r="I2123" i="4"/>
  <c r="J2123" i="4"/>
  <c r="M2123" i="4" s="1"/>
  <c r="I2124" i="4"/>
  <c r="J2124" i="4"/>
  <c r="M2124" i="4" s="1"/>
  <c r="I2125" i="4"/>
  <c r="J2125" i="4"/>
  <c r="M2125" i="4" s="1"/>
  <c r="I2126" i="4"/>
  <c r="J2126" i="4"/>
  <c r="M2126" i="4" s="1"/>
  <c r="I2127" i="4"/>
  <c r="J2127" i="4"/>
  <c r="M2127" i="4" s="1"/>
  <c r="I2128" i="4"/>
  <c r="J2128" i="4"/>
  <c r="M2128" i="4" s="1"/>
  <c r="I2129" i="4"/>
  <c r="J2129" i="4"/>
  <c r="M2129" i="4" s="1"/>
  <c r="I2130" i="4"/>
  <c r="J2130" i="4"/>
  <c r="M2130" i="4" s="1"/>
  <c r="I2131" i="4"/>
  <c r="J2131" i="4"/>
  <c r="M2131" i="4" s="1"/>
  <c r="I2132" i="4"/>
  <c r="J2132" i="4"/>
  <c r="M2132" i="4" s="1"/>
  <c r="I2133" i="4"/>
  <c r="J2133" i="4"/>
  <c r="M2133" i="4" s="1"/>
  <c r="I2134" i="4"/>
  <c r="J2134" i="4"/>
  <c r="M2134" i="4" s="1"/>
  <c r="I2135" i="4"/>
  <c r="J2135" i="4"/>
  <c r="M2135" i="4" s="1"/>
  <c r="I2136" i="4"/>
  <c r="J2136" i="4"/>
  <c r="M2136" i="4" s="1"/>
  <c r="I2137" i="4"/>
  <c r="J2137" i="4"/>
  <c r="M2137" i="4" s="1"/>
  <c r="I2138" i="4"/>
  <c r="J2138" i="4"/>
  <c r="M2138" i="4" s="1"/>
  <c r="I2139" i="4"/>
  <c r="J2139" i="4"/>
  <c r="M2139" i="4" s="1"/>
  <c r="I2140" i="4"/>
  <c r="J2140" i="4"/>
  <c r="M2140" i="4" s="1"/>
  <c r="I2142" i="4"/>
  <c r="J2142" i="4"/>
  <c r="M2142" i="4" s="1"/>
  <c r="I2143" i="4"/>
  <c r="J2143" i="4"/>
  <c r="M2143" i="4" s="1"/>
  <c r="I2144" i="4"/>
  <c r="J2144" i="4"/>
  <c r="M2144" i="4" s="1"/>
  <c r="I2145" i="4"/>
  <c r="J2145" i="4"/>
  <c r="M2145" i="4" s="1"/>
  <c r="I2146" i="4"/>
  <c r="J2146" i="4"/>
  <c r="M2146" i="4" s="1"/>
  <c r="I2147" i="4"/>
  <c r="J2147" i="4"/>
  <c r="M2147" i="4" s="1"/>
  <c r="I2148" i="4"/>
  <c r="J2148" i="4"/>
  <c r="M2148" i="4" s="1"/>
  <c r="I2149" i="4"/>
  <c r="J2149" i="4"/>
  <c r="M2149" i="4" s="1"/>
  <c r="I2150" i="4"/>
  <c r="J2150" i="4"/>
  <c r="M2150" i="4" s="1"/>
  <c r="I2151" i="4"/>
  <c r="J2151" i="4"/>
  <c r="M2151" i="4" s="1"/>
  <c r="I2152" i="4"/>
  <c r="J2152" i="4"/>
  <c r="M2152" i="4" s="1"/>
  <c r="I2153" i="4"/>
  <c r="J2153" i="4"/>
  <c r="M2153" i="4" s="1"/>
  <c r="I2154" i="4"/>
  <c r="J2154" i="4"/>
  <c r="M2154" i="4" s="1"/>
  <c r="I2155" i="4"/>
  <c r="J2155" i="4"/>
  <c r="M2155" i="4" s="1"/>
  <c r="I2156" i="4"/>
  <c r="J2156" i="4"/>
  <c r="M2156" i="4" s="1"/>
  <c r="I2157" i="4"/>
  <c r="J2157" i="4"/>
  <c r="M2157" i="4" s="1"/>
  <c r="I2158" i="4"/>
  <c r="J2158" i="4"/>
  <c r="M2158" i="4" s="1"/>
  <c r="I2159" i="4"/>
  <c r="J2159" i="4"/>
  <c r="M2159" i="4" s="1"/>
  <c r="I2160" i="4"/>
  <c r="J2160" i="4"/>
  <c r="M2160" i="4" s="1"/>
  <c r="I2161" i="4"/>
  <c r="J2161" i="4"/>
  <c r="M2161" i="4" s="1"/>
  <c r="I2162" i="4"/>
  <c r="J2162" i="4"/>
  <c r="M2162" i="4" s="1"/>
  <c r="I2163" i="4"/>
  <c r="J2163" i="4"/>
  <c r="M2163" i="4" s="1"/>
  <c r="I2164" i="4"/>
  <c r="J2164" i="4"/>
  <c r="M2164" i="4" s="1"/>
  <c r="I2165" i="4"/>
  <c r="J2165" i="4"/>
  <c r="M2165" i="4" s="1"/>
  <c r="I2166" i="4"/>
  <c r="J2166" i="4"/>
  <c r="M2166" i="4" s="1"/>
  <c r="I2167" i="4"/>
  <c r="J2167" i="4"/>
  <c r="M2167" i="4" s="1"/>
  <c r="I2168" i="4"/>
  <c r="J2168" i="4"/>
  <c r="M2168" i="4" s="1"/>
  <c r="I2169" i="4"/>
  <c r="J2169" i="4"/>
  <c r="M2169" i="4" s="1"/>
  <c r="I2170" i="4"/>
  <c r="J2170" i="4"/>
  <c r="M2170" i="4" s="1"/>
  <c r="I2171" i="4"/>
  <c r="J2171" i="4"/>
  <c r="M2171" i="4" s="1"/>
  <c r="I2172" i="4"/>
  <c r="J2172" i="4"/>
  <c r="M2172" i="4" s="1"/>
  <c r="I2173" i="4"/>
  <c r="J2173" i="4"/>
  <c r="M2173" i="4" s="1"/>
  <c r="I2174" i="4"/>
  <c r="J2174" i="4"/>
  <c r="M2174" i="4" s="1"/>
  <c r="I2175" i="4"/>
  <c r="J2175" i="4"/>
  <c r="M2175" i="4" s="1"/>
  <c r="I2176" i="4"/>
  <c r="J2176" i="4"/>
  <c r="M2176" i="4" s="1"/>
  <c r="I2177" i="4"/>
  <c r="J2177" i="4"/>
  <c r="M2177" i="4" s="1"/>
  <c r="I2178" i="4"/>
  <c r="J2178" i="4"/>
  <c r="M2178" i="4" s="1"/>
  <c r="I2179" i="4"/>
  <c r="J2179" i="4"/>
  <c r="M2179" i="4" s="1"/>
  <c r="I2180" i="4"/>
  <c r="J2180" i="4"/>
  <c r="M2180" i="4" s="1"/>
  <c r="I2181" i="4"/>
  <c r="J2181" i="4"/>
  <c r="M2181" i="4" s="1"/>
  <c r="I2182" i="4"/>
  <c r="J2182" i="4"/>
  <c r="M2182" i="4" s="1"/>
  <c r="I2183" i="4"/>
  <c r="J2183" i="4"/>
  <c r="M2183" i="4" s="1"/>
  <c r="I2184" i="4"/>
  <c r="J2184" i="4"/>
  <c r="M2184" i="4" s="1"/>
  <c r="I2185" i="4"/>
  <c r="J2185" i="4"/>
  <c r="M2185" i="4" s="1"/>
  <c r="I2186" i="4"/>
  <c r="J2186" i="4"/>
  <c r="M2186" i="4" s="1"/>
  <c r="I2187" i="4"/>
  <c r="J2187" i="4"/>
  <c r="M2187" i="4" s="1"/>
  <c r="I2188" i="4"/>
  <c r="J2188" i="4"/>
  <c r="M2188" i="4" s="1"/>
  <c r="I2189" i="4"/>
  <c r="J2189" i="4"/>
  <c r="M2189" i="4" s="1"/>
  <c r="I2190" i="4"/>
  <c r="J2190" i="4"/>
  <c r="M2190" i="4" s="1"/>
  <c r="I2191" i="4"/>
  <c r="J2191" i="4"/>
  <c r="M2191" i="4" s="1"/>
  <c r="I2192" i="4"/>
  <c r="J2192" i="4"/>
  <c r="M2192" i="4" s="1"/>
  <c r="I2193" i="4"/>
  <c r="J2193" i="4"/>
  <c r="M2193" i="4" s="1"/>
  <c r="I2194" i="4"/>
  <c r="J2194" i="4"/>
  <c r="M2194" i="4" s="1"/>
  <c r="I2195" i="4"/>
  <c r="J2195" i="4"/>
  <c r="M2195" i="4" s="1"/>
  <c r="I2196" i="4"/>
  <c r="J2196" i="4"/>
  <c r="M2196" i="4" s="1"/>
  <c r="I2197" i="4"/>
  <c r="J2197" i="4"/>
  <c r="M2197" i="4" s="1"/>
  <c r="I2198" i="4"/>
  <c r="J2198" i="4"/>
  <c r="M2198" i="4" s="1"/>
  <c r="I2199" i="4"/>
  <c r="J2199" i="4"/>
  <c r="M2199" i="4" s="1"/>
  <c r="I2200" i="4"/>
  <c r="J2200" i="4"/>
  <c r="M2200" i="4" s="1"/>
  <c r="I2201" i="4"/>
  <c r="J2201" i="4"/>
  <c r="M2201" i="4" s="1"/>
  <c r="I2202" i="4"/>
  <c r="J2202" i="4"/>
  <c r="M2202" i="4" s="1"/>
  <c r="I2203" i="4"/>
  <c r="J2203" i="4"/>
  <c r="M2203" i="4" s="1"/>
  <c r="I2204" i="4"/>
  <c r="J2204" i="4"/>
  <c r="M2204" i="4" s="1"/>
  <c r="I2205" i="4"/>
  <c r="J2205" i="4"/>
  <c r="M2205" i="4" s="1"/>
  <c r="I2206" i="4"/>
  <c r="J2206" i="4"/>
  <c r="M2206" i="4" s="1"/>
  <c r="I2207" i="4"/>
  <c r="J2207" i="4"/>
  <c r="M2207" i="4" s="1"/>
  <c r="I2208" i="4"/>
  <c r="J2208" i="4"/>
  <c r="M2208" i="4" s="1"/>
  <c r="I2209" i="4"/>
  <c r="J2209" i="4"/>
  <c r="M2209" i="4" s="1"/>
  <c r="I2210" i="4"/>
  <c r="J2210" i="4"/>
  <c r="M2210" i="4" s="1"/>
  <c r="I2211" i="4"/>
  <c r="J2211" i="4"/>
  <c r="M2211" i="4" s="1"/>
  <c r="I2212" i="4"/>
  <c r="J2212" i="4"/>
  <c r="M2212" i="4" s="1"/>
  <c r="I2213" i="4"/>
  <c r="J2213" i="4"/>
  <c r="M2213" i="4" s="1"/>
  <c r="I2214" i="4"/>
  <c r="J2214" i="4"/>
  <c r="M2214" i="4" s="1"/>
  <c r="I2215" i="4"/>
  <c r="J2215" i="4"/>
  <c r="M2215" i="4" s="1"/>
  <c r="I2216" i="4"/>
  <c r="J2216" i="4"/>
  <c r="M2216" i="4" s="1"/>
  <c r="I2217" i="4"/>
  <c r="J2217" i="4"/>
  <c r="M2217" i="4" s="1"/>
  <c r="I2218" i="4"/>
  <c r="J2218" i="4"/>
  <c r="M2218" i="4" s="1"/>
  <c r="I2219" i="4"/>
  <c r="J2219" i="4"/>
  <c r="M2219" i="4" s="1"/>
  <c r="I2220" i="4"/>
  <c r="J2220" i="4"/>
  <c r="M2220" i="4" s="1"/>
  <c r="I2221" i="4"/>
  <c r="J2221" i="4"/>
  <c r="M2221" i="4" s="1"/>
  <c r="I2222" i="4"/>
  <c r="J2222" i="4"/>
  <c r="M2222" i="4" s="1"/>
  <c r="I2223" i="4"/>
  <c r="J2223" i="4"/>
  <c r="M2223" i="4" s="1"/>
  <c r="I2224" i="4"/>
  <c r="J2224" i="4"/>
  <c r="M2224" i="4" s="1"/>
  <c r="I2225" i="4"/>
  <c r="J2225" i="4"/>
  <c r="M2225" i="4" s="1"/>
  <c r="I2226" i="4"/>
  <c r="J2226" i="4"/>
  <c r="M2226" i="4" s="1"/>
  <c r="I2227" i="4"/>
  <c r="J2227" i="4"/>
  <c r="M2227" i="4" s="1"/>
  <c r="I2228" i="4"/>
  <c r="J2228" i="4"/>
  <c r="M2228" i="4" s="1"/>
  <c r="I2229" i="4"/>
  <c r="J2229" i="4"/>
  <c r="M2229" i="4" s="1"/>
  <c r="I2230" i="4"/>
  <c r="J2230" i="4"/>
  <c r="M2230" i="4" s="1"/>
  <c r="I2231" i="4"/>
  <c r="J2231" i="4"/>
  <c r="M2231" i="4" s="1"/>
  <c r="I2232" i="4"/>
  <c r="J2232" i="4"/>
  <c r="M2232" i="4" s="1"/>
  <c r="I2233" i="4"/>
  <c r="J2233" i="4"/>
  <c r="M2233" i="4" s="1"/>
  <c r="I2234" i="4"/>
  <c r="J2234" i="4"/>
  <c r="M2234" i="4" s="1"/>
  <c r="I2235" i="4"/>
  <c r="J2235" i="4"/>
  <c r="M2235" i="4" s="1"/>
  <c r="I2236" i="4"/>
  <c r="J2236" i="4"/>
  <c r="M2236" i="4" s="1"/>
  <c r="I2237" i="4"/>
  <c r="J2237" i="4"/>
  <c r="M2237" i="4" s="1"/>
  <c r="I2238" i="4"/>
  <c r="J2238" i="4"/>
  <c r="M2238" i="4" s="1"/>
  <c r="I2239" i="4"/>
  <c r="J2239" i="4"/>
  <c r="M2239" i="4" s="1"/>
  <c r="I2240" i="4"/>
  <c r="J2240" i="4"/>
  <c r="M2240" i="4" s="1"/>
  <c r="I2241" i="4"/>
  <c r="J2241" i="4"/>
  <c r="M2241" i="4" s="1"/>
  <c r="I2242" i="4"/>
  <c r="J2242" i="4"/>
  <c r="M2242" i="4" s="1"/>
  <c r="I2243" i="4"/>
  <c r="J2243" i="4"/>
  <c r="M2243" i="4" s="1"/>
  <c r="I2244" i="4"/>
  <c r="J2244" i="4"/>
  <c r="M2244" i="4" s="1"/>
  <c r="I2245" i="4"/>
  <c r="J2245" i="4"/>
  <c r="M2245" i="4" s="1"/>
  <c r="I2246" i="4"/>
  <c r="J2246" i="4"/>
  <c r="M2246" i="4" s="1"/>
  <c r="I2247" i="4"/>
  <c r="J2247" i="4"/>
  <c r="M2247" i="4" s="1"/>
  <c r="I2248" i="4"/>
  <c r="J2248" i="4"/>
  <c r="M2248" i="4" s="1"/>
  <c r="I2249" i="4"/>
  <c r="J2249" i="4"/>
  <c r="M2249" i="4" s="1"/>
  <c r="I2250" i="4"/>
  <c r="J2250" i="4"/>
  <c r="M2250" i="4" s="1"/>
  <c r="I2251" i="4"/>
  <c r="J2251" i="4"/>
  <c r="M2251" i="4" s="1"/>
  <c r="I2252" i="4"/>
  <c r="J2252" i="4"/>
  <c r="M2252" i="4" s="1"/>
  <c r="I2253" i="4"/>
  <c r="J2253" i="4"/>
  <c r="M2253" i="4" s="1"/>
  <c r="I2254" i="4"/>
  <c r="J2254" i="4"/>
  <c r="M2254" i="4" s="1"/>
  <c r="I2255" i="4"/>
  <c r="J2255" i="4"/>
  <c r="M2255" i="4" s="1"/>
  <c r="I2256" i="4"/>
  <c r="J2256" i="4"/>
  <c r="M2256" i="4" s="1"/>
  <c r="I2257" i="4"/>
  <c r="J2257" i="4"/>
  <c r="M2257" i="4" s="1"/>
  <c r="I2258" i="4"/>
  <c r="J2258" i="4"/>
  <c r="M2258" i="4" s="1"/>
  <c r="I2259" i="4"/>
  <c r="J2259" i="4"/>
  <c r="M2259" i="4" s="1"/>
  <c r="I2260" i="4"/>
  <c r="J2260" i="4"/>
  <c r="M2260" i="4" s="1"/>
  <c r="I2261" i="4"/>
  <c r="J2261" i="4"/>
  <c r="M2261" i="4" s="1"/>
  <c r="I2262" i="4"/>
  <c r="J2262" i="4"/>
  <c r="M2262" i="4" s="1"/>
  <c r="I2263" i="4"/>
  <c r="J2263" i="4"/>
  <c r="M2263" i="4" s="1"/>
  <c r="I2264" i="4"/>
  <c r="J2264" i="4"/>
  <c r="M2264" i="4" s="1"/>
  <c r="I2265" i="4"/>
  <c r="J2265" i="4"/>
  <c r="M2265" i="4" s="1"/>
  <c r="I2266" i="4"/>
  <c r="J2266" i="4"/>
  <c r="M2266" i="4" s="1"/>
  <c r="I2267" i="4"/>
  <c r="J2267" i="4"/>
  <c r="M2267" i="4" s="1"/>
  <c r="I2268" i="4"/>
  <c r="J2268" i="4"/>
  <c r="M2268" i="4" s="1"/>
  <c r="I2269" i="4"/>
  <c r="J2269" i="4"/>
  <c r="M2269" i="4" s="1"/>
  <c r="I2270" i="4"/>
  <c r="J2270" i="4"/>
  <c r="M2270" i="4" s="1"/>
  <c r="I2271" i="4"/>
  <c r="J2271" i="4"/>
  <c r="M2271" i="4" s="1"/>
  <c r="I2272" i="4"/>
  <c r="J2272" i="4"/>
  <c r="M2272" i="4" s="1"/>
  <c r="I2273" i="4"/>
  <c r="J2273" i="4"/>
  <c r="M2273" i="4" s="1"/>
  <c r="I2274" i="4"/>
  <c r="J2274" i="4"/>
  <c r="M2274" i="4" s="1"/>
  <c r="I2275" i="4"/>
  <c r="J2275" i="4"/>
  <c r="M2275" i="4" s="1"/>
  <c r="I2276" i="4"/>
  <c r="J2276" i="4"/>
  <c r="M2276" i="4" s="1"/>
  <c r="I2277" i="4"/>
  <c r="J2277" i="4"/>
  <c r="M2277" i="4" s="1"/>
  <c r="I2278" i="4"/>
  <c r="J2278" i="4"/>
  <c r="M2278" i="4" s="1"/>
  <c r="I2279" i="4"/>
  <c r="J2279" i="4"/>
  <c r="M2279" i="4" s="1"/>
  <c r="I2280" i="4"/>
  <c r="J2280" i="4"/>
  <c r="M2280" i="4" s="1"/>
  <c r="I2281" i="4"/>
  <c r="J2281" i="4"/>
  <c r="M2281" i="4" s="1"/>
  <c r="I2282" i="4"/>
  <c r="J2282" i="4"/>
  <c r="M2282" i="4" s="1"/>
  <c r="I2283" i="4"/>
  <c r="J2283" i="4"/>
  <c r="M2283" i="4" s="1"/>
  <c r="I2284" i="4"/>
  <c r="J2284" i="4"/>
  <c r="M2284" i="4" s="1"/>
  <c r="I2285" i="4"/>
  <c r="J2285" i="4"/>
  <c r="M2285" i="4" s="1"/>
  <c r="I2286" i="4"/>
  <c r="J2286" i="4"/>
  <c r="M2286" i="4" s="1"/>
  <c r="I2287" i="4"/>
  <c r="J2287" i="4"/>
  <c r="M2287" i="4" s="1"/>
  <c r="I2288" i="4"/>
  <c r="J2288" i="4"/>
  <c r="M2288" i="4" s="1"/>
  <c r="I2289" i="4"/>
  <c r="J2289" i="4"/>
  <c r="M2289" i="4" s="1"/>
  <c r="I2290" i="4"/>
  <c r="J2290" i="4"/>
  <c r="M2290" i="4" s="1"/>
  <c r="I2291" i="4"/>
  <c r="J2291" i="4"/>
  <c r="M2291" i="4" s="1"/>
  <c r="I2292" i="4"/>
  <c r="J2292" i="4"/>
  <c r="M2292" i="4" s="1"/>
  <c r="I2293" i="4"/>
  <c r="J2293" i="4"/>
  <c r="M2293" i="4" s="1"/>
  <c r="I2294" i="4"/>
  <c r="J2294" i="4"/>
  <c r="M2294" i="4" s="1"/>
  <c r="I2295" i="4"/>
  <c r="J2295" i="4"/>
  <c r="M2295" i="4" s="1"/>
  <c r="I2296" i="4"/>
  <c r="J2296" i="4"/>
  <c r="M2296" i="4" s="1"/>
  <c r="I2297" i="4"/>
  <c r="J2297" i="4"/>
  <c r="M2297" i="4" s="1"/>
  <c r="I2298" i="4"/>
  <c r="J2298" i="4"/>
  <c r="M2298" i="4" s="1"/>
  <c r="I2299" i="4"/>
  <c r="J2299" i="4"/>
  <c r="M2299" i="4" s="1"/>
  <c r="I2300" i="4"/>
  <c r="J2300" i="4"/>
  <c r="M2300" i="4" s="1"/>
  <c r="I2301" i="4"/>
  <c r="J2301" i="4"/>
  <c r="M2301" i="4" s="1"/>
  <c r="I2302" i="4"/>
  <c r="J2302" i="4"/>
  <c r="M2302" i="4" s="1"/>
  <c r="I2303" i="4"/>
  <c r="J2303" i="4"/>
  <c r="M2303" i="4" s="1"/>
  <c r="I2304" i="4"/>
  <c r="J2304" i="4"/>
  <c r="M2304" i="4" s="1"/>
  <c r="I2305" i="4"/>
  <c r="J2305" i="4"/>
  <c r="M2305" i="4" s="1"/>
  <c r="I2306" i="4"/>
  <c r="J2306" i="4"/>
  <c r="M2306" i="4" s="1"/>
  <c r="I2307" i="4"/>
  <c r="J2307" i="4"/>
  <c r="M2307" i="4" s="1"/>
  <c r="I2308" i="4"/>
  <c r="J2308" i="4"/>
  <c r="M2308" i="4" s="1"/>
  <c r="I2309" i="4"/>
  <c r="J2309" i="4"/>
  <c r="M2309" i="4" s="1"/>
  <c r="I2310" i="4"/>
  <c r="J2310" i="4"/>
  <c r="M2310" i="4" s="1"/>
  <c r="I2311" i="4"/>
  <c r="J2311" i="4"/>
  <c r="M2311" i="4" s="1"/>
  <c r="I2312" i="4"/>
  <c r="J2312" i="4"/>
  <c r="M2312" i="4" s="1"/>
  <c r="I2313" i="4"/>
  <c r="J2313" i="4"/>
  <c r="M2313" i="4" s="1"/>
  <c r="I2314" i="4"/>
  <c r="J2314" i="4"/>
  <c r="M2314" i="4" s="1"/>
  <c r="I2315" i="4"/>
  <c r="J2315" i="4"/>
  <c r="M2315" i="4" s="1"/>
  <c r="I2316" i="4"/>
  <c r="J2316" i="4"/>
  <c r="M2316" i="4" s="1"/>
  <c r="I2317" i="4"/>
  <c r="J2317" i="4"/>
  <c r="M2317" i="4" s="1"/>
  <c r="I2318" i="4"/>
  <c r="J2318" i="4"/>
  <c r="M2318" i="4" s="1"/>
  <c r="I2319" i="4"/>
  <c r="J2319" i="4"/>
  <c r="M2319" i="4" s="1"/>
  <c r="I2320" i="4"/>
  <c r="J2320" i="4"/>
  <c r="M2320" i="4" s="1"/>
  <c r="I2321" i="4"/>
  <c r="J2321" i="4"/>
  <c r="M2321" i="4" s="1"/>
  <c r="I2322" i="4"/>
  <c r="J2322" i="4"/>
  <c r="M2322" i="4" s="1"/>
  <c r="I2323" i="4"/>
  <c r="J2323" i="4"/>
  <c r="M2323" i="4" s="1"/>
  <c r="I2324" i="4"/>
  <c r="J2324" i="4"/>
  <c r="M2324" i="4" s="1"/>
  <c r="I2325" i="4"/>
  <c r="J2325" i="4"/>
  <c r="M2325" i="4" s="1"/>
  <c r="I2326" i="4"/>
  <c r="J2326" i="4"/>
  <c r="M2326" i="4" s="1"/>
  <c r="I2327" i="4"/>
  <c r="J2327" i="4"/>
  <c r="M2327" i="4" s="1"/>
  <c r="I2328" i="4"/>
  <c r="J2328" i="4"/>
  <c r="M2328" i="4" s="1"/>
  <c r="I2329" i="4"/>
  <c r="J2329" i="4"/>
  <c r="M2329" i="4" s="1"/>
  <c r="I2330" i="4"/>
  <c r="J2330" i="4"/>
  <c r="M2330" i="4" s="1"/>
  <c r="I2331" i="4"/>
  <c r="J2331" i="4"/>
  <c r="M2331" i="4" s="1"/>
  <c r="I2332" i="4"/>
  <c r="J2332" i="4"/>
  <c r="M2332" i="4" s="1"/>
  <c r="I2333" i="4"/>
  <c r="J2333" i="4"/>
  <c r="M2333" i="4" s="1"/>
  <c r="I2334" i="4"/>
  <c r="J2334" i="4"/>
  <c r="M2334" i="4" s="1"/>
  <c r="I2335" i="4"/>
  <c r="J2335" i="4"/>
  <c r="M2335" i="4" s="1"/>
  <c r="I2336" i="4"/>
  <c r="J2336" i="4"/>
  <c r="M2336" i="4" s="1"/>
  <c r="I2337" i="4"/>
  <c r="J2337" i="4"/>
  <c r="M2337" i="4" s="1"/>
  <c r="I2338" i="4"/>
  <c r="J2338" i="4"/>
  <c r="M2338" i="4" s="1"/>
  <c r="I2339" i="4"/>
  <c r="J2339" i="4"/>
  <c r="M2339" i="4" s="1"/>
  <c r="I2340" i="4"/>
  <c r="J2340" i="4"/>
  <c r="M2340" i="4" s="1"/>
  <c r="I2341" i="4"/>
  <c r="J2341" i="4"/>
  <c r="M2341" i="4" s="1"/>
  <c r="I2342" i="4"/>
  <c r="J2342" i="4"/>
  <c r="M2342" i="4" s="1"/>
  <c r="I2343" i="4"/>
  <c r="J2343" i="4"/>
  <c r="M2343" i="4" s="1"/>
  <c r="I2344" i="4"/>
  <c r="J2344" i="4"/>
  <c r="M2344" i="4" s="1"/>
  <c r="I2345" i="4"/>
  <c r="J2345" i="4"/>
  <c r="M2345" i="4" s="1"/>
  <c r="I2346" i="4"/>
  <c r="J2346" i="4"/>
  <c r="M2346" i="4" s="1"/>
  <c r="I2347" i="4"/>
  <c r="J2347" i="4"/>
  <c r="M2347" i="4" s="1"/>
  <c r="I2348" i="4"/>
  <c r="J2348" i="4"/>
  <c r="M2348" i="4" s="1"/>
  <c r="I2349" i="4"/>
  <c r="J2349" i="4"/>
  <c r="M2349" i="4" s="1"/>
  <c r="I2350" i="4"/>
  <c r="J2350" i="4"/>
  <c r="M2350" i="4" s="1"/>
  <c r="I2351" i="4"/>
  <c r="J2351" i="4"/>
  <c r="M2351" i="4" s="1"/>
  <c r="I2352" i="4"/>
  <c r="J2352" i="4"/>
  <c r="M2352" i="4" s="1"/>
  <c r="I2353" i="4"/>
  <c r="J2353" i="4"/>
  <c r="M2353" i="4" s="1"/>
  <c r="I2354" i="4"/>
  <c r="J2354" i="4"/>
  <c r="M2354" i="4" s="1"/>
  <c r="I2355" i="4"/>
  <c r="J2355" i="4"/>
  <c r="M2355" i="4" s="1"/>
  <c r="I2356" i="4"/>
  <c r="J2356" i="4"/>
  <c r="M2356" i="4" s="1"/>
  <c r="I2357" i="4"/>
  <c r="J2357" i="4"/>
  <c r="M2357" i="4" s="1"/>
  <c r="I2358" i="4"/>
  <c r="J2358" i="4"/>
  <c r="M2358" i="4" s="1"/>
  <c r="I2359" i="4"/>
  <c r="J2359" i="4"/>
  <c r="M2359" i="4" s="1"/>
  <c r="I2360" i="4"/>
  <c r="J2360" i="4"/>
  <c r="M2360" i="4" s="1"/>
  <c r="I2361" i="4"/>
  <c r="J2361" i="4"/>
  <c r="M2361" i="4" s="1"/>
  <c r="I2362" i="4"/>
  <c r="J2362" i="4"/>
  <c r="M2362" i="4" s="1"/>
  <c r="J1976" i="4"/>
  <c r="I1976" i="4"/>
  <c r="L2363" i="4"/>
  <c r="K2363" i="4"/>
  <c r="M2013" i="4"/>
  <c r="I1584" i="4"/>
  <c r="J1584" i="4"/>
  <c r="M1584" i="4" s="1"/>
  <c r="I1585" i="4"/>
  <c r="J1585" i="4"/>
  <c r="M1585" i="4" s="1"/>
  <c r="I1586" i="4"/>
  <c r="J1586" i="4"/>
  <c r="I1587" i="4"/>
  <c r="J1587" i="4"/>
  <c r="M1587" i="4" s="1"/>
  <c r="I1588" i="4"/>
  <c r="J1588" i="4"/>
  <c r="M1588" i="4" s="1"/>
  <c r="I1589" i="4"/>
  <c r="J1589" i="4"/>
  <c r="M1589" i="4" s="1"/>
  <c r="I1590" i="4"/>
  <c r="J1590" i="4"/>
  <c r="M1590" i="4" s="1"/>
  <c r="I1591" i="4"/>
  <c r="J1591" i="4"/>
  <c r="M1591" i="4" s="1"/>
  <c r="I1592" i="4"/>
  <c r="J1592" i="4"/>
  <c r="M1592" i="4" s="1"/>
  <c r="I1593" i="4"/>
  <c r="J1593" i="4"/>
  <c r="M1593" i="4" s="1"/>
  <c r="I1594" i="4"/>
  <c r="J1594" i="4"/>
  <c r="M1594" i="4" s="1"/>
  <c r="I1595" i="4"/>
  <c r="J1595" i="4"/>
  <c r="M1595" i="4" s="1"/>
  <c r="I1596" i="4"/>
  <c r="J1596" i="4"/>
  <c r="M1596" i="4" s="1"/>
  <c r="I1597" i="4"/>
  <c r="J1597" i="4"/>
  <c r="M1597" i="4" s="1"/>
  <c r="I1598" i="4"/>
  <c r="J1598" i="4"/>
  <c r="M1598" i="4" s="1"/>
  <c r="I1599" i="4"/>
  <c r="J1599" i="4"/>
  <c r="M1599" i="4" s="1"/>
  <c r="I1600" i="4"/>
  <c r="J1600" i="4"/>
  <c r="M1600" i="4" s="1"/>
  <c r="I1601" i="4"/>
  <c r="J1601" i="4"/>
  <c r="M1601" i="4" s="1"/>
  <c r="I1602" i="4"/>
  <c r="J1602" i="4"/>
  <c r="M1602" i="4" s="1"/>
  <c r="I1603" i="4"/>
  <c r="J1603" i="4"/>
  <c r="M1603" i="4" s="1"/>
  <c r="I1604" i="4"/>
  <c r="J1604" i="4"/>
  <c r="M1604" i="4" s="1"/>
  <c r="I1605" i="4"/>
  <c r="J1605" i="4"/>
  <c r="M1605" i="4" s="1"/>
  <c r="I1606" i="4"/>
  <c r="J1606" i="4"/>
  <c r="M1606" i="4" s="1"/>
  <c r="I1607" i="4"/>
  <c r="J1607" i="4"/>
  <c r="M1607" i="4" s="1"/>
  <c r="I1608" i="4"/>
  <c r="J1608" i="4"/>
  <c r="M1608" i="4" s="1"/>
  <c r="I1609" i="4"/>
  <c r="J1609" i="4"/>
  <c r="M1609" i="4" s="1"/>
  <c r="I1610" i="4"/>
  <c r="J1610" i="4"/>
  <c r="M1610" i="4" s="1"/>
  <c r="I1611" i="4"/>
  <c r="J1611" i="4"/>
  <c r="M1611" i="4" s="1"/>
  <c r="I1612" i="4"/>
  <c r="J1612" i="4"/>
  <c r="M1612" i="4" s="1"/>
  <c r="I1613" i="4"/>
  <c r="J1613" i="4"/>
  <c r="M1613" i="4" s="1"/>
  <c r="I1614" i="4"/>
  <c r="J1614" i="4"/>
  <c r="M1614" i="4" s="1"/>
  <c r="I1615" i="4"/>
  <c r="J1615" i="4"/>
  <c r="M1615" i="4" s="1"/>
  <c r="I1616" i="4"/>
  <c r="J1616" i="4"/>
  <c r="M1616" i="4" s="1"/>
  <c r="I1617" i="4"/>
  <c r="J1617" i="4"/>
  <c r="M1617" i="4" s="1"/>
  <c r="I1618" i="4"/>
  <c r="J1618" i="4"/>
  <c r="M1618" i="4" s="1"/>
  <c r="I1619" i="4"/>
  <c r="J1619" i="4"/>
  <c r="M1619" i="4" s="1"/>
  <c r="I1620" i="4"/>
  <c r="J1620" i="4"/>
  <c r="M1620" i="4" s="1"/>
  <c r="I1621" i="4"/>
  <c r="J1621" i="4"/>
  <c r="M1621" i="4" s="1"/>
  <c r="I1622" i="4"/>
  <c r="J1622" i="4"/>
  <c r="M1622" i="4" s="1"/>
  <c r="I1623" i="4"/>
  <c r="J1623" i="4"/>
  <c r="M1623" i="4" s="1"/>
  <c r="I1624" i="4"/>
  <c r="J1624" i="4"/>
  <c r="M1624" i="4" s="1"/>
  <c r="I1625" i="4"/>
  <c r="J1625" i="4"/>
  <c r="M1625" i="4" s="1"/>
  <c r="I1626" i="4"/>
  <c r="J1626" i="4"/>
  <c r="M1626" i="4" s="1"/>
  <c r="I1627" i="4"/>
  <c r="J1627" i="4"/>
  <c r="M1627" i="4" s="1"/>
  <c r="I1628" i="4"/>
  <c r="J1628" i="4"/>
  <c r="M1628" i="4" s="1"/>
  <c r="I1629" i="4"/>
  <c r="J1629" i="4"/>
  <c r="M1629" i="4" s="1"/>
  <c r="I1630" i="4"/>
  <c r="J1630" i="4"/>
  <c r="M1630" i="4" s="1"/>
  <c r="I1631" i="4"/>
  <c r="J1631" i="4"/>
  <c r="M1631" i="4" s="1"/>
  <c r="I1632" i="4"/>
  <c r="J1632" i="4"/>
  <c r="M1632" i="4" s="1"/>
  <c r="I1633" i="4"/>
  <c r="J1633" i="4"/>
  <c r="M1633" i="4" s="1"/>
  <c r="I1634" i="4"/>
  <c r="J1634" i="4"/>
  <c r="M1634" i="4" s="1"/>
  <c r="I1635" i="4"/>
  <c r="J1635" i="4"/>
  <c r="M1635" i="4" s="1"/>
  <c r="I1636" i="4"/>
  <c r="J1636" i="4"/>
  <c r="M1636" i="4" s="1"/>
  <c r="I1637" i="4"/>
  <c r="J1637" i="4"/>
  <c r="M1637" i="4" s="1"/>
  <c r="I1638" i="4"/>
  <c r="J1638" i="4"/>
  <c r="M1638" i="4" s="1"/>
  <c r="I1639" i="4"/>
  <c r="J1639" i="4"/>
  <c r="M1639" i="4" s="1"/>
  <c r="I1640" i="4"/>
  <c r="J1640" i="4"/>
  <c r="M1640" i="4" s="1"/>
  <c r="I1641" i="4"/>
  <c r="J1641" i="4"/>
  <c r="M1641" i="4" s="1"/>
  <c r="I1642" i="4"/>
  <c r="J1642" i="4"/>
  <c r="M1642" i="4" s="1"/>
  <c r="I1643" i="4"/>
  <c r="J1643" i="4"/>
  <c r="M1643" i="4" s="1"/>
  <c r="I1644" i="4"/>
  <c r="J1644" i="4"/>
  <c r="M1644" i="4" s="1"/>
  <c r="I1645" i="4"/>
  <c r="J1645" i="4"/>
  <c r="M1645" i="4" s="1"/>
  <c r="I1646" i="4"/>
  <c r="J1646" i="4"/>
  <c r="M1646" i="4" s="1"/>
  <c r="I1647" i="4"/>
  <c r="J1647" i="4"/>
  <c r="M1647" i="4" s="1"/>
  <c r="I1648" i="4"/>
  <c r="J1648" i="4"/>
  <c r="M1648" i="4" s="1"/>
  <c r="I1649" i="4"/>
  <c r="J1649" i="4"/>
  <c r="M1649" i="4" s="1"/>
  <c r="I1650" i="4"/>
  <c r="J1650" i="4"/>
  <c r="M1650" i="4" s="1"/>
  <c r="I1651" i="4"/>
  <c r="J1651" i="4"/>
  <c r="M1651" i="4" s="1"/>
  <c r="I1652" i="4"/>
  <c r="J1652" i="4"/>
  <c r="M1652" i="4" s="1"/>
  <c r="I1653" i="4"/>
  <c r="J1653" i="4"/>
  <c r="M1653" i="4" s="1"/>
  <c r="I1654" i="4"/>
  <c r="J1654" i="4"/>
  <c r="M1654" i="4" s="1"/>
  <c r="I1655" i="4"/>
  <c r="J1655" i="4"/>
  <c r="M1655" i="4" s="1"/>
  <c r="I1656" i="4"/>
  <c r="J1656" i="4"/>
  <c r="M1656" i="4" s="1"/>
  <c r="I1657" i="4"/>
  <c r="J1657" i="4"/>
  <c r="M1657" i="4" s="1"/>
  <c r="I1658" i="4"/>
  <c r="J1658" i="4"/>
  <c r="M1658" i="4" s="1"/>
  <c r="I1659" i="4"/>
  <c r="J1659" i="4"/>
  <c r="M1659" i="4" s="1"/>
  <c r="I1660" i="4"/>
  <c r="J1660" i="4"/>
  <c r="M1660" i="4" s="1"/>
  <c r="I1661" i="4"/>
  <c r="J1661" i="4"/>
  <c r="M1661" i="4" s="1"/>
  <c r="I1662" i="4"/>
  <c r="J1662" i="4"/>
  <c r="M1662" i="4" s="1"/>
  <c r="I1663" i="4"/>
  <c r="J1663" i="4"/>
  <c r="M1663" i="4" s="1"/>
  <c r="I1664" i="4"/>
  <c r="J1664" i="4"/>
  <c r="M1664" i="4" s="1"/>
  <c r="I1665" i="4"/>
  <c r="J1665" i="4"/>
  <c r="M1665" i="4" s="1"/>
  <c r="I1666" i="4"/>
  <c r="J1666" i="4"/>
  <c r="M1666" i="4" s="1"/>
  <c r="I1667" i="4"/>
  <c r="J1667" i="4"/>
  <c r="M1667" i="4" s="1"/>
  <c r="I1668" i="4"/>
  <c r="J1668" i="4"/>
  <c r="M1668" i="4" s="1"/>
  <c r="I1669" i="4"/>
  <c r="J1669" i="4"/>
  <c r="M1669" i="4" s="1"/>
  <c r="I1670" i="4"/>
  <c r="J1670" i="4"/>
  <c r="M1670" i="4" s="1"/>
  <c r="I1671" i="4"/>
  <c r="J1671" i="4"/>
  <c r="M1671" i="4" s="1"/>
  <c r="I1672" i="4"/>
  <c r="J1672" i="4"/>
  <c r="M1672" i="4" s="1"/>
  <c r="I1673" i="4"/>
  <c r="J1673" i="4"/>
  <c r="M1673" i="4" s="1"/>
  <c r="I1674" i="4"/>
  <c r="J1674" i="4"/>
  <c r="M1674" i="4" s="1"/>
  <c r="I1675" i="4"/>
  <c r="J1675" i="4"/>
  <c r="M1675" i="4" s="1"/>
  <c r="I1676" i="4"/>
  <c r="J1676" i="4"/>
  <c r="M1676" i="4" s="1"/>
  <c r="I1677" i="4"/>
  <c r="J1677" i="4"/>
  <c r="M1677" i="4" s="1"/>
  <c r="I1678" i="4"/>
  <c r="J1678" i="4"/>
  <c r="M1678" i="4" s="1"/>
  <c r="I1679" i="4"/>
  <c r="J1679" i="4"/>
  <c r="M1679" i="4" s="1"/>
  <c r="I1680" i="4"/>
  <c r="J1680" i="4"/>
  <c r="M1680" i="4" s="1"/>
  <c r="I1681" i="4"/>
  <c r="J1681" i="4"/>
  <c r="M1681" i="4" s="1"/>
  <c r="I1682" i="4"/>
  <c r="J1682" i="4"/>
  <c r="M1682" i="4" s="1"/>
  <c r="I1683" i="4"/>
  <c r="J1683" i="4"/>
  <c r="M1683" i="4" s="1"/>
  <c r="I1684" i="4"/>
  <c r="J1684" i="4"/>
  <c r="M1684" i="4" s="1"/>
  <c r="I1685" i="4"/>
  <c r="J1685" i="4"/>
  <c r="M1685" i="4" s="1"/>
  <c r="I1686" i="4"/>
  <c r="J1686" i="4"/>
  <c r="M1686" i="4" s="1"/>
  <c r="I1687" i="4"/>
  <c r="J1687" i="4"/>
  <c r="M1687" i="4" s="1"/>
  <c r="I1688" i="4"/>
  <c r="J1688" i="4"/>
  <c r="M1688" i="4" s="1"/>
  <c r="I1689" i="4"/>
  <c r="J1689" i="4"/>
  <c r="M1689" i="4" s="1"/>
  <c r="I1690" i="4"/>
  <c r="J1690" i="4"/>
  <c r="M1690" i="4" s="1"/>
  <c r="I1691" i="4"/>
  <c r="J1691" i="4"/>
  <c r="M1691" i="4" s="1"/>
  <c r="I1692" i="4"/>
  <c r="J1692" i="4"/>
  <c r="M1692" i="4" s="1"/>
  <c r="I1693" i="4"/>
  <c r="J1693" i="4"/>
  <c r="M1693" i="4" s="1"/>
  <c r="I1694" i="4"/>
  <c r="J1694" i="4"/>
  <c r="M1694" i="4" s="1"/>
  <c r="I1695" i="4"/>
  <c r="J1695" i="4"/>
  <c r="M1695" i="4" s="1"/>
  <c r="I1696" i="4"/>
  <c r="J1696" i="4"/>
  <c r="M1696" i="4" s="1"/>
  <c r="I1697" i="4"/>
  <c r="J1697" i="4"/>
  <c r="M1697" i="4" s="1"/>
  <c r="I1698" i="4"/>
  <c r="J1698" i="4"/>
  <c r="M1698" i="4" s="1"/>
  <c r="I1699" i="4"/>
  <c r="J1699" i="4"/>
  <c r="M1699" i="4" s="1"/>
  <c r="I1700" i="4"/>
  <c r="J1700" i="4"/>
  <c r="M1700" i="4" s="1"/>
  <c r="I1701" i="4"/>
  <c r="J1701" i="4"/>
  <c r="M1701" i="4" s="1"/>
  <c r="I1702" i="4"/>
  <c r="J1702" i="4"/>
  <c r="M1702" i="4" s="1"/>
  <c r="I1703" i="4"/>
  <c r="J1703" i="4"/>
  <c r="M1703" i="4" s="1"/>
  <c r="I1704" i="4"/>
  <c r="J1704" i="4"/>
  <c r="I1705" i="4"/>
  <c r="J1705" i="4"/>
  <c r="M1705" i="4" s="1"/>
  <c r="I1706" i="4"/>
  <c r="J1706" i="4"/>
  <c r="M1706" i="4" s="1"/>
  <c r="I1707" i="4"/>
  <c r="J1707" i="4"/>
  <c r="M1707" i="4" s="1"/>
  <c r="I1708" i="4"/>
  <c r="J1708" i="4"/>
  <c r="M1708" i="4" s="1"/>
  <c r="I1709" i="4"/>
  <c r="J1709" i="4"/>
  <c r="M1709" i="4" s="1"/>
  <c r="I1710" i="4"/>
  <c r="J1710" i="4"/>
  <c r="M1710" i="4" s="1"/>
  <c r="I1711" i="4"/>
  <c r="J1711" i="4"/>
  <c r="M1711" i="4" s="1"/>
  <c r="I1712" i="4"/>
  <c r="J1712" i="4"/>
  <c r="M1712" i="4" s="1"/>
  <c r="I1713" i="4"/>
  <c r="J1713" i="4"/>
  <c r="M1713" i="4" s="1"/>
  <c r="I1714" i="4"/>
  <c r="J1714" i="4"/>
  <c r="M1714" i="4" s="1"/>
  <c r="I1715" i="4"/>
  <c r="J1715" i="4"/>
  <c r="M1715" i="4" s="1"/>
  <c r="I1716" i="4"/>
  <c r="J1716" i="4"/>
  <c r="M1716" i="4" s="1"/>
  <c r="I1717" i="4"/>
  <c r="J1717" i="4"/>
  <c r="M1717" i="4" s="1"/>
  <c r="I1718" i="4"/>
  <c r="J1718" i="4"/>
  <c r="M1718" i="4" s="1"/>
  <c r="I1719" i="4"/>
  <c r="J1719" i="4"/>
  <c r="M1719" i="4" s="1"/>
  <c r="I1720" i="4"/>
  <c r="J1720" i="4"/>
  <c r="M1720" i="4" s="1"/>
  <c r="I1721" i="4"/>
  <c r="J1721" i="4"/>
  <c r="M1721" i="4" s="1"/>
  <c r="I1722" i="4"/>
  <c r="J1722" i="4"/>
  <c r="M1722" i="4" s="1"/>
  <c r="I1723" i="4"/>
  <c r="J1723" i="4"/>
  <c r="M1723" i="4" s="1"/>
  <c r="I1724" i="4"/>
  <c r="J1724" i="4"/>
  <c r="M1724" i="4" s="1"/>
  <c r="I1725" i="4"/>
  <c r="J1725" i="4"/>
  <c r="M1725" i="4" s="1"/>
  <c r="I1726" i="4"/>
  <c r="J1726" i="4"/>
  <c r="M1726" i="4" s="1"/>
  <c r="I1727" i="4"/>
  <c r="J1727" i="4"/>
  <c r="M1727" i="4" s="1"/>
  <c r="I1728" i="4"/>
  <c r="J1728" i="4"/>
  <c r="M1728" i="4" s="1"/>
  <c r="I1729" i="4"/>
  <c r="J1729" i="4"/>
  <c r="M1729" i="4" s="1"/>
  <c r="I1730" i="4"/>
  <c r="J1730" i="4"/>
  <c r="M1730" i="4" s="1"/>
  <c r="I1731" i="4"/>
  <c r="J1731" i="4"/>
  <c r="M1731" i="4" s="1"/>
  <c r="I1732" i="4"/>
  <c r="J1732" i="4"/>
  <c r="M1732" i="4" s="1"/>
  <c r="I1733" i="4"/>
  <c r="J1733" i="4"/>
  <c r="M1733" i="4" s="1"/>
  <c r="I1734" i="4"/>
  <c r="J1734" i="4"/>
  <c r="M1734" i="4" s="1"/>
  <c r="I1735" i="4"/>
  <c r="J1735" i="4"/>
  <c r="M1735" i="4" s="1"/>
  <c r="I1736" i="4"/>
  <c r="J1736" i="4"/>
  <c r="M1736" i="4" s="1"/>
  <c r="I1737" i="4"/>
  <c r="J1737" i="4"/>
  <c r="M1737" i="4" s="1"/>
  <c r="I1738" i="4"/>
  <c r="J1738" i="4"/>
  <c r="M1738" i="4" s="1"/>
  <c r="I1739" i="4"/>
  <c r="J1739" i="4"/>
  <c r="M1739" i="4" s="1"/>
  <c r="I1740" i="4"/>
  <c r="J1740" i="4"/>
  <c r="M1740" i="4" s="1"/>
  <c r="I1741" i="4"/>
  <c r="J1741" i="4"/>
  <c r="M1741" i="4" s="1"/>
  <c r="I1742" i="4"/>
  <c r="J1742" i="4"/>
  <c r="M1742" i="4" s="1"/>
  <c r="I1743" i="4"/>
  <c r="J1743" i="4"/>
  <c r="M1743" i="4" s="1"/>
  <c r="I1744" i="4"/>
  <c r="J1744" i="4"/>
  <c r="M1744" i="4" s="1"/>
  <c r="I1745" i="4"/>
  <c r="J1745" i="4"/>
  <c r="M1745" i="4" s="1"/>
  <c r="I1746" i="4"/>
  <c r="J1746" i="4"/>
  <c r="M1746" i="4" s="1"/>
  <c r="I1747" i="4"/>
  <c r="J1747" i="4"/>
  <c r="M1747" i="4" s="1"/>
  <c r="I1749" i="4"/>
  <c r="J1749" i="4"/>
  <c r="M1749" i="4" s="1"/>
  <c r="I1750" i="4"/>
  <c r="J1750" i="4"/>
  <c r="M1750" i="4" s="1"/>
  <c r="I1751" i="4"/>
  <c r="J1751" i="4"/>
  <c r="M1751" i="4" s="1"/>
  <c r="I1752" i="4"/>
  <c r="J1752" i="4"/>
  <c r="M1752" i="4" s="1"/>
  <c r="I1753" i="4"/>
  <c r="J1753" i="4"/>
  <c r="M1753" i="4" s="1"/>
  <c r="I1754" i="4"/>
  <c r="J1754" i="4"/>
  <c r="M1754" i="4" s="1"/>
  <c r="I1755" i="4"/>
  <c r="J1755" i="4"/>
  <c r="M1755" i="4" s="1"/>
  <c r="I1756" i="4"/>
  <c r="J1756" i="4"/>
  <c r="M1756" i="4" s="1"/>
  <c r="I1757" i="4"/>
  <c r="J1757" i="4"/>
  <c r="M1757" i="4" s="1"/>
  <c r="I1758" i="4"/>
  <c r="J1758" i="4"/>
  <c r="M1758" i="4" s="1"/>
  <c r="I1759" i="4"/>
  <c r="J1759" i="4"/>
  <c r="M1759" i="4" s="1"/>
  <c r="I1760" i="4"/>
  <c r="J1760" i="4"/>
  <c r="M1760" i="4" s="1"/>
  <c r="I1761" i="4"/>
  <c r="J1761" i="4"/>
  <c r="M1761" i="4" s="1"/>
  <c r="I1762" i="4"/>
  <c r="J1762" i="4"/>
  <c r="M1762" i="4" s="1"/>
  <c r="I1763" i="4"/>
  <c r="J1763" i="4"/>
  <c r="M1763" i="4" s="1"/>
  <c r="I1764" i="4"/>
  <c r="J1764" i="4"/>
  <c r="M1764" i="4" s="1"/>
  <c r="I1765" i="4"/>
  <c r="J1765" i="4"/>
  <c r="M1765" i="4" s="1"/>
  <c r="I1766" i="4"/>
  <c r="J1766" i="4"/>
  <c r="M1766" i="4" s="1"/>
  <c r="I1767" i="4"/>
  <c r="J1767" i="4"/>
  <c r="M1767" i="4" s="1"/>
  <c r="I1768" i="4"/>
  <c r="J1768" i="4"/>
  <c r="M1768" i="4" s="1"/>
  <c r="I1769" i="4"/>
  <c r="J1769" i="4"/>
  <c r="M1769" i="4" s="1"/>
  <c r="I1770" i="4"/>
  <c r="J1770" i="4"/>
  <c r="M1770" i="4" s="1"/>
  <c r="I1771" i="4"/>
  <c r="J1771" i="4"/>
  <c r="M1771" i="4" s="1"/>
  <c r="I1772" i="4"/>
  <c r="J1772" i="4"/>
  <c r="M1772" i="4" s="1"/>
  <c r="I1773" i="4"/>
  <c r="J1773" i="4"/>
  <c r="M1773" i="4" s="1"/>
  <c r="I1774" i="4"/>
  <c r="J1774" i="4"/>
  <c r="M1774" i="4" s="1"/>
  <c r="I1775" i="4"/>
  <c r="J1775" i="4"/>
  <c r="M1775" i="4" s="1"/>
  <c r="I1776" i="4"/>
  <c r="J1776" i="4"/>
  <c r="M1776" i="4" s="1"/>
  <c r="I1777" i="4"/>
  <c r="J1777" i="4"/>
  <c r="M1777" i="4" s="1"/>
  <c r="I1778" i="4"/>
  <c r="J1778" i="4"/>
  <c r="M1778" i="4" s="1"/>
  <c r="I1779" i="4"/>
  <c r="J1779" i="4"/>
  <c r="M1779" i="4" s="1"/>
  <c r="I1780" i="4"/>
  <c r="J1780" i="4"/>
  <c r="M1780" i="4" s="1"/>
  <c r="I1781" i="4"/>
  <c r="J1781" i="4"/>
  <c r="M1781" i="4" s="1"/>
  <c r="I1782" i="4"/>
  <c r="J1782" i="4"/>
  <c r="M1782" i="4" s="1"/>
  <c r="I1783" i="4"/>
  <c r="J1783" i="4"/>
  <c r="M1783" i="4" s="1"/>
  <c r="I1784" i="4"/>
  <c r="J1784" i="4"/>
  <c r="M1784" i="4" s="1"/>
  <c r="I1785" i="4"/>
  <c r="J1785" i="4"/>
  <c r="M1785" i="4" s="1"/>
  <c r="I1786" i="4"/>
  <c r="J1786" i="4"/>
  <c r="M1786" i="4" s="1"/>
  <c r="I1787" i="4"/>
  <c r="J1787" i="4"/>
  <c r="M1787" i="4" s="1"/>
  <c r="I1788" i="4"/>
  <c r="J1788" i="4"/>
  <c r="M1788" i="4" s="1"/>
  <c r="I1789" i="4"/>
  <c r="J1789" i="4"/>
  <c r="M1789" i="4" s="1"/>
  <c r="I1790" i="4"/>
  <c r="J1790" i="4"/>
  <c r="M1790" i="4" s="1"/>
  <c r="I1791" i="4"/>
  <c r="J1791" i="4"/>
  <c r="M1791" i="4" s="1"/>
  <c r="I1792" i="4"/>
  <c r="J1792" i="4"/>
  <c r="M1792" i="4" s="1"/>
  <c r="I1793" i="4"/>
  <c r="J1793" i="4"/>
  <c r="M1793" i="4" s="1"/>
  <c r="I1794" i="4"/>
  <c r="J1794" i="4"/>
  <c r="M1794" i="4" s="1"/>
  <c r="I1795" i="4"/>
  <c r="J1795" i="4"/>
  <c r="M1795" i="4" s="1"/>
  <c r="I1796" i="4"/>
  <c r="J1796" i="4"/>
  <c r="M1796" i="4" s="1"/>
  <c r="I1797" i="4"/>
  <c r="J1797" i="4"/>
  <c r="M1797" i="4" s="1"/>
  <c r="I1798" i="4"/>
  <c r="J1798" i="4"/>
  <c r="M1798" i="4" s="1"/>
  <c r="I1799" i="4"/>
  <c r="J1799" i="4"/>
  <c r="M1799" i="4" s="1"/>
  <c r="I1800" i="4"/>
  <c r="J1800" i="4"/>
  <c r="M1800" i="4" s="1"/>
  <c r="I1801" i="4"/>
  <c r="J1801" i="4"/>
  <c r="M1801" i="4" s="1"/>
  <c r="I1802" i="4"/>
  <c r="J1802" i="4"/>
  <c r="M1802" i="4" s="1"/>
  <c r="I1803" i="4"/>
  <c r="J1803" i="4"/>
  <c r="M1803" i="4" s="1"/>
  <c r="I1804" i="4"/>
  <c r="J1804" i="4"/>
  <c r="M1804" i="4" s="1"/>
  <c r="I1805" i="4"/>
  <c r="J1805" i="4"/>
  <c r="M1805" i="4" s="1"/>
  <c r="I1806" i="4"/>
  <c r="J1806" i="4"/>
  <c r="M1806" i="4" s="1"/>
  <c r="I1807" i="4"/>
  <c r="J1807" i="4"/>
  <c r="M1807" i="4" s="1"/>
  <c r="I1808" i="4"/>
  <c r="J1808" i="4"/>
  <c r="M1808" i="4" s="1"/>
  <c r="I1809" i="4"/>
  <c r="J1809" i="4"/>
  <c r="M1809" i="4" s="1"/>
  <c r="I1810" i="4"/>
  <c r="J1810" i="4"/>
  <c r="M1810" i="4" s="1"/>
  <c r="I1811" i="4"/>
  <c r="J1811" i="4"/>
  <c r="M1811" i="4" s="1"/>
  <c r="I1812" i="4"/>
  <c r="J1812" i="4"/>
  <c r="M1812" i="4" s="1"/>
  <c r="I1813" i="4"/>
  <c r="J1813" i="4"/>
  <c r="M1813" i="4" s="1"/>
  <c r="I1814" i="4"/>
  <c r="J1814" i="4"/>
  <c r="M1814" i="4" s="1"/>
  <c r="I1815" i="4"/>
  <c r="J1815" i="4"/>
  <c r="M1815" i="4" s="1"/>
  <c r="I1816" i="4"/>
  <c r="J1816" i="4"/>
  <c r="M1816" i="4" s="1"/>
  <c r="I1817" i="4"/>
  <c r="J1817" i="4"/>
  <c r="M1817" i="4" s="1"/>
  <c r="I1818" i="4"/>
  <c r="J1818" i="4"/>
  <c r="M1818" i="4" s="1"/>
  <c r="I1819" i="4"/>
  <c r="J1819" i="4"/>
  <c r="M1819" i="4" s="1"/>
  <c r="I1820" i="4"/>
  <c r="J1820" i="4"/>
  <c r="M1820" i="4" s="1"/>
  <c r="I1821" i="4"/>
  <c r="J1821" i="4"/>
  <c r="M1821" i="4" s="1"/>
  <c r="I1822" i="4"/>
  <c r="J1822" i="4"/>
  <c r="M1822" i="4" s="1"/>
  <c r="I1823" i="4"/>
  <c r="J1823" i="4"/>
  <c r="M1823" i="4" s="1"/>
  <c r="I1824" i="4"/>
  <c r="J1824" i="4"/>
  <c r="M1824" i="4" s="1"/>
  <c r="I1825" i="4"/>
  <c r="J1825" i="4"/>
  <c r="M1825" i="4" s="1"/>
  <c r="I1826" i="4"/>
  <c r="J1826" i="4"/>
  <c r="M1826" i="4" s="1"/>
  <c r="I1827" i="4"/>
  <c r="J1827" i="4"/>
  <c r="M1827" i="4" s="1"/>
  <c r="I1828" i="4"/>
  <c r="J1828" i="4"/>
  <c r="M1828" i="4" s="1"/>
  <c r="I1829" i="4"/>
  <c r="J1829" i="4"/>
  <c r="M1829" i="4" s="1"/>
  <c r="I1830" i="4"/>
  <c r="J1830" i="4"/>
  <c r="M1830" i="4" s="1"/>
  <c r="I1831" i="4"/>
  <c r="J1831" i="4"/>
  <c r="M1831" i="4" s="1"/>
  <c r="I1832" i="4"/>
  <c r="J1832" i="4"/>
  <c r="M1832" i="4" s="1"/>
  <c r="I1833" i="4"/>
  <c r="J1833" i="4"/>
  <c r="M1833" i="4" s="1"/>
  <c r="I1834" i="4"/>
  <c r="J1834" i="4"/>
  <c r="M1834" i="4" s="1"/>
  <c r="I1835" i="4"/>
  <c r="J1835" i="4"/>
  <c r="M1835" i="4" s="1"/>
  <c r="I1836" i="4"/>
  <c r="J1836" i="4"/>
  <c r="M1836" i="4" s="1"/>
  <c r="I1837" i="4"/>
  <c r="J1837" i="4"/>
  <c r="M1837" i="4" s="1"/>
  <c r="I1838" i="4"/>
  <c r="J1838" i="4"/>
  <c r="M1838" i="4" s="1"/>
  <c r="I1839" i="4"/>
  <c r="J1839" i="4"/>
  <c r="M1839" i="4" s="1"/>
  <c r="I1840" i="4"/>
  <c r="J1840" i="4"/>
  <c r="M1840" i="4" s="1"/>
  <c r="I1841" i="4"/>
  <c r="J1841" i="4"/>
  <c r="M1841" i="4" s="1"/>
  <c r="I1842" i="4"/>
  <c r="J1842" i="4"/>
  <c r="M1842" i="4" s="1"/>
  <c r="I1843" i="4"/>
  <c r="J1843" i="4"/>
  <c r="M1843" i="4" s="1"/>
  <c r="I1844" i="4"/>
  <c r="J1844" i="4"/>
  <c r="M1844" i="4" s="1"/>
  <c r="I1845" i="4"/>
  <c r="J1845" i="4"/>
  <c r="M1845" i="4" s="1"/>
  <c r="I1846" i="4"/>
  <c r="J1846" i="4"/>
  <c r="M1846" i="4" s="1"/>
  <c r="I1847" i="4"/>
  <c r="J1847" i="4"/>
  <c r="M1847" i="4" s="1"/>
  <c r="I1848" i="4"/>
  <c r="J1848" i="4"/>
  <c r="M1848" i="4" s="1"/>
  <c r="I1849" i="4"/>
  <c r="J1849" i="4"/>
  <c r="M1849" i="4" s="1"/>
  <c r="I1850" i="4"/>
  <c r="J1850" i="4"/>
  <c r="M1850" i="4" s="1"/>
  <c r="I1851" i="4"/>
  <c r="J1851" i="4"/>
  <c r="M1851" i="4" s="1"/>
  <c r="I1852" i="4"/>
  <c r="J1852" i="4"/>
  <c r="M1852" i="4" s="1"/>
  <c r="I1853" i="4"/>
  <c r="J1853" i="4"/>
  <c r="M1853" i="4" s="1"/>
  <c r="I1854" i="4"/>
  <c r="J1854" i="4"/>
  <c r="M1854" i="4" s="1"/>
  <c r="I1855" i="4"/>
  <c r="J1855" i="4"/>
  <c r="M1855" i="4" s="1"/>
  <c r="I1856" i="4"/>
  <c r="J1856" i="4"/>
  <c r="M1856" i="4" s="1"/>
  <c r="I1857" i="4"/>
  <c r="J1857" i="4"/>
  <c r="M1857" i="4" s="1"/>
  <c r="I1858" i="4"/>
  <c r="J1858" i="4"/>
  <c r="M1858" i="4" s="1"/>
  <c r="I1859" i="4"/>
  <c r="J1859" i="4"/>
  <c r="M1859" i="4" s="1"/>
  <c r="I1860" i="4"/>
  <c r="J1860" i="4"/>
  <c r="M1860" i="4" s="1"/>
  <c r="I1861" i="4"/>
  <c r="J1861" i="4"/>
  <c r="M1861" i="4" s="1"/>
  <c r="I1862" i="4"/>
  <c r="J1862" i="4"/>
  <c r="M1862" i="4" s="1"/>
  <c r="I1863" i="4"/>
  <c r="J1863" i="4"/>
  <c r="M1863" i="4" s="1"/>
  <c r="I1864" i="4"/>
  <c r="J1864" i="4"/>
  <c r="M1864" i="4" s="1"/>
  <c r="I1865" i="4"/>
  <c r="J1865" i="4"/>
  <c r="M1865" i="4" s="1"/>
  <c r="I1866" i="4"/>
  <c r="J1866" i="4"/>
  <c r="M1866" i="4" s="1"/>
  <c r="I1867" i="4"/>
  <c r="J1867" i="4"/>
  <c r="M1867" i="4" s="1"/>
  <c r="I1868" i="4"/>
  <c r="J1868" i="4"/>
  <c r="M1868" i="4" s="1"/>
  <c r="I1869" i="4"/>
  <c r="J1869" i="4"/>
  <c r="M1869" i="4" s="1"/>
  <c r="I1870" i="4"/>
  <c r="J1870" i="4"/>
  <c r="M1870" i="4" s="1"/>
  <c r="I1871" i="4"/>
  <c r="J1871" i="4"/>
  <c r="M1871" i="4" s="1"/>
  <c r="I1872" i="4"/>
  <c r="J1872" i="4"/>
  <c r="M1872" i="4" s="1"/>
  <c r="I1873" i="4"/>
  <c r="J1873" i="4"/>
  <c r="M1873" i="4" s="1"/>
  <c r="I1874" i="4"/>
  <c r="J1874" i="4"/>
  <c r="M1874" i="4" s="1"/>
  <c r="I1875" i="4"/>
  <c r="J1875" i="4"/>
  <c r="M1875" i="4" s="1"/>
  <c r="I1876" i="4"/>
  <c r="J1876" i="4"/>
  <c r="M1876" i="4" s="1"/>
  <c r="I1877" i="4"/>
  <c r="J1877" i="4"/>
  <c r="M1877" i="4" s="1"/>
  <c r="I1878" i="4"/>
  <c r="J1878" i="4"/>
  <c r="M1878" i="4" s="1"/>
  <c r="I1879" i="4"/>
  <c r="J1879" i="4"/>
  <c r="M1879" i="4" s="1"/>
  <c r="I1880" i="4"/>
  <c r="J1880" i="4"/>
  <c r="M1880" i="4" s="1"/>
  <c r="I1881" i="4"/>
  <c r="J1881" i="4"/>
  <c r="M1881" i="4" s="1"/>
  <c r="I1882" i="4"/>
  <c r="J1882" i="4"/>
  <c r="M1882" i="4" s="1"/>
  <c r="I1883" i="4"/>
  <c r="J1883" i="4"/>
  <c r="M1883" i="4" s="1"/>
  <c r="I1884" i="4"/>
  <c r="J1884" i="4"/>
  <c r="M1884" i="4" s="1"/>
  <c r="I1885" i="4"/>
  <c r="J1885" i="4"/>
  <c r="M1885" i="4" s="1"/>
  <c r="I1886" i="4"/>
  <c r="J1886" i="4"/>
  <c r="M1886" i="4" s="1"/>
  <c r="I1887" i="4"/>
  <c r="J1887" i="4"/>
  <c r="M1887" i="4" s="1"/>
  <c r="I1888" i="4"/>
  <c r="J1888" i="4"/>
  <c r="M1888" i="4" s="1"/>
  <c r="I1889" i="4"/>
  <c r="J1889" i="4"/>
  <c r="M1889" i="4" s="1"/>
  <c r="I1890" i="4"/>
  <c r="J1890" i="4"/>
  <c r="M1890" i="4" s="1"/>
  <c r="I1891" i="4"/>
  <c r="J1891" i="4"/>
  <c r="M1891" i="4" s="1"/>
  <c r="I1892" i="4"/>
  <c r="J1892" i="4"/>
  <c r="M1892" i="4" s="1"/>
  <c r="I1893" i="4"/>
  <c r="J1893" i="4"/>
  <c r="M1893" i="4" s="1"/>
  <c r="I1894" i="4"/>
  <c r="J1894" i="4"/>
  <c r="M1894" i="4" s="1"/>
  <c r="I1895" i="4"/>
  <c r="J1895" i="4"/>
  <c r="M1895" i="4" s="1"/>
  <c r="I1896" i="4"/>
  <c r="J1896" i="4"/>
  <c r="M1896" i="4" s="1"/>
  <c r="I1897" i="4"/>
  <c r="J1897" i="4"/>
  <c r="M1897" i="4" s="1"/>
  <c r="I1898" i="4"/>
  <c r="J1898" i="4"/>
  <c r="M1898" i="4" s="1"/>
  <c r="I1899" i="4"/>
  <c r="J1899" i="4"/>
  <c r="M1899" i="4" s="1"/>
  <c r="I1900" i="4"/>
  <c r="J1900" i="4"/>
  <c r="M1900" i="4" s="1"/>
  <c r="I1901" i="4"/>
  <c r="J1901" i="4"/>
  <c r="M1901" i="4" s="1"/>
  <c r="I1902" i="4"/>
  <c r="J1902" i="4"/>
  <c r="M1902" i="4" s="1"/>
  <c r="I1903" i="4"/>
  <c r="J1903" i="4"/>
  <c r="M1903" i="4" s="1"/>
  <c r="I1904" i="4"/>
  <c r="J1904" i="4"/>
  <c r="M1904" i="4" s="1"/>
  <c r="I1905" i="4"/>
  <c r="J1905" i="4"/>
  <c r="M1905" i="4" s="1"/>
  <c r="I1906" i="4"/>
  <c r="J1906" i="4"/>
  <c r="M1906" i="4" s="1"/>
  <c r="I1907" i="4"/>
  <c r="J1907" i="4"/>
  <c r="M1907" i="4" s="1"/>
  <c r="I1908" i="4"/>
  <c r="J1908" i="4"/>
  <c r="M1908" i="4" s="1"/>
  <c r="I1909" i="4"/>
  <c r="J1909" i="4"/>
  <c r="M1909" i="4" s="1"/>
  <c r="I1910" i="4"/>
  <c r="J1910" i="4"/>
  <c r="M1910" i="4" s="1"/>
  <c r="I1911" i="4"/>
  <c r="J1911" i="4"/>
  <c r="M1911" i="4" s="1"/>
  <c r="I1912" i="4"/>
  <c r="J1912" i="4"/>
  <c r="M1912" i="4" s="1"/>
  <c r="I1913" i="4"/>
  <c r="J1913" i="4"/>
  <c r="M1913" i="4" s="1"/>
  <c r="I1914" i="4"/>
  <c r="J1914" i="4"/>
  <c r="M1914" i="4" s="1"/>
  <c r="I1915" i="4"/>
  <c r="J1915" i="4"/>
  <c r="M1915" i="4" s="1"/>
  <c r="I1916" i="4"/>
  <c r="J1916" i="4"/>
  <c r="M1916" i="4" s="1"/>
  <c r="I1917" i="4"/>
  <c r="J1917" i="4"/>
  <c r="M1917" i="4" s="1"/>
  <c r="I1918" i="4"/>
  <c r="J1918" i="4"/>
  <c r="M1918" i="4" s="1"/>
  <c r="I1919" i="4"/>
  <c r="J1919" i="4"/>
  <c r="M1919" i="4" s="1"/>
  <c r="I1920" i="4"/>
  <c r="J1920" i="4"/>
  <c r="M1920" i="4" s="1"/>
  <c r="I1921" i="4"/>
  <c r="J1921" i="4"/>
  <c r="M1921" i="4" s="1"/>
  <c r="I1922" i="4"/>
  <c r="J1922" i="4"/>
  <c r="M1922" i="4" s="1"/>
  <c r="I1923" i="4"/>
  <c r="J1923" i="4"/>
  <c r="M1923" i="4" s="1"/>
  <c r="I1924" i="4"/>
  <c r="J1924" i="4"/>
  <c r="M1924" i="4" s="1"/>
  <c r="I1925" i="4"/>
  <c r="J1925" i="4"/>
  <c r="M1925" i="4" s="1"/>
  <c r="I1926" i="4"/>
  <c r="J1926" i="4"/>
  <c r="M1926" i="4" s="1"/>
  <c r="I1927" i="4"/>
  <c r="J1927" i="4"/>
  <c r="M1927" i="4" s="1"/>
  <c r="I1928" i="4"/>
  <c r="J1928" i="4"/>
  <c r="M1928" i="4" s="1"/>
  <c r="I1929" i="4"/>
  <c r="J1929" i="4"/>
  <c r="M1929" i="4" s="1"/>
  <c r="I1930" i="4"/>
  <c r="J1930" i="4"/>
  <c r="M1930" i="4" s="1"/>
  <c r="I1931" i="4"/>
  <c r="J1931" i="4"/>
  <c r="M1931" i="4" s="1"/>
  <c r="I1932" i="4"/>
  <c r="J1932" i="4"/>
  <c r="M1932" i="4" s="1"/>
  <c r="I1933" i="4"/>
  <c r="J1933" i="4"/>
  <c r="M1933" i="4" s="1"/>
  <c r="I1934" i="4"/>
  <c r="J1934" i="4"/>
  <c r="M1934" i="4" s="1"/>
  <c r="I1935" i="4"/>
  <c r="J1935" i="4"/>
  <c r="M1935" i="4" s="1"/>
  <c r="I1936" i="4"/>
  <c r="J1936" i="4"/>
  <c r="M1936" i="4" s="1"/>
  <c r="I1937" i="4"/>
  <c r="J1937" i="4"/>
  <c r="M1937" i="4" s="1"/>
  <c r="I1938" i="4"/>
  <c r="J1938" i="4"/>
  <c r="M1938" i="4" s="1"/>
  <c r="I1939" i="4"/>
  <c r="J1939" i="4"/>
  <c r="M1939" i="4" s="1"/>
  <c r="I1940" i="4"/>
  <c r="J1940" i="4"/>
  <c r="M1940" i="4" s="1"/>
  <c r="I1941" i="4"/>
  <c r="J1941" i="4"/>
  <c r="M1941" i="4" s="1"/>
  <c r="I1942" i="4"/>
  <c r="J1942" i="4"/>
  <c r="M1942" i="4" s="1"/>
  <c r="I1943" i="4"/>
  <c r="J1943" i="4"/>
  <c r="M1943" i="4" s="1"/>
  <c r="I1944" i="4"/>
  <c r="J1944" i="4"/>
  <c r="M1944" i="4" s="1"/>
  <c r="I1945" i="4"/>
  <c r="J1945" i="4"/>
  <c r="M1945" i="4" s="1"/>
  <c r="I1946" i="4"/>
  <c r="J1946" i="4"/>
  <c r="M1946" i="4" s="1"/>
  <c r="I1947" i="4"/>
  <c r="J1947" i="4"/>
  <c r="M1947" i="4" s="1"/>
  <c r="I1948" i="4"/>
  <c r="J1948" i="4"/>
  <c r="M1948" i="4" s="1"/>
  <c r="I1949" i="4"/>
  <c r="J1949" i="4"/>
  <c r="M1949" i="4" s="1"/>
  <c r="I1950" i="4"/>
  <c r="J1950" i="4"/>
  <c r="M1950" i="4" s="1"/>
  <c r="I1951" i="4"/>
  <c r="J1951" i="4"/>
  <c r="M1951" i="4" s="1"/>
  <c r="I1952" i="4"/>
  <c r="J1952" i="4"/>
  <c r="M1952" i="4" s="1"/>
  <c r="I1953" i="4"/>
  <c r="J1953" i="4"/>
  <c r="M1953" i="4" s="1"/>
  <c r="I1954" i="4"/>
  <c r="J1954" i="4"/>
  <c r="M1954" i="4" s="1"/>
  <c r="I1955" i="4"/>
  <c r="J1955" i="4"/>
  <c r="M1955" i="4" s="1"/>
  <c r="I1956" i="4"/>
  <c r="J1956" i="4"/>
  <c r="M1956" i="4" s="1"/>
  <c r="I1957" i="4"/>
  <c r="J1957" i="4"/>
  <c r="M1957" i="4" s="1"/>
  <c r="I1958" i="4"/>
  <c r="J1958" i="4"/>
  <c r="M1958" i="4" s="1"/>
  <c r="I1959" i="4"/>
  <c r="J1959" i="4"/>
  <c r="M1959" i="4" s="1"/>
  <c r="I1960" i="4"/>
  <c r="J1960" i="4"/>
  <c r="M1960" i="4" s="1"/>
  <c r="I1961" i="4"/>
  <c r="J1961" i="4"/>
  <c r="M1961" i="4" s="1"/>
  <c r="I1962" i="4"/>
  <c r="J1962" i="4"/>
  <c r="M1962" i="4" s="1"/>
  <c r="I1963" i="4"/>
  <c r="J1963" i="4"/>
  <c r="M1963" i="4" s="1"/>
  <c r="I1964" i="4"/>
  <c r="J1964" i="4"/>
  <c r="M1964" i="4" s="1"/>
  <c r="I1965" i="4"/>
  <c r="J1965" i="4"/>
  <c r="M1965" i="4" s="1"/>
  <c r="I1966" i="4"/>
  <c r="J1966" i="4"/>
  <c r="M1966" i="4" s="1"/>
  <c r="I1967" i="4"/>
  <c r="J1967" i="4"/>
  <c r="M1967" i="4" s="1"/>
  <c r="I1968" i="4"/>
  <c r="J1968" i="4"/>
  <c r="M1968" i="4" s="1"/>
  <c r="I1969" i="4"/>
  <c r="J1969" i="4"/>
  <c r="M1969" i="4" s="1"/>
  <c r="J1583" i="4"/>
  <c r="M1583" i="4" s="1"/>
  <c r="I1583" i="4"/>
  <c r="K1970" i="4"/>
  <c r="L1970" i="4"/>
  <c r="M1704" i="4"/>
  <c r="K1577" i="4"/>
  <c r="L1577" i="4"/>
  <c r="I1191" i="4"/>
  <c r="J1191" i="4"/>
  <c r="M1191" i="4" s="1"/>
  <c r="I1192" i="4"/>
  <c r="J1192" i="4"/>
  <c r="M1192" i="4" s="1"/>
  <c r="I1193" i="4"/>
  <c r="J1193" i="4"/>
  <c r="M1193" i="4" s="1"/>
  <c r="I1194" i="4"/>
  <c r="J1194" i="4"/>
  <c r="M1194" i="4" s="1"/>
  <c r="I1195" i="4"/>
  <c r="J1195" i="4"/>
  <c r="M1195" i="4" s="1"/>
  <c r="I1196" i="4"/>
  <c r="J1196" i="4"/>
  <c r="M1196" i="4" s="1"/>
  <c r="I1197" i="4"/>
  <c r="J1197" i="4"/>
  <c r="M1197" i="4" s="1"/>
  <c r="I1198" i="4"/>
  <c r="J1198" i="4"/>
  <c r="M1198" i="4" s="1"/>
  <c r="I1199" i="4"/>
  <c r="J1199" i="4"/>
  <c r="M1199" i="4" s="1"/>
  <c r="I1200" i="4"/>
  <c r="J1200" i="4"/>
  <c r="M1200" i="4" s="1"/>
  <c r="I1201" i="4"/>
  <c r="J1201" i="4"/>
  <c r="M1201" i="4" s="1"/>
  <c r="I1202" i="4"/>
  <c r="J1202" i="4"/>
  <c r="M1202" i="4" s="1"/>
  <c r="I1203" i="4"/>
  <c r="J1203" i="4"/>
  <c r="M1203" i="4" s="1"/>
  <c r="I1204" i="4"/>
  <c r="J1204" i="4"/>
  <c r="M1204" i="4" s="1"/>
  <c r="I1205" i="4"/>
  <c r="J1205" i="4"/>
  <c r="M1205" i="4" s="1"/>
  <c r="I1206" i="4"/>
  <c r="J1206" i="4"/>
  <c r="M1206" i="4" s="1"/>
  <c r="I1207" i="4"/>
  <c r="J1207" i="4"/>
  <c r="M1207" i="4" s="1"/>
  <c r="I1208" i="4"/>
  <c r="J1208" i="4"/>
  <c r="M1208" i="4" s="1"/>
  <c r="I1209" i="4"/>
  <c r="J1209" i="4"/>
  <c r="M1209" i="4" s="1"/>
  <c r="I1210" i="4"/>
  <c r="J1210" i="4"/>
  <c r="M1210" i="4" s="1"/>
  <c r="I1211" i="4"/>
  <c r="J1211" i="4"/>
  <c r="M1211" i="4" s="1"/>
  <c r="I1212" i="4"/>
  <c r="J1212" i="4"/>
  <c r="M1212" i="4" s="1"/>
  <c r="I1213" i="4"/>
  <c r="J1213" i="4"/>
  <c r="M1213" i="4" s="1"/>
  <c r="I1214" i="4"/>
  <c r="J1214" i="4"/>
  <c r="M1214" i="4" s="1"/>
  <c r="I1215" i="4"/>
  <c r="J1215" i="4"/>
  <c r="M1215" i="4" s="1"/>
  <c r="I1216" i="4"/>
  <c r="J1216" i="4"/>
  <c r="M1216" i="4" s="1"/>
  <c r="I1217" i="4"/>
  <c r="J1217" i="4"/>
  <c r="M1217" i="4" s="1"/>
  <c r="I1218" i="4"/>
  <c r="J1218" i="4"/>
  <c r="M1218" i="4" s="1"/>
  <c r="I1219" i="4"/>
  <c r="J1219" i="4"/>
  <c r="M1219" i="4" s="1"/>
  <c r="I1220" i="4"/>
  <c r="J1220" i="4"/>
  <c r="M1220" i="4" s="1"/>
  <c r="I1221" i="4"/>
  <c r="J1221" i="4"/>
  <c r="M1221" i="4" s="1"/>
  <c r="I1222" i="4"/>
  <c r="J1222" i="4"/>
  <c r="M1222" i="4" s="1"/>
  <c r="I1223" i="4"/>
  <c r="J1223" i="4"/>
  <c r="M1223" i="4" s="1"/>
  <c r="I1224" i="4"/>
  <c r="J1224" i="4"/>
  <c r="M1224" i="4" s="1"/>
  <c r="I1225" i="4"/>
  <c r="J1225" i="4"/>
  <c r="M1225" i="4" s="1"/>
  <c r="I1226" i="4"/>
  <c r="J1226" i="4"/>
  <c r="M1226" i="4" s="1"/>
  <c r="I1227" i="4"/>
  <c r="J1227" i="4"/>
  <c r="M1227" i="4" s="1"/>
  <c r="I1228" i="4"/>
  <c r="J1228" i="4"/>
  <c r="M1228" i="4" s="1"/>
  <c r="I1229" i="4"/>
  <c r="J1229" i="4"/>
  <c r="M1229" i="4" s="1"/>
  <c r="I1230" i="4"/>
  <c r="J1230" i="4"/>
  <c r="M1230" i="4" s="1"/>
  <c r="I1231" i="4"/>
  <c r="J1231" i="4"/>
  <c r="M1231" i="4" s="1"/>
  <c r="I1232" i="4"/>
  <c r="J1232" i="4"/>
  <c r="M1232" i="4" s="1"/>
  <c r="I1233" i="4"/>
  <c r="J1233" i="4"/>
  <c r="M1233" i="4" s="1"/>
  <c r="I1234" i="4"/>
  <c r="J1234" i="4"/>
  <c r="M1234" i="4" s="1"/>
  <c r="I1235" i="4"/>
  <c r="J1235" i="4"/>
  <c r="M1235" i="4" s="1"/>
  <c r="I1236" i="4"/>
  <c r="J1236" i="4"/>
  <c r="M1236" i="4" s="1"/>
  <c r="I1237" i="4"/>
  <c r="J1237" i="4"/>
  <c r="M1237" i="4" s="1"/>
  <c r="I1238" i="4"/>
  <c r="J1238" i="4"/>
  <c r="M1238" i="4" s="1"/>
  <c r="I1239" i="4"/>
  <c r="J1239" i="4"/>
  <c r="M1239" i="4" s="1"/>
  <c r="I1240" i="4"/>
  <c r="J1240" i="4"/>
  <c r="M1240" i="4" s="1"/>
  <c r="I1241" i="4"/>
  <c r="J1241" i="4"/>
  <c r="M1241" i="4" s="1"/>
  <c r="I1242" i="4"/>
  <c r="J1242" i="4"/>
  <c r="M1242" i="4" s="1"/>
  <c r="I1243" i="4"/>
  <c r="J1243" i="4"/>
  <c r="M1243" i="4" s="1"/>
  <c r="I1244" i="4"/>
  <c r="J1244" i="4"/>
  <c r="M1244" i="4" s="1"/>
  <c r="I1245" i="4"/>
  <c r="J1245" i="4"/>
  <c r="M1245" i="4" s="1"/>
  <c r="I1246" i="4"/>
  <c r="J1246" i="4"/>
  <c r="M1246" i="4" s="1"/>
  <c r="I1247" i="4"/>
  <c r="J1247" i="4"/>
  <c r="M1247" i="4" s="1"/>
  <c r="I1248" i="4"/>
  <c r="J1248" i="4"/>
  <c r="M1248" i="4" s="1"/>
  <c r="I1249" i="4"/>
  <c r="J1249" i="4"/>
  <c r="M1249" i="4" s="1"/>
  <c r="I1250" i="4"/>
  <c r="J1250" i="4"/>
  <c r="M1250" i="4" s="1"/>
  <c r="I1251" i="4"/>
  <c r="J1251" i="4"/>
  <c r="M1251" i="4" s="1"/>
  <c r="I1252" i="4"/>
  <c r="J1252" i="4"/>
  <c r="M1252" i="4" s="1"/>
  <c r="I1253" i="4"/>
  <c r="J1253" i="4"/>
  <c r="M1253" i="4" s="1"/>
  <c r="I1254" i="4"/>
  <c r="J1254" i="4"/>
  <c r="M1254" i="4" s="1"/>
  <c r="I1255" i="4"/>
  <c r="J1255" i="4"/>
  <c r="M1255" i="4" s="1"/>
  <c r="I1256" i="4"/>
  <c r="J1256" i="4"/>
  <c r="M1256" i="4" s="1"/>
  <c r="I1257" i="4"/>
  <c r="J1257" i="4"/>
  <c r="M1257" i="4" s="1"/>
  <c r="I1258" i="4"/>
  <c r="J1258" i="4"/>
  <c r="M1258" i="4" s="1"/>
  <c r="I1259" i="4"/>
  <c r="J1259" i="4"/>
  <c r="M1259" i="4" s="1"/>
  <c r="I1260" i="4"/>
  <c r="J1260" i="4"/>
  <c r="M1260" i="4" s="1"/>
  <c r="I1261" i="4"/>
  <c r="J1261" i="4"/>
  <c r="M1261" i="4" s="1"/>
  <c r="I1262" i="4"/>
  <c r="J1262" i="4"/>
  <c r="M1262" i="4" s="1"/>
  <c r="I1263" i="4"/>
  <c r="J1263" i="4"/>
  <c r="M1263" i="4" s="1"/>
  <c r="I1264" i="4"/>
  <c r="J1264" i="4"/>
  <c r="M1264" i="4" s="1"/>
  <c r="I1265" i="4"/>
  <c r="J1265" i="4"/>
  <c r="M1265" i="4" s="1"/>
  <c r="I1266" i="4"/>
  <c r="J1266" i="4"/>
  <c r="M1266" i="4" s="1"/>
  <c r="I1267" i="4"/>
  <c r="J1267" i="4"/>
  <c r="M1267" i="4" s="1"/>
  <c r="I1268" i="4"/>
  <c r="J1268" i="4"/>
  <c r="M1268" i="4" s="1"/>
  <c r="I1269" i="4"/>
  <c r="J1269" i="4"/>
  <c r="M1269" i="4" s="1"/>
  <c r="I1270" i="4"/>
  <c r="J1270" i="4"/>
  <c r="M1270" i="4" s="1"/>
  <c r="I1271" i="4"/>
  <c r="J1271" i="4"/>
  <c r="M1271" i="4" s="1"/>
  <c r="I1272" i="4"/>
  <c r="J1272" i="4"/>
  <c r="M1272" i="4" s="1"/>
  <c r="I1273" i="4"/>
  <c r="J1273" i="4"/>
  <c r="M1273" i="4" s="1"/>
  <c r="I1274" i="4"/>
  <c r="J1274" i="4"/>
  <c r="M1274" i="4" s="1"/>
  <c r="I1275" i="4"/>
  <c r="J1275" i="4"/>
  <c r="M1275" i="4" s="1"/>
  <c r="O1275" i="4" s="1"/>
  <c r="I1276" i="4"/>
  <c r="J1276" i="4"/>
  <c r="M1276" i="4" s="1"/>
  <c r="O1276" i="4" s="1"/>
  <c r="I1277" i="4"/>
  <c r="J1277" i="4"/>
  <c r="M1277" i="4" s="1"/>
  <c r="O1277" i="4" s="1"/>
  <c r="I1278" i="4"/>
  <c r="J1278" i="4"/>
  <c r="M1278" i="4" s="1"/>
  <c r="I1279" i="4"/>
  <c r="J1279" i="4"/>
  <c r="M1279" i="4" s="1"/>
  <c r="I1280" i="4"/>
  <c r="J1280" i="4"/>
  <c r="M1280" i="4" s="1"/>
  <c r="I1281" i="4"/>
  <c r="J1281" i="4"/>
  <c r="M1281" i="4" s="1"/>
  <c r="I1282" i="4"/>
  <c r="J1282" i="4"/>
  <c r="M1282" i="4" s="1"/>
  <c r="I1283" i="4"/>
  <c r="J1283" i="4"/>
  <c r="M1283" i="4" s="1"/>
  <c r="I1284" i="4"/>
  <c r="J1284" i="4"/>
  <c r="M1284" i="4" s="1"/>
  <c r="I1285" i="4"/>
  <c r="J1285" i="4"/>
  <c r="M1285" i="4" s="1"/>
  <c r="I1286" i="4"/>
  <c r="J1286" i="4"/>
  <c r="M1286" i="4" s="1"/>
  <c r="I1287" i="4"/>
  <c r="J1287" i="4"/>
  <c r="M1287" i="4" s="1"/>
  <c r="I1288" i="4"/>
  <c r="J1288" i="4"/>
  <c r="M1288" i="4" s="1"/>
  <c r="I1289" i="4"/>
  <c r="J1289" i="4"/>
  <c r="M1289" i="4" s="1"/>
  <c r="I1290" i="4"/>
  <c r="J1290" i="4"/>
  <c r="M1290" i="4" s="1"/>
  <c r="I1291" i="4"/>
  <c r="J1291" i="4"/>
  <c r="M1291" i="4" s="1"/>
  <c r="I1292" i="4"/>
  <c r="J1292" i="4"/>
  <c r="M1292" i="4" s="1"/>
  <c r="I1293" i="4"/>
  <c r="J1293" i="4"/>
  <c r="M1293" i="4" s="1"/>
  <c r="I1294" i="4"/>
  <c r="J1294" i="4"/>
  <c r="M1294" i="4" s="1"/>
  <c r="I1295" i="4"/>
  <c r="J1295" i="4"/>
  <c r="M1295" i="4" s="1"/>
  <c r="I1296" i="4"/>
  <c r="J1296" i="4"/>
  <c r="M1296" i="4" s="1"/>
  <c r="I1297" i="4"/>
  <c r="J1297" i="4"/>
  <c r="M1297" i="4" s="1"/>
  <c r="I1298" i="4"/>
  <c r="J1298" i="4"/>
  <c r="M1298" i="4" s="1"/>
  <c r="I1299" i="4"/>
  <c r="J1299" i="4"/>
  <c r="M1299" i="4" s="1"/>
  <c r="I1300" i="4"/>
  <c r="J1300" i="4"/>
  <c r="M1300" i="4" s="1"/>
  <c r="I1301" i="4"/>
  <c r="J1301" i="4"/>
  <c r="M1301" i="4" s="1"/>
  <c r="I1302" i="4"/>
  <c r="J1302" i="4"/>
  <c r="M1302" i="4" s="1"/>
  <c r="I1303" i="4"/>
  <c r="J1303" i="4"/>
  <c r="M1303" i="4" s="1"/>
  <c r="I1304" i="4"/>
  <c r="J1304" i="4"/>
  <c r="M1304" i="4" s="1"/>
  <c r="I1305" i="4"/>
  <c r="J1305" i="4"/>
  <c r="M1305" i="4" s="1"/>
  <c r="I1306" i="4"/>
  <c r="J1306" i="4"/>
  <c r="M1306" i="4" s="1"/>
  <c r="I1307" i="4"/>
  <c r="J1307" i="4"/>
  <c r="M1307" i="4" s="1"/>
  <c r="I1308" i="4"/>
  <c r="J1308" i="4"/>
  <c r="M1308" i="4" s="1"/>
  <c r="I1309" i="4"/>
  <c r="J1309" i="4"/>
  <c r="M1309" i="4" s="1"/>
  <c r="I1310" i="4"/>
  <c r="J1310" i="4"/>
  <c r="M1310" i="4" s="1"/>
  <c r="I1311" i="4"/>
  <c r="J1311" i="4"/>
  <c r="M1311" i="4" s="1"/>
  <c r="I1312" i="4"/>
  <c r="J1312" i="4"/>
  <c r="M1312" i="4" s="1"/>
  <c r="I1313" i="4"/>
  <c r="J1313" i="4"/>
  <c r="M1313" i="4" s="1"/>
  <c r="I1314" i="4"/>
  <c r="J1314" i="4"/>
  <c r="M1314" i="4" s="1"/>
  <c r="I1315" i="4"/>
  <c r="J1315" i="4"/>
  <c r="M1315" i="4" s="1"/>
  <c r="I1316" i="4"/>
  <c r="J1316" i="4"/>
  <c r="M1316" i="4" s="1"/>
  <c r="I1317" i="4"/>
  <c r="J1317" i="4"/>
  <c r="M1317" i="4" s="1"/>
  <c r="I1318" i="4"/>
  <c r="J1318" i="4"/>
  <c r="M1318" i="4" s="1"/>
  <c r="I1319" i="4"/>
  <c r="J1319" i="4"/>
  <c r="M1319" i="4" s="1"/>
  <c r="I1320" i="4"/>
  <c r="J1320" i="4"/>
  <c r="M1320" i="4" s="1"/>
  <c r="I1321" i="4"/>
  <c r="J1321" i="4"/>
  <c r="M1321" i="4" s="1"/>
  <c r="I1322" i="4"/>
  <c r="J1322" i="4"/>
  <c r="M1322" i="4" s="1"/>
  <c r="I1323" i="4"/>
  <c r="J1323" i="4"/>
  <c r="M1323" i="4" s="1"/>
  <c r="I1324" i="4"/>
  <c r="J1324" i="4"/>
  <c r="M1324" i="4" s="1"/>
  <c r="I1325" i="4"/>
  <c r="J1325" i="4"/>
  <c r="M1325" i="4" s="1"/>
  <c r="I1326" i="4"/>
  <c r="J1326" i="4"/>
  <c r="M1326" i="4" s="1"/>
  <c r="I1327" i="4"/>
  <c r="J1327" i="4"/>
  <c r="M1327" i="4" s="1"/>
  <c r="I1328" i="4"/>
  <c r="J1328" i="4"/>
  <c r="M1328" i="4" s="1"/>
  <c r="I1329" i="4"/>
  <c r="J1329" i="4"/>
  <c r="M1329" i="4" s="1"/>
  <c r="I1330" i="4"/>
  <c r="J1330" i="4"/>
  <c r="M1330" i="4" s="1"/>
  <c r="I1331" i="4"/>
  <c r="J1331" i="4"/>
  <c r="M1331" i="4" s="1"/>
  <c r="I1332" i="4"/>
  <c r="J1332" i="4"/>
  <c r="M1332" i="4" s="1"/>
  <c r="I1333" i="4"/>
  <c r="J1333" i="4"/>
  <c r="M1333" i="4" s="1"/>
  <c r="I1334" i="4"/>
  <c r="J1334" i="4"/>
  <c r="M1334" i="4" s="1"/>
  <c r="I1335" i="4"/>
  <c r="J1335" i="4"/>
  <c r="M1335" i="4" s="1"/>
  <c r="I1336" i="4"/>
  <c r="J1336" i="4"/>
  <c r="M1336" i="4" s="1"/>
  <c r="I1337" i="4"/>
  <c r="J1337" i="4"/>
  <c r="M1337" i="4" s="1"/>
  <c r="I1338" i="4"/>
  <c r="J1338" i="4"/>
  <c r="M1338" i="4" s="1"/>
  <c r="I1339" i="4"/>
  <c r="J1339" i="4"/>
  <c r="M1339" i="4" s="1"/>
  <c r="I1340" i="4"/>
  <c r="J1340" i="4"/>
  <c r="M1340" i="4" s="1"/>
  <c r="I1341" i="4"/>
  <c r="J1341" i="4"/>
  <c r="M1341" i="4" s="1"/>
  <c r="I1342" i="4"/>
  <c r="J1342" i="4"/>
  <c r="M1342" i="4" s="1"/>
  <c r="I1343" i="4"/>
  <c r="J1343" i="4"/>
  <c r="M1343" i="4" s="1"/>
  <c r="I1344" i="4"/>
  <c r="J1344" i="4"/>
  <c r="M1344" i="4" s="1"/>
  <c r="I1345" i="4"/>
  <c r="J1345" i="4"/>
  <c r="M1345" i="4" s="1"/>
  <c r="I1346" i="4"/>
  <c r="J1346" i="4"/>
  <c r="M1346" i="4" s="1"/>
  <c r="I1347" i="4"/>
  <c r="J1347" i="4"/>
  <c r="M1347" i="4" s="1"/>
  <c r="I1348" i="4"/>
  <c r="J1348" i="4"/>
  <c r="M1348" i="4" s="1"/>
  <c r="I1349" i="4"/>
  <c r="J1349" i="4"/>
  <c r="M1349" i="4" s="1"/>
  <c r="I1350" i="4"/>
  <c r="J1350" i="4"/>
  <c r="M1350" i="4" s="1"/>
  <c r="I1351" i="4"/>
  <c r="J1351" i="4"/>
  <c r="M1351" i="4" s="1"/>
  <c r="I1352" i="4"/>
  <c r="J1352" i="4"/>
  <c r="M1352" i="4" s="1"/>
  <c r="I1353" i="4"/>
  <c r="J1353" i="4"/>
  <c r="M1353" i="4" s="1"/>
  <c r="I1354" i="4"/>
  <c r="J1354" i="4"/>
  <c r="M1354" i="4" s="1"/>
  <c r="I1356" i="4"/>
  <c r="J1356" i="4"/>
  <c r="M1356" i="4" s="1"/>
  <c r="I1357" i="4"/>
  <c r="J1357" i="4"/>
  <c r="M1357" i="4" s="1"/>
  <c r="I1358" i="4"/>
  <c r="J1358" i="4"/>
  <c r="M1358" i="4" s="1"/>
  <c r="I1359" i="4"/>
  <c r="J1359" i="4"/>
  <c r="M1359" i="4" s="1"/>
  <c r="I1360" i="4"/>
  <c r="J1360" i="4"/>
  <c r="M1360" i="4" s="1"/>
  <c r="I1361" i="4"/>
  <c r="J1361" i="4"/>
  <c r="M1361" i="4" s="1"/>
  <c r="I1362" i="4"/>
  <c r="J1362" i="4"/>
  <c r="M1362" i="4" s="1"/>
  <c r="I1363" i="4"/>
  <c r="J1363" i="4"/>
  <c r="M1363" i="4" s="1"/>
  <c r="I1364" i="4"/>
  <c r="J1364" i="4"/>
  <c r="M1364" i="4" s="1"/>
  <c r="I1365" i="4"/>
  <c r="J1365" i="4"/>
  <c r="M1365" i="4" s="1"/>
  <c r="I1366" i="4"/>
  <c r="J1366" i="4"/>
  <c r="M1366" i="4" s="1"/>
  <c r="I1367" i="4"/>
  <c r="J1367" i="4"/>
  <c r="M1367" i="4" s="1"/>
  <c r="I1368" i="4"/>
  <c r="J1368" i="4"/>
  <c r="M1368" i="4" s="1"/>
  <c r="I1369" i="4"/>
  <c r="J1369" i="4"/>
  <c r="M1369" i="4" s="1"/>
  <c r="I1370" i="4"/>
  <c r="J1370" i="4"/>
  <c r="M1370" i="4" s="1"/>
  <c r="I1371" i="4"/>
  <c r="J1371" i="4"/>
  <c r="M1371" i="4" s="1"/>
  <c r="I1372" i="4"/>
  <c r="J1372" i="4"/>
  <c r="M1372" i="4" s="1"/>
  <c r="I1373" i="4"/>
  <c r="J1373" i="4"/>
  <c r="M1373" i="4" s="1"/>
  <c r="I1374" i="4"/>
  <c r="J1374" i="4"/>
  <c r="M1374" i="4" s="1"/>
  <c r="I1375" i="4"/>
  <c r="J1375" i="4"/>
  <c r="M1375" i="4" s="1"/>
  <c r="I1376" i="4"/>
  <c r="J1376" i="4"/>
  <c r="M1376" i="4" s="1"/>
  <c r="I1377" i="4"/>
  <c r="J1377" i="4"/>
  <c r="M1377" i="4" s="1"/>
  <c r="I1378" i="4"/>
  <c r="J1378" i="4"/>
  <c r="M1378" i="4" s="1"/>
  <c r="I1379" i="4"/>
  <c r="J1379" i="4"/>
  <c r="M1379" i="4" s="1"/>
  <c r="I1380" i="4"/>
  <c r="J1380" i="4"/>
  <c r="M1380" i="4" s="1"/>
  <c r="I1381" i="4"/>
  <c r="J1381" i="4"/>
  <c r="M1381" i="4" s="1"/>
  <c r="I1382" i="4"/>
  <c r="J1382" i="4"/>
  <c r="M1382" i="4" s="1"/>
  <c r="I1383" i="4"/>
  <c r="J1383" i="4"/>
  <c r="M1383" i="4" s="1"/>
  <c r="I1384" i="4"/>
  <c r="J1384" i="4"/>
  <c r="M1384" i="4" s="1"/>
  <c r="I1385" i="4"/>
  <c r="J1385" i="4"/>
  <c r="M1385" i="4" s="1"/>
  <c r="I1386" i="4"/>
  <c r="J1386" i="4"/>
  <c r="M1386" i="4" s="1"/>
  <c r="I1387" i="4"/>
  <c r="J1387" i="4"/>
  <c r="M1387" i="4" s="1"/>
  <c r="I1388" i="4"/>
  <c r="J1388" i="4"/>
  <c r="M1388" i="4" s="1"/>
  <c r="I1389" i="4"/>
  <c r="J1389" i="4"/>
  <c r="M1389" i="4" s="1"/>
  <c r="I1390" i="4"/>
  <c r="J1390" i="4"/>
  <c r="M1390" i="4" s="1"/>
  <c r="I1391" i="4"/>
  <c r="J1391" i="4"/>
  <c r="M1391" i="4" s="1"/>
  <c r="I1392" i="4"/>
  <c r="J1392" i="4"/>
  <c r="M1392" i="4" s="1"/>
  <c r="I1393" i="4"/>
  <c r="J1393" i="4"/>
  <c r="M1393" i="4" s="1"/>
  <c r="I1394" i="4"/>
  <c r="J1394" i="4"/>
  <c r="M1394" i="4" s="1"/>
  <c r="I1395" i="4"/>
  <c r="J1395" i="4"/>
  <c r="M1395" i="4" s="1"/>
  <c r="I1396" i="4"/>
  <c r="J1396" i="4"/>
  <c r="M1396" i="4" s="1"/>
  <c r="I1397" i="4"/>
  <c r="J1397" i="4"/>
  <c r="M1397" i="4" s="1"/>
  <c r="I1398" i="4"/>
  <c r="J1398" i="4"/>
  <c r="M1398" i="4" s="1"/>
  <c r="I1399" i="4"/>
  <c r="J1399" i="4"/>
  <c r="M1399" i="4" s="1"/>
  <c r="I1400" i="4"/>
  <c r="J1400" i="4"/>
  <c r="M1400" i="4" s="1"/>
  <c r="I1401" i="4"/>
  <c r="J1401" i="4"/>
  <c r="M1401" i="4" s="1"/>
  <c r="I1402" i="4"/>
  <c r="J1402" i="4"/>
  <c r="M1402" i="4" s="1"/>
  <c r="I1403" i="4"/>
  <c r="J1403" i="4"/>
  <c r="M1403" i="4" s="1"/>
  <c r="I1404" i="4"/>
  <c r="J1404" i="4"/>
  <c r="M1404" i="4" s="1"/>
  <c r="I1405" i="4"/>
  <c r="J1405" i="4"/>
  <c r="M1405" i="4" s="1"/>
  <c r="I1406" i="4"/>
  <c r="J1406" i="4"/>
  <c r="M1406" i="4" s="1"/>
  <c r="I1407" i="4"/>
  <c r="J1407" i="4"/>
  <c r="M1407" i="4" s="1"/>
  <c r="I1408" i="4"/>
  <c r="J1408" i="4"/>
  <c r="M1408" i="4" s="1"/>
  <c r="I1409" i="4"/>
  <c r="J1409" i="4"/>
  <c r="M1409" i="4" s="1"/>
  <c r="I1410" i="4"/>
  <c r="J1410" i="4"/>
  <c r="M1410" i="4" s="1"/>
  <c r="I1411" i="4"/>
  <c r="J1411" i="4"/>
  <c r="M1411" i="4" s="1"/>
  <c r="I1412" i="4"/>
  <c r="J1412" i="4"/>
  <c r="M1412" i="4" s="1"/>
  <c r="I1413" i="4"/>
  <c r="J1413" i="4"/>
  <c r="M1413" i="4" s="1"/>
  <c r="I1414" i="4"/>
  <c r="J1414" i="4"/>
  <c r="M1414" i="4" s="1"/>
  <c r="I1415" i="4"/>
  <c r="J1415" i="4"/>
  <c r="M1415" i="4" s="1"/>
  <c r="I1416" i="4"/>
  <c r="J1416" i="4"/>
  <c r="M1416" i="4" s="1"/>
  <c r="I1417" i="4"/>
  <c r="J1417" i="4"/>
  <c r="M1417" i="4" s="1"/>
  <c r="I1418" i="4"/>
  <c r="J1418" i="4"/>
  <c r="M1418" i="4" s="1"/>
  <c r="I1419" i="4"/>
  <c r="J1419" i="4"/>
  <c r="M1419" i="4" s="1"/>
  <c r="I1420" i="4"/>
  <c r="J1420" i="4"/>
  <c r="M1420" i="4" s="1"/>
  <c r="I1421" i="4"/>
  <c r="J1421" i="4"/>
  <c r="M1421" i="4" s="1"/>
  <c r="I1422" i="4"/>
  <c r="J1422" i="4"/>
  <c r="M1422" i="4" s="1"/>
  <c r="I1423" i="4"/>
  <c r="J1423" i="4"/>
  <c r="M1423" i="4" s="1"/>
  <c r="I1424" i="4"/>
  <c r="J1424" i="4"/>
  <c r="M1424" i="4" s="1"/>
  <c r="I1425" i="4"/>
  <c r="J1425" i="4"/>
  <c r="M1425" i="4" s="1"/>
  <c r="I1426" i="4"/>
  <c r="J1426" i="4"/>
  <c r="M1426" i="4" s="1"/>
  <c r="I1427" i="4"/>
  <c r="J1427" i="4"/>
  <c r="M1427" i="4" s="1"/>
  <c r="I1428" i="4"/>
  <c r="J1428" i="4"/>
  <c r="M1428" i="4" s="1"/>
  <c r="I1429" i="4"/>
  <c r="J1429" i="4"/>
  <c r="M1429" i="4" s="1"/>
  <c r="I1430" i="4"/>
  <c r="J1430" i="4"/>
  <c r="M1430" i="4" s="1"/>
  <c r="I1431" i="4"/>
  <c r="J1431" i="4"/>
  <c r="M1431" i="4" s="1"/>
  <c r="I1432" i="4"/>
  <c r="J1432" i="4"/>
  <c r="M1432" i="4" s="1"/>
  <c r="I1433" i="4"/>
  <c r="J1433" i="4"/>
  <c r="M1433" i="4" s="1"/>
  <c r="I1434" i="4"/>
  <c r="J1434" i="4"/>
  <c r="M1434" i="4" s="1"/>
  <c r="I1435" i="4"/>
  <c r="J1435" i="4"/>
  <c r="M1435" i="4" s="1"/>
  <c r="I1436" i="4"/>
  <c r="J1436" i="4"/>
  <c r="M1436" i="4" s="1"/>
  <c r="I1437" i="4"/>
  <c r="J1437" i="4"/>
  <c r="M1437" i="4" s="1"/>
  <c r="I1438" i="4"/>
  <c r="J1438" i="4"/>
  <c r="M1438" i="4" s="1"/>
  <c r="I1439" i="4"/>
  <c r="J1439" i="4"/>
  <c r="M1439" i="4" s="1"/>
  <c r="I1440" i="4"/>
  <c r="J1440" i="4"/>
  <c r="M1440" i="4" s="1"/>
  <c r="I1441" i="4"/>
  <c r="J1441" i="4"/>
  <c r="M1441" i="4" s="1"/>
  <c r="I1442" i="4"/>
  <c r="J1442" i="4"/>
  <c r="M1442" i="4" s="1"/>
  <c r="I1443" i="4"/>
  <c r="J1443" i="4"/>
  <c r="M1443" i="4" s="1"/>
  <c r="I1444" i="4"/>
  <c r="J1444" i="4"/>
  <c r="M1444" i="4" s="1"/>
  <c r="I1445" i="4"/>
  <c r="J1445" i="4"/>
  <c r="M1445" i="4" s="1"/>
  <c r="I1446" i="4"/>
  <c r="J1446" i="4"/>
  <c r="M1446" i="4" s="1"/>
  <c r="I1447" i="4"/>
  <c r="J1447" i="4"/>
  <c r="M1447" i="4" s="1"/>
  <c r="I1448" i="4"/>
  <c r="J1448" i="4"/>
  <c r="M1448" i="4" s="1"/>
  <c r="I1449" i="4"/>
  <c r="J1449" i="4"/>
  <c r="M1449" i="4" s="1"/>
  <c r="I1450" i="4"/>
  <c r="J1450" i="4"/>
  <c r="M1450" i="4" s="1"/>
  <c r="I1451" i="4"/>
  <c r="J1451" i="4"/>
  <c r="M1451" i="4" s="1"/>
  <c r="I1452" i="4"/>
  <c r="J1452" i="4"/>
  <c r="M1452" i="4" s="1"/>
  <c r="I1453" i="4"/>
  <c r="J1453" i="4"/>
  <c r="M1453" i="4" s="1"/>
  <c r="I1454" i="4"/>
  <c r="J1454" i="4"/>
  <c r="M1454" i="4" s="1"/>
  <c r="I1455" i="4"/>
  <c r="J1455" i="4"/>
  <c r="M1455" i="4" s="1"/>
  <c r="I1456" i="4"/>
  <c r="J1456" i="4"/>
  <c r="M1456" i="4" s="1"/>
  <c r="I1457" i="4"/>
  <c r="J1457" i="4"/>
  <c r="M1457" i="4" s="1"/>
  <c r="I1458" i="4"/>
  <c r="J1458" i="4"/>
  <c r="M1458" i="4" s="1"/>
  <c r="I1459" i="4"/>
  <c r="J1459" i="4"/>
  <c r="M1459" i="4" s="1"/>
  <c r="I1460" i="4"/>
  <c r="J1460" i="4"/>
  <c r="M1460" i="4" s="1"/>
  <c r="I1461" i="4"/>
  <c r="J1461" i="4"/>
  <c r="M1461" i="4" s="1"/>
  <c r="I1462" i="4"/>
  <c r="J1462" i="4"/>
  <c r="M1462" i="4" s="1"/>
  <c r="I1463" i="4"/>
  <c r="J1463" i="4"/>
  <c r="M1463" i="4" s="1"/>
  <c r="I1464" i="4"/>
  <c r="J1464" i="4"/>
  <c r="M1464" i="4" s="1"/>
  <c r="I1465" i="4"/>
  <c r="J1465" i="4"/>
  <c r="M1465" i="4" s="1"/>
  <c r="I1466" i="4"/>
  <c r="J1466" i="4"/>
  <c r="M1466" i="4" s="1"/>
  <c r="I1467" i="4"/>
  <c r="J1467" i="4"/>
  <c r="M1467" i="4" s="1"/>
  <c r="I1468" i="4"/>
  <c r="J1468" i="4"/>
  <c r="M1468" i="4" s="1"/>
  <c r="I1469" i="4"/>
  <c r="J1469" i="4"/>
  <c r="M1469" i="4" s="1"/>
  <c r="I1470" i="4"/>
  <c r="J1470" i="4"/>
  <c r="M1470" i="4" s="1"/>
  <c r="I1471" i="4"/>
  <c r="J1471" i="4"/>
  <c r="M1471" i="4" s="1"/>
  <c r="I1472" i="4"/>
  <c r="J1472" i="4"/>
  <c r="M1472" i="4" s="1"/>
  <c r="I1473" i="4"/>
  <c r="J1473" i="4"/>
  <c r="M1473" i="4" s="1"/>
  <c r="I1474" i="4"/>
  <c r="J1474" i="4"/>
  <c r="M1474" i="4" s="1"/>
  <c r="I1475" i="4"/>
  <c r="J1475" i="4"/>
  <c r="M1475" i="4" s="1"/>
  <c r="I1476" i="4"/>
  <c r="J1476" i="4"/>
  <c r="M1476" i="4" s="1"/>
  <c r="I1477" i="4"/>
  <c r="J1477" i="4"/>
  <c r="M1477" i="4" s="1"/>
  <c r="I1478" i="4"/>
  <c r="J1478" i="4"/>
  <c r="M1478" i="4" s="1"/>
  <c r="I1479" i="4"/>
  <c r="J1479" i="4"/>
  <c r="M1479" i="4" s="1"/>
  <c r="I1480" i="4"/>
  <c r="J1480" i="4"/>
  <c r="M1480" i="4" s="1"/>
  <c r="I1481" i="4"/>
  <c r="J1481" i="4"/>
  <c r="M1481" i="4" s="1"/>
  <c r="I1482" i="4"/>
  <c r="J1482" i="4"/>
  <c r="M1482" i="4" s="1"/>
  <c r="I1483" i="4"/>
  <c r="J1483" i="4"/>
  <c r="M1483" i="4" s="1"/>
  <c r="I1484" i="4"/>
  <c r="J1484" i="4"/>
  <c r="M1484" i="4" s="1"/>
  <c r="I1485" i="4"/>
  <c r="J1485" i="4"/>
  <c r="M1485" i="4" s="1"/>
  <c r="I1486" i="4"/>
  <c r="J1486" i="4"/>
  <c r="M1486" i="4" s="1"/>
  <c r="I1487" i="4"/>
  <c r="J1487" i="4"/>
  <c r="M1487" i="4" s="1"/>
  <c r="I1488" i="4"/>
  <c r="J1488" i="4"/>
  <c r="M1488" i="4" s="1"/>
  <c r="I1489" i="4"/>
  <c r="J1489" i="4"/>
  <c r="M1489" i="4" s="1"/>
  <c r="I1490" i="4"/>
  <c r="J1490" i="4"/>
  <c r="M1490" i="4" s="1"/>
  <c r="I1491" i="4"/>
  <c r="J1491" i="4"/>
  <c r="M1491" i="4" s="1"/>
  <c r="I1492" i="4"/>
  <c r="J1492" i="4"/>
  <c r="M1492" i="4" s="1"/>
  <c r="I1493" i="4"/>
  <c r="J1493" i="4"/>
  <c r="M1493" i="4" s="1"/>
  <c r="I1494" i="4"/>
  <c r="J1494" i="4"/>
  <c r="M1494" i="4" s="1"/>
  <c r="I1495" i="4"/>
  <c r="J1495" i="4"/>
  <c r="M1495" i="4" s="1"/>
  <c r="I1496" i="4"/>
  <c r="J1496" i="4"/>
  <c r="M1496" i="4" s="1"/>
  <c r="I1497" i="4"/>
  <c r="J1497" i="4"/>
  <c r="M1497" i="4" s="1"/>
  <c r="I1498" i="4"/>
  <c r="J1498" i="4"/>
  <c r="M1498" i="4" s="1"/>
  <c r="I1499" i="4"/>
  <c r="J1499" i="4"/>
  <c r="M1499" i="4" s="1"/>
  <c r="I1500" i="4"/>
  <c r="J1500" i="4"/>
  <c r="M1500" i="4" s="1"/>
  <c r="I1501" i="4"/>
  <c r="J1501" i="4"/>
  <c r="M1501" i="4" s="1"/>
  <c r="I1502" i="4"/>
  <c r="J1502" i="4"/>
  <c r="M1502" i="4" s="1"/>
  <c r="I1503" i="4"/>
  <c r="J1503" i="4"/>
  <c r="M1503" i="4" s="1"/>
  <c r="I1504" i="4"/>
  <c r="J1504" i="4"/>
  <c r="M1504" i="4" s="1"/>
  <c r="I1505" i="4"/>
  <c r="J1505" i="4"/>
  <c r="M1505" i="4" s="1"/>
  <c r="I1506" i="4"/>
  <c r="J1506" i="4"/>
  <c r="M1506" i="4" s="1"/>
  <c r="I1507" i="4"/>
  <c r="J1507" i="4"/>
  <c r="M1507" i="4" s="1"/>
  <c r="I1508" i="4"/>
  <c r="J1508" i="4"/>
  <c r="M1508" i="4" s="1"/>
  <c r="I1509" i="4"/>
  <c r="J1509" i="4"/>
  <c r="M1509" i="4" s="1"/>
  <c r="I1510" i="4"/>
  <c r="J1510" i="4"/>
  <c r="M1510" i="4" s="1"/>
  <c r="I1511" i="4"/>
  <c r="J1511" i="4"/>
  <c r="M1511" i="4" s="1"/>
  <c r="I1512" i="4"/>
  <c r="J1512" i="4"/>
  <c r="M1512" i="4" s="1"/>
  <c r="I1513" i="4"/>
  <c r="J1513" i="4"/>
  <c r="M1513" i="4" s="1"/>
  <c r="I1514" i="4"/>
  <c r="J1514" i="4"/>
  <c r="M1514" i="4" s="1"/>
  <c r="I1515" i="4"/>
  <c r="J1515" i="4"/>
  <c r="M1515" i="4" s="1"/>
  <c r="I1516" i="4"/>
  <c r="J1516" i="4"/>
  <c r="M1516" i="4" s="1"/>
  <c r="I1517" i="4"/>
  <c r="J1517" i="4"/>
  <c r="M1517" i="4" s="1"/>
  <c r="I1518" i="4"/>
  <c r="J1518" i="4"/>
  <c r="M1518" i="4" s="1"/>
  <c r="I1519" i="4"/>
  <c r="J1519" i="4"/>
  <c r="M1519" i="4" s="1"/>
  <c r="I1520" i="4"/>
  <c r="J1520" i="4"/>
  <c r="M1520" i="4" s="1"/>
  <c r="I1521" i="4"/>
  <c r="J1521" i="4"/>
  <c r="M1521" i="4" s="1"/>
  <c r="I1522" i="4"/>
  <c r="J1522" i="4"/>
  <c r="M1522" i="4" s="1"/>
  <c r="I1523" i="4"/>
  <c r="J1523" i="4"/>
  <c r="M1523" i="4" s="1"/>
  <c r="I1524" i="4"/>
  <c r="J1524" i="4"/>
  <c r="M1524" i="4" s="1"/>
  <c r="I1525" i="4"/>
  <c r="J1525" i="4"/>
  <c r="M1525" i="4" s="1"/>
  <c r="I1526" i="4"/>
  <c r="J1526" i="4"/>
  <c r="M1526" i="4" s="1"/>
  <c r="I1527" i="4"/>
  <c r="J1527" i="4"/>
  <c r="M1527" i="4" s="1"/>
  <c r="I1528" i="4"/>
  <c r="J1528" i="4"/>
  <c r="M1528" i="4" s="1"/>
  <c r="I1529" i="4"/>
  <c r="J1529" i="4"/>
  <c r="M1529" i="4" s="1"/>
  <c r="I1530" i="4"/>
  <c r="J1530" i="4"/>
  <c r="M1530" i="4" s="1"/>
  <c r="I1531" i="4"/>
  <c r="J1531" i="4"/>
  <c r="M1531" i="4" s="1"/>
  <c r="I1532" i="4"/>
  <c r="J1532" i="4"/>
  <c r="M1532" i="4" s="1"/>
  <c r="I1533" i="4"/>
  <c r="J1533" i="4"/>
  <c r="M1533" i="4" s="1"/>
  <c r="I1534" i="4"/>
  <c r="J1534" i="4"/>
  <c r="M1534" i="4" s="1"/>
  <c r="I1535" i="4"/>
  <c r="J1535" i="4"/>
  <c r="M1535" i="4" s="1"/>
  <c r="I1536" i="4"/>
  <c r="J1536" i="4"/>
  <c r="M1536" i="4" s="1"/>
  <c r="I1537" i="4"/>
  <c r="J1537" i="4"/>
  <c r="M1537" i="4" s="1"/>
  <c r="I1538" i="4"/>
  <c r="J1538" i="4"/>
  <c r="M1538" i="4" s="1"/>
  <c r="I1539" i="4"/>
  <c r="J1539" i="4"/>
  <c r="M1539" i="4" s="1"/>
  <c r="I1540" i="4"/>
  <c r="J1540" i="4"/>
  <c r="M1540" i="4" s="1"/>
  <c r="I1541" i="4"/>
  <c r="J1541" i="4"/>
  <c r="M1541" i="4" s="1"/>
  <c r="I1542" i="4"/>
  <c r="J1542" i="4"/>
  <c r="M1542" i="4" s="1"/>
  <c r="I1543" i="4"/>
  <c r="J1543" i="4"/>
  <c r="M1543" i="4" s="1"/>
  <c r="I1544" i="4"/>
  <c r="J1544" i="4"/>
  <c r="M1544" i="4" s="1"/>
  <c r="I1545" i="4"/>
  <c r="J1545" i="4"/>
  <c r="M1545" i="4" s="1"/>
  <c r="I1546" i="4"/>
  <c r="J1546" i="4"/>
  <c r="M1546" i="4" s="1"/>
  <c r="I1547" i="4"/>
  <c r="J1547" i="4"/>
  <c r="M1547" i="4" s="1"/>
  <c r="I1548" i="4"/>
  <c r="J1548" i="4"/>
  <c r="M1548" i="4" s="1"/>
  <c r="I1549" i="4"/>
  <c r="J1549" i="4"/>
  <c r="M1549" i="4" s="1"/>
  <c r="I1550" i="4"/>
  <c r="J1550" i="4"/>
  <c r="M1550" i="4" s="1"/>
  <c r="I1551" i="4"/>
  <c r="J1551" i="4"/>
  <c r="M1551" i="4" s="1"/>
  <c r="I1552" i="4"/>
  <c r="J1552" i="4"/>
  <c r="M1552" i="4" s="1"/>
  <c r="I1553" i="4"/>
  <c r="J1553" i="4"/>
  <c r="M1553" i="4" s="1"/>
  <c r="I1554" i="4"/>
  <c r="J1554" i="4"/>
  <c r="M1554" i="4" s="1"/>
  <c r="I1555" i="4"/>
  <c r="J1555" i="4"/>
  <c r="M1555" i="4" s="1"/>
  <c r="I1556" i="4"/>
  <c r="J1556" i="4"/>
  <c r="M1556" i="4" s="1"/>
  <c r="I1557" i="4"/>
  <c r="J1557" i="4"/>
  <c r="M1557" i="4" s="1"/>
  <c r="I1558" i="4"/>
  <c r="J1558" i="4"/>
  <c r="M1558" i="4" s="1"/>
  <c r="I1559" i="4"/>
  <c r="J1559" i="4"/>
  <c r="M1559" i="4" s="1"/>
  <c r="I1560" i="4"/>
  <c r="J1560" i="4"/>
  <c r="M1560" i="4" s="1"/>
  <c r="I1561" i="4"/>
  <c r="J1561" i="4"/>
  <c r="M1561" i="4" s="1"/>
  <c r="I1562" i="4"/>
  <c r="J1562" i="4"/>
  <c r="M1562" i="4" s="1"/>
  <c r="I1563" i="4"/>
  <c r="J1563" i="4"/>
  <c r="M1563" i="4" s="1"/>
  <c r="I1564" i="4"/>
  <c r="J1564" i="4"/>
  <c r="M1564" i="4" s="1"/>
  <c r="I1565" i="4"/>
  <c r="J1565" i="4"/>
  <c r="M1565" i="4" s="1"/>
  <c r="I1566" i="4"/>
  <c r="J1566" i="4"/>
  <c r="M1566" i="4" s="1"/>
  <c r="I1567" i="4"/>
  <c r="J1567" i="4"/>
  <c r="M1567" i="4" s="1"/>
  <c r="I1568" i="4"/>
  <c r="J1568" i="4"/>
  <c r="M1568" i="4" s="1"/>
  <c r="I1569" i="4"/>
  <c r="J1569" i="4"/>
  <c r="M1569" i="4" s="1"/>
  <c r="I1570" i="4"/>
  <c r="J1570" i="4"/>
  <c r="M1570" i="4" s="1"/>
  <c r="I1571" i="4"/>
  <c r="J1571" i="4"/>
  <c r="M1571" i="4" s="1"/>
  <c r="I1572" i="4"/>
  <c r="J1572" i="4"/>
  <c r="M1572" i="4" s="1"/>
  <c r="I1573" i="4"/>
  <c r="J1573" i="4"/>
  <c r="M1573" i="4" s="1"/>
  <c r="I1574" i="4"/>
  <c r="J1574" i="4"/>
  <c r="M1574" i="4" s="1"/>
  <c r="I1575" i="4"/>
  <c r="J1575" i="4"/>
  <c r="M1575" i="4" s="1"/>
  <c r="I1576" i="4"/>
  <c r="J1576" i="4"/>
  <c r="M1576" i="4" s="1"/>
  <c r="J1190" i="4"/>
  <c r="M1190" i="4" s="1"/>
  <c r="I1190" i="4"/>
  <c r="H1355" i="4" l="1"/>
  <c r="N1355" i="4" s="1"/>
  <c r="F1748" i="4"/>
  <c r="O2848" i="4"/>
  <c r="P2848" i="4" s="1"/>
  <c r="O2847" i="4"/>
  <c r="P2847" i="4" s="1"/>
  <c r="O2849" i="4"/>
  <c r="P2849" i="4" s="1"/>
  <c r="I3149" i="4"/>
  <c r="J3149" i="4"/>
  <c r="M2762" i="4"/>
  <c r="M3149" i="4" s="1"/>
  <c r="I2756" i="4"/>
  <c r="J2756" i="4"/>
  <c r="O2456" i="4"/>
  <c r="P2456" i="4" s="1"/>
  <c r="O2455" i="4"/>
  <c r="P2455" i="4" s="1"/>
  <c r="M2369" i="4"/>
  <c r="M2756" i="4" s="1"/>
  <c r="O2454" i="4"/>
  <c r="P2454" i="4" s="1"/>
  <c r="I1970" i="4"/>
  <c r="O2063" i="4"/>
  <c r="P2063" i="4" s="1"/>
  <c r="I2363" i="4"/>
  <c r="J2363" i="4"/>
  <c r="M1976" i="4"/>
  <c r="M2363" i="4" s="1"/>
  <c r="O2062" i="4"/>
  <c r="P2062" i="4" s="1"/>
  <c r="J1970" i="4"/>
  <c r="M1586" i="4"/>
  <c r="M1970" i="4" s="1"/>
  <c r="I1577" i="4"/>
  <c r="J1577" i="4"/>
  <c r="M1577" i="4"/>
  <c r="O1670" i="4"/>
  <c r="P1670" i="4" s="1"/>
  <c r="O1668" i="4"/>
  <c r="P1668" i="4" s="1"/>
  <c r="O1669" i="4"/>
  <c r="P1669" i="4" s="1"/>
  <c r="P1276" i="4"/>
  <c r="P1275" i="4"/>
  <c r="P1277" i="4"/>
  <c r="I798" i="4"/>
  <c r="J798" i="4"/>
  <c r="M798" i="4" s="1"/>
  <c r="I799" i="4"/>
  <c r="J799" i="4"/>
  <c r="M799" i="4" s="1"/>
  <c r="I800" i="4"/>
  <c r="J800" i="4"/>
  <c r="M800" i="4" s="1"/>
  <c r="I801" i="4"/>
  <c r="J801" i="4"/>
  <c r="M801" i="4" s="1"/>
  <c r="I802" i="4"/>
  <c r="J802" i="4"/>
  <c r="M802" i="4" s="1"/>
  <c r="I803" i="4"/>
  <c r="J803" i="4"/>
  <c r="M803" i="4" s="1"/>
  <c r="I804" i="4"/>
  <c r="J804" i="4"/>
  <c r="M804" i="4" s="1"/>
  <c r="I805" i="4"/>
  <c r="J805" i="4"/>
  <c r="M805" i="4" s="1"/>
  <c r="I806" i="4"/>
  <c r="J806" i="4"/>
  <c r="M806" i="4" s="1"/>
  <c r="I807" i="4"/>
  <c r="J807" i="4"/>
  <c r="M807" i="4" s="1"/>
  <c r="I808" i="4"/>
  <c r="J808" i="4"/>
  <c r="M808" i="4" s="1"/>
  <c r="I809" i="4"/>
  <c r="J809" i="4"/>
  <c r="M809" i="4" s="1"/>
  <c r="I810" i="4"/>
  <c r="J810" i="4"/>
  <c r="M810" i="4" s="1"/>
  <c r="I811" i="4"/>
  <c r="J811" i="4"/>
  <c r="M811" i="4" s="1"/>
  <c r="I812" i="4"/>
  <c r="J812" i="4"/>
  <c r="M812" i="4" s="1"/>
  <c r="I813" i="4"/>
  <c r="J813" i="4"/>
  <c r="M813" i="4" s="1"/>
  <c r="I814" i="4"/>
  <c r="J814" i="4"/>
  <c r="M814" i="4" s="1"/>
  <c r="I815" i="4"/>
  <c r="J815" i="4"/>
  <c r="M815" i="4" s="1"/>
  <c r="I816" i="4"/>
  <c r="J816" i="4"/>
  <c r="M816" i="4" s="1"/>
  <c r="I817" i="4"/>
  <c r="J817" i="4"/>
  <c r="M817" i="4" s="1"/>
  <c r="I818" i="4"/>
  <c r="J818" i="4"/>
  <c r="M818" i="4" s="1"/>
  <c r="I819" i="4"/>
  <c r="J819" i="4"/>
  <c r="I820" i="4"/>
  <c r="J820" i="4"/>
  <c r="M820" i="4" s="1"/>
  <c r="I821" i="4"/>
  <c r="J821" i="4"/>
  <c r="M821" i="4" s="1"/>
  <c r="I822" i="4"/>
  <c r="J822" i="4"/>
  <c r="M822" i="4" s="1"/>
  <c r="I823" i="4"/>
  <c r="J823" i="4"/>
  <c r="M823" i="4" s="1"/>
  <c r="I824" i="4"/>
  <c r="J824" i="4"/>
  <c r="M824" i="4" s="1"/>
  <c r="I825" i="4"/>
  <c r="J825" i="4"/>
  <c r="M825" i="4" s="1"/>
  <c r="I826" i="4"/>
  <c r="J826" i="4"/>
  <c r="M826" i="4" s="1"/>
  <c r="I827" i="4"/>
  <c r="J827" i="4"/>
  <c r="M827" i="4" s="1"/>
  <c r="I828" i="4"/>
  <c r="J828" i="4"/>
  <c r="I829" i="4"/>
  <c r="J829" i="4"/>
  <c r="M829" i="4" s="1"/>
  <c r="I830" i="4"/>
  <c r="J830" i="4"/>
  <c r="M830" i="4" s="1"/>
  <c r="I831" i="4"/>
  <c r="J831" i="4"/>
  <c r="M831" i="4" s="1"/>
  <c r="I832" i="4"/>
  <c r="J832" i="4"/>
  <c r="M832" i="4" s="1"/>
  <c r="I833" i="4"/>
  <c r="J833" i="4"/>
  <c r="M833" i="4" s="1"/>
  <c r="I834" i="4"/>
  <c r="J834" i="4"/>
  <c r="M834" i="4" s="1"/>
  <c r="I835" i="4"/>
  <c r="J835" i="4"/>
  <c r="M835" i="4" s="1"/>
  <c r="I836" i="4"/>
  <c r="J836" i="4"/>
  <c r="M836" i="4" s="1"/>
  <c r="I837" i="4"/>
  <c r="J837" i="4"/>
  <c r="I838" i="4"/>
  <c r="J838" i="4"/>
  <c r="M838" i="4" s="1"/>
  <c r="I839" i="4"/>
  <c r="J839" i="4"/>
  <c r="M839" i="4" s="1"/>
  <c r="I840" i="4"/>
  <c r="J840" i="4"/>
  <c r="M840" i="4" s="1"/>
  <c r="I841" i="4"/>
  <c r="J841" i="4"/>
  <c r="M841" i="4" s="1"/>
  <c r="I842" i="4"/>
  <c r="J842" i="4"/>
  <c r="M842" i="4" s="1"/>
  <c r="I843" i="4"/>
  <c r="J843" i="4"/>
  <c r="M843" i="4" s="1"/>
  <c r="I844" i="4"/>
  <c r="J844" i="4"/>
  <c r="M844" i="4" s="1"/>
  <c r="I845" i="4"/>
  <c r="J845" i="4"/>
  <c r="M845" i="4" s="1"/>
  <c r="I846" i="4"/>
  <c r="J846" i="4"/>
  <c r="M846" i="4" s="1"/>
  <c r="I847" i="4"/>
  <c r="J847" i="4"/>
  <c r="M847" i="4" s="1"/>
  <c r="I848" i="4"/>
  <c r="J848" i="4"/>
  <c r="M848" i="4" s="1"/>
  <c r="I849" i="4"/>
  <c r="J849" i="4"/>
  <c r="M849" i="4" s="1"/>
  <c r="I850" i="4"/>
  <c r="J850" i="4"/>
  <c r="M850" i="4" s="1"/>
  <c r="I851" i="4"/>
  <c r="J851" i="4"/>
  <c r="M851" i="4" s="1"/>
  <c r="I852" i="4"/>
  <c r="J852" i="4"/>
  <c r="M852" i="4" s="1"/>
  <c r="I853" i="4"/>
  <c r="J853" i="4"/>
  <c r="M853" i="4" s="1"/>
  <c r="I854" i="4"/>
  <c r="J854" i="4"/>
  <c r="M854" i="4" s="1"/>
  <c r="I855" i="4"/>
  <c r="J855" i="4"/>
  <c r="M855" i="4" s="1"/>
  <c r="I856" i="4"/>
  <c r="J856" i="4"/>
  <c r="M856" i="4" s="1"/>
  <c r="I857" i="4"/>
  <c r="J857" i="4"/>
  <c r="M857" i="4" s="1"/>
  <c r="I858" i="4"/>
  <c r="J858" i="4"/>
  <c r="M858" i="4" s="1"/>
  <c r="I859" i="4"/>
  <c r="J859" i="4"/>
  <c r="M859" i="4" s="1"/>
  <c r="I860" i="4"/>
  <c r="J860" i="4"/>
  <c r="M860" i="4" s="1"/>
  <c r="I861" i="4"/>
  <c r="J861" i="4"/>
  <c r="M861" i="4" s="1"/>
  <c r="I862" i="4"/>
  <c r="J862" i="4"/>
  <c r="M862" i="4" s="1"/>
  <c r="I863" i="4"/>
  <c r="J863" i="4"/>
  <c r="M863" i="4" s="1"/>
  <c r="I864" i="4"/>
  <c r="J864" i="4"/>
  <c r="M864" i="4" s="1"/>
  <c r="I865" i="4"/>
  <c r="J865" i="4"/>
  <c r="M865" i="4" s="1"/>
  <c r="I866" i="4"/>
  <c r="J866" i="4"/>
  <c r="M866" i="4" s="1"/>
  <c r="I867" i="4"/>
  <c r="J867" i="4"/>
  <c r="M867" i="4" s="1"/>
  <c r="I868" i="4"/>
  <c r="J868" i="4"/>
  <c r="M868" i="4" s="1"/>
  <c r="I869" i="4"/>
  <c r="J869" i="4"/>
  <c r="M869" i="4" s="1"/>
  <c r="I870" i="4"/>
  <c r="J870" i="4"/>
  <c r="M870" i="4" s="1"/>
  <c r="I871" i="4"/>
  <c r="J871" i="4"/>
  <c r="M871" i="4" s="1"/>
  <c r="I872" i="4"/>
  <c r="J872" i="4"/>
  <c r="M872" i="4" s="1"/>
  <c r="I873" i="4"/>
  <c r="J873" i="4"/>
  <c r="M873" i="4" s="1"/>
  <c r="I874" i="4"/>
  <c r="J874" i="4"/>
  <c r="M874" i="4" s="1"/>
  <c r="I875" i="4"/>
  <c r="J875" i="4"/>
  <c r="M875" i="4" s="1"/>
  <c r="I876" i="4"/>
  <c r="J876" i="4"/>
  <c r="M876" i="4" s="1"/>
  <c r="I877" i="4"/>
  <c r="J877" i="4"/>
  <c r="M877" i="4" s="1"/>
  <c r="I878" i="4"/>
  <c r="J878" i="4"/>
  <c r="M878" i="4" s="1"/>
  <c r="I879" i="4"/>
  <c r="J879" i="4"/>
  <c r="M879" i="4" s="1"/>
  <c r="I880" i="4"/>
  <c r="J880" i="4"/>
  <c r="M880" i="4" s="1"/>
  <c r="I881" i="4"/>
  <c r="J881" i="4"/>
  <c r="M881" i="4" s="1"/>
  <c r="I882" i="4"/>
  <c r="J882" i="4"/>
  <c r="M882" i="4" s="1"/>
  <c r="O882" i="4" s="1"/>
  <c r="P882" i="4" s="1"/>
  <c r="I883" i="4"/>
  <c r="J883" i="4"/>
  <c r="M883" i="4" s="1"/>
  <c r="I884" i="4"/>
  <c r="J884" i="4"/>
  <c r="M884" i="4" s="1"/>
  <c r="I885" i="4"/>
  <c r="J885" i="4"/>
  <c r="M885" i="4" s="1"/>
  <c r="I886" i="4"/>
  <c r="J886" i="4"/>
  <c r="M886" i="4" s="1"/>
  <c r="I887" i="4"/>
  <c r="J887" i="4"/>
  <c r="M887" i="4" s="1"/>
  <c r="I888" i="4"/>
  <c r="J888" i="4"/>
  <c r="M888" i="4" s="1"/>
  <c r="I889" i="4"/>
  <c r="J889" i="4"/>
  <c r="M889" i="4" s="1"/>
  <c r="I890" i="4"/>
  <c r="J890" i="4"/>
  <c r="M890" i="4" s="1"/>
  <c r="I891" i="4"/>
  <c r="J891" i="4"/>
  <c r="M891" i="4" s="1"/>
  <c r="I892" i="4"/>
  <c r="J892" i="4"/>
  <c r="M892" i="4" s="1"/>
  <c r="I893" i="4"/>
  <c r="J893" i="4"/>
  <c r="M893" i="4" s="1"/>
  <c r="I894" i="4"/>
  <c r="J894" i="4"/>
  <c r="M894" i="4" s="1"/>
  <c r="I895" i="4"/>
  <c r="J895" i="4"/>
  <c r="M895" i="4" s="1"/>
  <c r="I896" i="4"/>
  <c r="J896" i="4"/>
  <c r="M896" i="4" s="1"/>
  <c r="I897" i="4"/>
  <c r="J897" i="4"/>
  <c r="M897" i="4" s="1"/>
  <c r="I898" i="4"/>
  <c r="J898" i="4"/>
  <c r="M898" i="4" s="1"/>
  <c r="I899" i="4"/>
  <c r="J899" i="4"/>
  <c r="M899" i="4" s="1"/>
  <c r="I900" i="4"/>
  <c r="J900" i="4"/>
  <c r="M900" i="4" s="1"/>
  <c r="I901" i="4"/>
  <c r="J901" i="4"/>
  <c r="M901" i="4" s="1"/>
  <c r="I902" i="4"/>
  <c r="J902" i="4"/>
  <c r="M902" i="4" s="1"/>
  <c r="I903" i="4"/>
  <c r="J903" i="4"/>
  <c r="M903" i="4" s="1"/>
  <c r="I904" i="4"/>
  <c r="J904" i="4"/>
  <c r="M904" i="4" s="1"/>
  <c r="I905" i="4"/>
  <c r="J905" i="4"/>
  <c r="M905" i="4" s="1"/>
  <c r="I906" i="4"/>
  <c r="J906" i="4"/>
  <c r="M906" i="4" s="1"/>
  <c r="I907" i="4"/>
  <c r="J907" i="4"/>
  <c r="I908" i="4"/>
  <c r="J908" i="4"/>
  <c r="M908" i="4" s="1"/>
  <c r="I909" i="4"/>
  <c r="J909" i="4"/>
  <c r="M909" i="4" s="1"/>
  <c r="I910" i="4"/>
  <c r="J910" i="4"/>
  <c r="M910" i="4" s="1"/>
  <c r="I911" i="4"/>
  <c r="J911" i="4"/>
  <c r="M911" i="4" s="1"/>
  <c r="I912" i="4"/>
  <c r="J912" i="4"/>
  <c r="M912" i="4" s="1"/>
  <c r="I913" i="4"/>
  <c r="J913" i="4"/>
  <c r="M913" i="4" s="1"/>
  <c r="I914" i="4"/>
  <c r="J914" i="4"/>
  <c r="M914" i="4" s="1"/>
  <c r="I915" i="4"/>
  <c r="J915" i="4"/>
  <c r="M915" i="4" s="1"/>
  <c r="I916" i="4"/>
  <c r="J916" i="4"/>
  <c r="M916" i="4" s="1"/>
  <c r="I917" i="4"/>
  <c r="J917" i="4"/>
  <c r="M917" i="4" s="1"/>
  <c r="I918" i="4"/>
  <c r="J918" i="4"/>
  <c r="M918" i="4" s="1"/>
  <c r="I919" i="4"/>
  <c r="J919" i="4"/>
  <c r="M919" i="4" s="1"/>
  <c r="I920" i="4"/>
  <c r="J920" i="4"/>
  <c r="M920" i="4" s="1"/>
  <c r="I921" i="4"/>
  <c r="J921" i="4"/>
  <c r="M921" i="4" s="1"/>
  <c r="I922" i="4"/>
  <c r="J922" i="4"/>
  <c r="M922" i="4" s="1"/>
  <c r="I923" i="4"/>
  <c r="J923" i="4"/>
  <c r="M923" i="4" s="1"/>
  <c r="I924" i="4"/>
  <c r="J924" i="4"/>
  <c r="M924" i="4" s="1"/>
  <c r="I925" i="4"/>
  <c r="J925" i="4"/>
  <c r="M925" i="4" s="1"/>
  <c r="I926" i="4"/>
  <c r="J926" i="4"/>
  <c r="M926" i="4" s="1"/>
  <c r="I927" i="4"/>
  <c r="J927" i="4"/>
  <c r="M927" i="4" s="1"/>
  <c r="I928" i="4"/>
  <c r="J928" i="4"/>
  <c r="M928" i="4" s="1"/>
  <c r="I929" i="4"/>
  <c r="J929" i="4"/>
  <c r="M929" i="4" s="1"/>
  <c r="I930" i="4"/>
  <c r="J930" i="4"/>
  <c r="M930" i="4" s="1"/>
  <c r="I931" i="4"/>
  <c r="J931" i="4"/>
  <c r="M931" i="4" s="1"/>
  <c r="I932" i="4"/>
  <c r="J932" i="4"/>
  <c r="M932" i="4" s="1"/>
  <c r="I933" i="4"/>
  <c r="J933" i="4"/>
  <c r="M933" i="4" s="1"/>
  <c r="I934" i="4"/>
  <c r="J934" i="4"/>
  <c r="M934" i="4" s="1"/>
  <c r="I935" i="4"/>
  <c r="J935" i="4"/>
  <c r="M935" i="4" s="1"/>
  <c r="I936" i="4"/>
  <c r="J936" i="4"/>
  <c r="M936" i="4" s="1"/>
  <c r="I937" i="4"/>
  <c r="J937" i="4"/>
  <c r="M937" i="4" s="1"/>
  <c r="I938" i="4"/>
  <c r="J938" i="4"/>
  <c r="M938" i="4" s="1"/>
  <c r="I939" i="4"/>
  <c r="J939" i="4"/>
  <c r="M939" i="4" s="1"/>
  <c r="I940" i="4"/>
  <c r="J940" i="4"/>
  <c r="M940" i="4" s="1"/>
  <c r="I941" i="4"/>
  <c r="J941" i="4"/>
  <c r="M941" i="4" s="1"/>
  <c r="I942" i="4"/>
  <c r="J942" i="4"/>
  <c r="M942" i="4" s="1"/>
  <c r="I943" i="4"/>
  <c r="J943" i="4"/>
  <c r="M943" i="4" s="1"/>
  <c r="I944" i="4"/>
  <c r="J944" i="4"/>
  <c r="M944" i="4" s="1"/>
  <c r="I945" i="4"/>
  <c r="J945" i="4"/>
  <c r="M945" i="4" s="1"/>
  <c r="I946" i="4"/>
  <c r="J946" i="4"/>
  <c r="M946" i="4" s="1"/>
  <c r="I947" i="4"/>
  <c r="J947" i="4"/>
  <c r="M947" i="4" s="1"/>
  <c r="I948" i="4"/>
  <c r="J948" i="4"/>
  <c r="M948" i="4" s="1"/>
  <c r="I949" i="4"/>
  <c r="J949" i="4"/>
  <c r="M949" i="4" s="1"/>
  <c r="I950" i="4"/>
  <c r="J950" i="4"/>
  <c r="M950" i="4" s="1"/>
  <c r="I951" i="4"/>
  <c r="J951" i="4"/>
  <c r="M951" i="4" s="1"/>
  <c r="I952" i="4"/>
  <c r="J952" i="4"/>
  <c r="M952" i="4" s="1"/>
  <c r="I953" i="4"/>
  <c r="J953" i="4"/>
  <c r="M953" i="4" s="1"/>
  <c r="I954" i="4"/>
  <c r="J954" i="4"/>
  <c r="M954" i="4" s="1"/>
  <c r="I955" i="4"/>
  <c r="J955" i="4"/>
  <c r="M955" i="4" s="1"/>
  <c r="I956" i="4"/>
  <c r="J956" i="4"/>
  <c r="M956" i="4" s="1"/>
  <c r="I957" i="4"/>
  <c r="J957" i="4"/>
  <c r="M957" i="4" s="1"/>
  <c r="I958" i="4"/>
  <c r="J958" i="4"/>
  <c r="M958" i="4" s="1"/>
  <c r="I959" i="4"/>
  <c r="J959" i="4"/>
  <c r="M959" i="4" s="1"/>
  <c r="I960" i="4"/>
  <c r="J960" i="4"/>
  <c r="M960" i="4" s="1"/>
  <c r="I961" i="4"/>
  <c r="J961" i="4"/>
  <c r="M961" i="4" s="1"/>
  <c r="I963" i="4"/>
  <c r="J963" i="4"/>
  <c r="M963" i="4" s="1"/>
  <c r="I964" i="4"/>
  <c r="J964" i="4"/>
  <c r="M964" i="4" s="1"/>
  <c r="I965" i="4"/>
  <c r="J965" i="4"/>
  <c r="M965" i="4" s="1"/>
  <c r="I966" i="4"/>
  <c r="J966" i="4"/>
  <c r="M966" i="4" s="1"/>
  <c r="I967" i="4"/>
  <c r="J967" i="4"/>
  <c r="M967" i="4" s="1"/>
  <c r="I968" i="4"/>
  <c r="J968" i="4"/>
  <c r="M968" i="4" s="1"/>
  <c r="I969" i="4"/>
  <c r="J969" i="4"/>
  <c r="M969" i="4" s="1"/>
  <c r="I970" i="4"/>
  <c r="J970" i="4"/>
  <c r="M970" i="4" s="1"/>
  <c r="I971" i="4"/>
  <c r="J971" i="4"/>
  <c r="M971" i="4" s="1"/>
  <c r="I972" i="4"/>
  <c r="J972" i="4"/>
  <c r="M972" i="4" s="1"/>
  <c r="I973" i="4"/>
  <c r="J973" i="4"/>
  <c r="M973" i="4" s="1"/>
  <c r="I974" i="4"/>
  <c r="J974" i="4"/>
  <c r="M974" i="4" s="1"/>
  <c r="I975" i="4"/>
  <c r="J975" i="4"/>
  <c r="M975" i="4" s="1"/>
  <c r="I976" i="4"/>
  <c r="J976" i="4"/>
  <c r="M976" i="4" s="1"/>
  <c r="I977" i="4"/>
  <c r="J977" i="4"/>
  <c r="M977" i="4" s="1"/>
  <c r="I978" i="4"/>
  <c r="J978" i="4"/>
  <c r="M978" i="4" s="1"/>
  <c r="I979" i="4"/>
  <c r="J979" i="4"/>
  <c r="M979" i="4" s="1"/>
  <c r="I980" i="4"/>
  <c r="J980" i="4"/>
  <c r="M980" i="4" s="1"/>
  <c r="I981" i="4"/>
  <c r="J981" i="4"/>
  <c r="M981" i="4" s="1"/>
  <c r="I982" i="4"/>
  <c r="J982" i="4"/>
  <c r="M982" i="4" s="1"/>
  <c r="I983" i="4"/>
  <c r="J983" i="4"/>
  <c r="M983" i="4" s="1"/>
  <c r="I984" i="4"/>
  <c r="J984" i="4"/>
  <c r="M984" i="4" s="1"/>
  <c r="I985" i="4"/>
  <c r="J985" i="4"/>
  <c r="M985" i="4" s="1"/>
  <c r="I986" i="4"/>
  <c r="J986" i="4"/>
  <c r="M986" i="4" s="1"/>
  <c r="I987" i="4"/>
  <c r="J987" i="4"/>
  <c r="M987" i="4" s="1"/>
  <c r="I988" i="4"/>
  <c r="J988" i="4"/>
  <c r="M988" i="4" s="1"/>
  <c r="I989" i="4"/>
  <c r="J989" i="4"/>
  <c r="M989" i="4" s="1"/>
  <c r="I990" i="4"/>
  <c r="J990" i="4"/>
  <c r="M990" i="4" s="1"/>
  <c r="I991" i="4"/>
  <c r="J991" i="4"/>
  <c r="M991" i="4" s="1"/>
  <c r="I992" i="4"/>
  <c r="J992" i="4"/>
  <c r="M992" i="4" s="1"/>
  <c r="I993" i="4"/>
  <c r="J993" i="4"/>
  <c r="M993" i="4" s="1"/>
  <c r="I994" i="4"/>
  <c r="J994" i="4"/>
  <c r="M994" i="4" s="1"/>
  <c r="I995" i="4"/>
  <c r="J995" i="4"/>
  <c r="M995" i="4" s="1"/>
  <c r="I996" i="4"/>
  <c r="J996" i="4"/>
  <c r="M996" i="4" s="1"/>
  <c r="I997" i="4"/>
  <c r="J997" i="4"/>
  <c r="M997" i="4" s="1"/>
  <c r="I998" i="4"/>
  <c r="J998" i="4"/>
  <c r="M998" i="4" s="1"/>
  <c r="I999" i="4"/>
  <c r="J999" i="4"/>
  <c r="M999" i="4" s="1"/>
  <c r="I1000" i="4"/>
  <c r="J1000" i="4"/>
  <c r="M1000" i="4" s="1"/>
  <c r="I1001" i="4"/>
  <c r="J1001" i="4"/>
  <c r="M1001" i="4" s="1"/>
  <c r="I1002" i="4"/>
  <c r="J1002" i="4"/>
  <c r="M1002" i="4" s="1"/>
  <c r="I1003" i="4"/>
  <c r="J1003" i="4"/>
  <c r="M1003" i="4" s="1"/>
  <c r="I1004" i="4"/>
  <c r="J1004" i="4"/>
  <c r="M1004" i="4" s="1"/>
  <c r="I1005" i="4"/>
  <c r="J1005" i="4"/>
  <c r="M1005" i="4" s="1"/>
  <c r="I1006" i="4"/>
  <c r="J1006" i="4"/>
  <c r="M1006" i="4" s="1"/>
  <c r="I1007" i="4"/>
  <c r="J1007" i="4"/>
  <c r="M1007" i="4" s="1"/>
  <c r="I1008" i="4"/>
  <c r="J1008" i="4"/>
  <c r="M1008" i="4" s="1"/>
  <c r="I1009" i="4"/>
  <c r="J1009" i="4"/>
  <c r="M1009" i="4" s="1"/>
  <c r="I1010" i="4"/>
  <c r="J1010" i="4"/>
  <c r="M1010" i="4" s="1"/>
  <c r="I1011" i="4"/>
  <c r="J1011" i="4"/>
  <c r="M1011" i="4" s="1"/>
  <c r="I1012" i="4"/>
  <c r="J1012" i="4"/>
  <c r="M1012" i="4" s="1"/>
  <c r="I1013" i="4"/>
  <c r="J1013" i="4"/>
  <c r="M1013" i="4" s="1"/>
  <c r="I1014" i="4"/>
  <c r="J1014" i="4"/>
  <c r="M1014" i="4" s="1"/>
  <c r="I1015" i="4"/>
  <c r="J1015" i="4"/>
  <c r="M1015" i="4" s="1"/>
  <c r="I1016" i="4"/>
  <c r="J1016" i="4"/>
  <c r="M1016" i="4" s="1"/>
  <c r="I1017" i="4"/>
  <c r="J1017" i="4"/>
  <c r="M1017" i="4" s="1"/>
  <c r="I1018" i="4"/>
  <c r="J1018" i="4"/>
  <c r="M1018" i="4" s="1"/>
  <c r="I1019" i="4"/>
  <c r="J1019" i="4"/>
  <c r="M1019" i="4" s="1"/>
  <c r="I1020" i="4"/>
  <c r="J1020" i="4"/>
  <c r="M1020" i="4" s="1"/>
  <c r="I1021" i="4"/>
  <c r="J1021" i="4"/>
  <c r="M1021" i="4" s="1"/>
  <c r="I1022" i="4"/>
  <c r="J1022" i="4"/>
  <c r="M1022" i="4" s="1"/>
  <c r="I1023" i="4"/>
  <c r="J1023" i="4"/>
  <c r="M1023" i="4" s="1"/>
  <c r="I1024" i="4"/>
  <c r="J1024" i="4"/>
  <c r="M1024" i="4" s="1"/>
  <c r="I1025" i="4"/>
  <c r="J1025" i="4"/>
  <c r="M1025" i="4" s="1"/>
  <c r="I1026" i="4"/>
  <c r="J1026" i="4"/>
  <c r="M1026" i="4" s="1"/>
  <c r="I1027" i="4"/>
  <c r="J1027" i="4"/>
  <c r="M1027" i="4" s="1"/>
  <c r="I1028" i="4"/>
  <c r="J1028" i="4"/>
  <c r="M1028" i="4" s="1"/>
  <c r="I1029" i="4"/>
  <c r="J1029" i="4"/>
  <c r="M1029" i="4" s="1"/>
  <c r="I1030" i="4"/>
  <c r="J1030" i="4"/>
  <c r="M1030" i="4" s="1"/>
  <c r="I1031" i="4"/>
  <c r="J1031" i="4"/>
  <c r="M1031" i="4" s="1"/>
  <c r="I1032" i="4"/>
  <c r="J1032" i="4"/>
  <c r="M1032" i="4" s="1"/>
  <c r="I1033" i="4"/>
  <c r="J1033" i="4"/>
  <c r="M1033" i="4" s="1"/>
  <c r="I1034" i="4"/>
  <c r="J1034" i="4"/>
  <c r="M1034" i="4" s="1"/>
  <c r="I1035" i="4"/>
  <c r="J1035" i="4"/>
  <c r="M1035" i="4" s="1"/>
  <c r="I1036" i="4"/>
  <c r="J1036" i="4"/>
  <c r="M1036" i="4" s="1"/>
  <c r="I1037" i="4"/>
  <c r="J1037" i="4"/>
  <c r="M1037" i="4" s="1"/>
  <c r="I1038" i="4"/>
  <c r="J1038" i="4"/>
  <c r="M1038" i="4" s="1"/>
  <c r="I1039" i="4"/>
  <c r="J1039" i="4"/>
  <c r="M1039" i="4" s="1"/>
  <c r="I1040" i="4"/>
  <c r="J1040" i="4"/>
  <c r="M1040" i="4" s="1"/>
  <c r="I1041" i="4"/>
  <c r="J1041" i="4"/>
  <c r="M1041" i="4" s="1"/>
  <c r="I1042" i="4"/>
  <c r="J1042" i="4"/>
  <c r="M1042" i="4" s="1"/>
  <c r="I1043" i="4"/>
  <c r="J1043" i="4"/>
  <c r="M1043" i="4" s="1"/>
  <c r="I1044" i="4"/>
  <c r="J1044" i="4"/>
  <c r="M1044" i="4" s="1"/>
  <c r="I1045" i="4"/>
  <c r="J1045" i="4"/>
  <c r="M1045" i="4" s="1"/>
  <c r="I1046" i="4"/>
  <c r="J1046" i="4"/>
  <c r="M1046" i="4" s="1"/>
  <c r="I1047" i="4"/>
  <c r="J1047" i="4"/>
  <c r="M1047" i="4" s="1"/>
  <c r="I1048" i="4"/>
  <c r="J1048" i="4"/>
  <c r="M1048" i="4" s="1"/>
  <c r="I1049" i="4"/>
  <c r="J1049" i="4"/>
  <c r="M1049" i="4" s="1"/>
  <c r="I1050" i="4"/>
  <c r="J1050" i="4"/>
  <c r="M1050" i="4" s="1"/>
  <c r="I1051" i="4"/>
  <c r="J1051" i="4"/>
  <c r="M1051" i="4" s="1"/>
  <c r="I1052" i="4"/>
  <c r="J1052" i="4"/>
  <c r="M1052" i="4" s="1"/>
  <c r="I1053" i="4"/>
  <c r="J1053" i="4"/>
  <c r="M1053" i="4" s="1"/>
  <c r="I1054" i="4"/>
  <c r="J1054" i="4"/>
  <c r="M1054" i="4" s="1"/>
  <c r="I1055" i="4"/>
  <c r="J1055" i="4"/>
  <c r="M1055" i="4" s="1"/>
  <c r="I1056" i="4"/>
  <c r="J1056" i="4"/>
  <c r="M1056" i="4" s="1"/>
  <c r="I1057" i="4"/>
  <c r="J1057" i="4"/>
  <c r="M1057" i="4" s="1"/>
  <c r="I1058" i="4"/>
  <c r="J1058" i="4"/>
  <c r="M1058" i="4" s="1"/>
  <c r="I1059" i="4"/>
  <c r="J1059" i="4"/>
  <c r="M1059" i="4" s="1"/>
  <c r="I1060" i="4"/>
  <c r="J1060" i="4"/>
  <c r="M1060" i="4" s="1"/>
  <c r="I1061" i="4"/>
  <c r="J1061" i="4"/>
  <c r="M1061" i="4" s="1"/>
  <c r="I1062" i="4"/>
  <c r="J1062" i="4"/>
  <c r="M1062" i="4" s="1"/>
  <c r="I1063" i="4"/>
  <c r="J1063" i="4"/>
  <c r="M1063" i="4" s="1"/>
  <c r="I1064" i="4"/>
  <c r="J1064" i="4"/>
  <c r="M1064" i="4" s="1"/>
  <c r="I1065" i="4"/>
  <c r="J1065" i="4"/>
  <c r="M1065" i="4" s="1"/>
  <c r="I1066" i="4"/>
  <c r="J1066" i="4"/>
  <c r="M1066" i="4" s="1"/>
  <c r="I1067" i="4"/>
  <c r="J1067" i="4"/>
  <c r="M1067" i="4" s="1"/>
  <c r="I1068" i="4"/>
  <c r="J1068" i="4"/>
  <c r="M1068" i="4" s="1"/>
  <c r="I1069" i="4"/>
  <c r="J1069" i="4"/>
  <c r="M1069" i="4" s="1"/>
  <c r="I1070" i="4"/>
  <c r="J1070" i="4"/>
  <c r="M1070" i="4" s="1"/>
  <c r="I1071" i="4"/>
  <c r="J1071" i="4"/>
  <c r="M1071" i="4" s="1"/>
  <c r="I1072" i="4"/>
  <c r="J1072" i="4"/>
  <c r="M1072" i="4" s="1"/>
  <c r="I1073" i="4"/>
  <c r="J1073" i="4"/>
  <c r="M1073" i="4" s="1"/>
  <c r="I1074" i="4"/>
  <c r="J1074" i="4"/>
  <c r="M1074" i="4" s="1"/>
  <c r="I1075" i="4"/>
  <c r="J1075" i="4"/>
  <c r="M1075" i="4" s="1"/>
  <c r="I1076" i="4"/>
  <c r="J1076" i="4"/>
  <c r="M1076" i="4" s="1"/>
  <c r="I1077" i="4"/>
  <c r="J1077" i="4"/>
  <c r="M1077" i="4" s="1"/>
  <c r="I1078" i="4"/>
  <c r="J1078" i="4"/>
  <c r="M1078" i="4" s="1"/>
  <c r="I1079" i="4"/>
  <c r="J1079" i="4"/>
  <c r="M1079" i="4" s="1"/>
  <c r="I1080" i="4"/>
  <c r="J1080" i="4"/>
  <c r="M1080" i="4" s="1"/>
  <c r="I1081" i="4"/>
  <c r="J1081" i="4"/>
  <c r="M1081" i="4" s="1"/>
  <c r="I1082" i="4"/>
  <c r="J1082" i="4"/>
  <c r="M1082" i="4" s="1"/>
  <c r="I1083" i="4"/>
  <c r="J1083" i="4"/>
  <c r="M1083" i="4" s="1"/>
  <c r="I1084" i="4"/>
  <c r="J1084" i="4"/>
  <c r="M1084" i="4" s="1"/>
  <c r="I1085" i="4"/>
  <c r="J1085" i="4"/>
  <c r="M1085" i="4" s="1"/>
  <c r="I1086" i="4"/>
  <c r="J1086" i="4"/>
  <c r="M1086" i="4" s="1"/>
  <c r="I1087" i="4"/>
  <c r="J1087" i="4"/>
  <c r="M1087" i="4" s="1"/>
  <c r="I1088" i="4"/>
  <c r="J1088" i="4"/>
  <c r="M1088" i="4" s="1"/>
  <c r="I1089" i="4"/>
  <c r="J1089" i="4"/>
  <c r="M1089" i="4" s="1"/>
  <c r="I1090" i="4"/>
  <c r="J1090" i="4"/>
  <c r="M1090" i="4" s="1"/>
  <c r="I1091" i="4"/>
  <c r="J1091" i="4"/>
  <c r="M1091" i="4" s="1"/>
  <c r="I1092" i="4"/>
  <c r="J1092" i="4"/>
  <c r="M1092" i="4" s="1"/>
  <c r="I1093" i="4"/>
  <c r="J1093" i="4"/>
  <c r="M1093" i="4" s="1"/>
  <c r="I1094" i="4"/>
  <c r="J1094" i="4"/>
  <c r="M1094" i="4" s="1"/>
  <c r="I1095" i="4"/>
  <c r="J1095" i="4"/>
  <c r="M1095" i="4" s="1"/>
  <c r="I1096" i="4"/>
  <c r="J1096" i="4"/>
  <c r="M1096" i="4" s="1"/>
  <c r="I1097" i="4"/>
  <c r="J1097" i="4"/>
  <c r="M1097" i="4" s="1"/>
  <c r="I1098" i="4"/>
  <c r="J1098" i="4"/>
  <c r="M1098" i="4" s="1"/>
  <c r="I1099" i="4"/>
  <c r="J1099" i="4"/>
  <c r="M1099" i="4" s="1"/>
  <c r="I1100" i="4"/>
  <c r="J1100" i="4"/>
  <c r="M1100" i="4" s="1"/>
  <c r="I1101" i="4"/>
  <c r="J1101" i="4"/>
  <c r="M1101" i="4" s="1"/>
  <c r="I1102" i="4"/>
  <c r="J1102" i="4"/>
  <c r="M1102" i="4" s="1"/>
  <c r="I1103" i="4"/>
  <c r="J1103" i="4"/>
  <c r="M1103" i="4" s="1"/>
  <c r="I1104" i="4"/>
  <c r="J1104" i="4"/>
  <c r="M1104" i="4" s="1"/>
  <c r="I1105" i="4"/>
  <c r="J1105" i="4"/>
  <c r="M1105" i="4" s="1"/>
  <c r="I1106" i="4"/>
  <c r="J1106" i="4"/>
  <c r="M1106" i="4" s="1"/>
  <c r="I1107" i="4"/>
  <c r="J1107" i="4"/>
  <c r="M1107" i="4" s="1"/>
  <c r="I1108" i="4"/>
  <c r="J1108" i="4"/>
  <c r="M1108" i="4" s="1"/>
  <c r="I1109" i="4"/>
  <c r="J1109" i="4"/>
  <c r="M1109" i="4" s="1"/>
  <c r="I1110" i="4"/>
  <c r="J1110" i="4"/>
  <c r="M1110" i="4" s="1"/>
  <c r="I1111" i="4"/>
  <c r="J1111" i="4"/>
  <c r="M1111" i="4" s="1"/>
  <c r="I1112" i="4"/>
  <c r="J1112" i="4"/>
  <c r="M1112" i="4" s="1"/>
  <c r="I1113" i="4"/>
  <c r="J1113" i="4"/>
  <c r="M1113" i="4" s="1"/>
  <c r="I1114" i="4"/>
  <c r="J1114" i="4"/>
  <c r="M1114" i="4" s="1"/>
  <c r="I1115" i="4"/>
  <c r="J1115" i="4"/>
  <c r="M1115" i="4" s="1"/>
  <c r="I1116" i="4"/>
  <c r="J1116" i="4"/>
  <c r="M1116" i="4" s="1"/>
  <c r="I1117" i="4"/>
  <c r="J1117" i="4"/>
  <c r="M1117" i="4" s="1"/>
  <c r="I1118" i="4"/>
  <c r="J1118" i="4"/>
  <c r="M1118" i="4" s="1"/>
  <c r="I1119" i="4"/>
  <c r="J1119" i="4"/>
  <c r="M1119" i="4" s="1"/>
  <c r="I1120" i="4"/>
  <c r="J1120" i="4"/>
  <c r="M1120" i="4" s="1"/>
  <c r="I1121" i="4"/>
  <c r="J1121" i="4"/>
  <c r="M1121" i="4" s="1"/>
  <c r="I1122" i="4"/>
  <c r="J1122" i="4"/>
  <c r="M1122" i="4" s="1"/>
  <c r="I1123" i="4"/>
  <c r="J1123" i="4"/>
  <c r="M1123" i="4" s="1"/>
  <c r="I1124" i="4"/>
  <c r="J1124" i="4"/>
  <c r="M1124" i="4" s="1"/>
  <c r="I1125" i="4"/>
  <c r="J1125" i="4"/>
  <c r="M1125" i="4" s="1"/>
  <c r="I1126" i="4"/>
  <c r="J1126" i="4"/>
  <c r="M1126" i="4" s="1"/>
  <c r="I1127" i="4"/>
  <c r="J1127" i="4"/>
  <c r="M1127" i="4" s="1"/>
  <c r="I1128" i="4"/>
  <c r="J1128" i="4"/>
  <c r="M1128" i="4" s="1"/>
  <c r="I1129" i="4"/>
  <c r="J1129" i="4"/>
  <c r="M1129" i="4" s="1"/>
  <c r="I1130" i="4"/>
  <c r="J1130" i="4"/>
  <c r="M1130" i="4" s="1"/>
  <c r="I1131" i="4"/>
  <c r="J1131" i="4"/>
  <c r="M1131" i="4" s="1"/>
  <c r="I1132" i="4"/>
  <c r="J1132" i="4"/>
  <c r="M1132" i="4" s="1"/>
  <c r="I1133" i="4"/>
  <c r="J1133" i="4"/>
  <c r="M1133" i="4" s="1"/>
  <c r="I1134" i="4"/>
  <c r="J1134" i="4"/>
  <c r="M1134" i="4" s="1"/>
  <c r="I1135" i="4"/>
  <c r="J1135" i="4"/>
  <c r="M1135" i="4" s="1"/>
  <c r="I1136" i="4"/>
  <c r="J1136" i="4"/>
  <c r="M1136" i="4" s="1"/>
  <c r="I1137" i="4"/>
  <c r="J1137" i="4"/>
  <c r="M1137" i="4" s="1"/>
  <c r="I1138" i="4"/>
  <c r="J1138" i="4"/>
  <c r="M1138" i="4" s="1"/>
  <c r="I1139" i="4"/>
  <c r="J1139" i="4"/>
  <c r="M1139" i="4" s="1"/>
  <c r="I1140" i="4"/>
  <c r="J1140" i="4"/>
  <c r="M1140" i="4" s="1"/>
  <c r="I1141" i="4"/>
  <c r="J1141" i="4"/>
  <c r="M1141" i="4" s="1"/>
  <c r="I1142" i="4"/>
  <c r="J1142" i="4"/>
  <c r="M1142" i="4" s="1"/>
  <c r="I1143" i="4"/>
  <c r="J1143" i="4"/>
  <c r="M1143" i="4" s="1"/>
  <c r="I1144" i="4"/>
  <c r="J1144" i="4"/>
  <c r="M1144" i="4" s="1"/>
  <c r="I1145" i="4"/>
  <c r="J1145" i="4"/>
  <c r="M1145" i="4" s="1"/>
  <c r="I1146" i="4"/>
  <c r="J1146" i="4"/>
  <c r="M1146" i="4" s="1"/>
  <c r="I1147" i="4"/>
  <c r="J1147" i="4"/>
  <c r="M1147" i="4" s="1"/>
  <c r="I1148" i="4"/>
  <c r="J1148" i="4"/>
  <c r="M1148" i="4" s="1"/>
  <c r="I1149" i="4"/>
  <c r="J1149" i="4"/>
  <c r="M1149" i="4" s="1"/>
  <c r="I1150" i="4"/>
  <c r="J1150" i="4"/>
  <c r="M1150" i="4" s="1"/>
  <c r="I1151" i="4"/>
  <c r="J1151" i="4"/>
  <c r="M1151" i="4" s="1"/>
  <c r="I1152" i="4"/>
  <c r="J1152" i="4"/>
  <c r="M1152" i="4" s="1"/>
  <c r="I1153" i="4"/>
  <c r="J1153" i="4"/>
  <c r="M1153" i="4" s="1"/>
  <c r="I1154" i="4"/>
  <c r="J1154" i="4"/>
  <c r="M1154" i="4" s="1"/>
  <c r="I1155" i="4"/>
  <c r="J1155" i="4"/>
  <c r="M1155" i="4" s="1"/>
  <c r="I1156" i="4"/>
  <c r="J1156" i="4"/>
  <c r="M1156" i="4" s="1"/>
  <c r="I1157" i="4"/>
  <c r="J1157" i="4"/>
  <c r="M1157" i="4" s="1"/>
  <c r="I1158" i="4"/>
  <c r="J1158" i="4"/>
  <c r="M1158" i="4" s="1"/>
  <c r="I1159" i="4"/>
  <c r="J1159" i="4"/>
  <c r="M1159" i="4" s="1"/>
  <c r="I1160" i="4"/>
  <c r="J1160" i="4"/>
  <c r="M1160" i="4" s="1"/>
  <c r="I1161" i="4"/>
  <c r="J1161" i="4"/>
  <c r="M1161" i="4" s="1"/>
  <c r="I1162" i="4"/>
  <c r="J1162" i="4"/>
  <c r="M1162" i="4" s="1"/>
  <c r="I1163" i="4"/>
  <c r="J1163" i="4"/>
  <c r="M1163" i="4" s="1"/>
  <c r="I1164" i="4"/>
  <c r="J1164" i="4"/>
  <c r="M1164" i="4" s="1"/>
  <c r="I1165" i="4"/>
  <c r="J1165" i="4"/>
  <c r="M1165" i="4" s="1"/>
  <c r="I1166" i="4"/>
  <c r="J1166" i="4"/>
  <c r="M1166" i="4" s="1"/>
  <c r="I1167" i="4"/>
  <c r="J1167" i="4"/>
  <c r="M1167" i="4" s="1"/>
  <c r="I1168" i="4"/>
  <c r="J1168" i="4"/>
  <c r="M1168" i="4" s="1"/>
  <c r="I1169" i="4"/>
  <c r="J1169" i="4"/>
  <c r="M1169" i="4" s="1"/>
  <c r="I1170" i="4"/>
  <c r="J1170" i="4"/>
  <c r="M1170" i="4" s="1"/>
  <c r="I1171" i="4"/>
  <c r="J1171" i="4"/>
  <c r="M1171" i="4" s="1"/>
  <c r="I1172" i="4"/>
  <c r="J1172" i="4"/>
  <c r="M1172" i="4" s="1"/>
  <c r="I1173" i="4"/>
  <c r="J1173" i="4"/>
  <c r="M1173" i="4" s="1"/>
  <c r="I1174" i="4"/>
  <c r="J1174" i="4"/>
  <c r="M1174" i="4" s="1"/>
  <c r="I1175" i="4"/>
  <c r="J1175" i="4"/>
  <c r="M1175" i="4" s="1"/>
  <c r="I1176" i="4"/>
  <c r="J1176" i="4"/>
  <c r="M1176" i="4" s="1"/>
  <c r="I1177" i="4"/>
  <c r="J1177" i="4"/>
  <c r="M1177" i="4" s="1"/>
  <c r="I1178" i="4"/>
  <c r="J1178" i="4"/>
  <c r="M1178" i="4" s="1"/>
  <c r="I1179" i="4"/>
  <c r="J1179" i="4"/>
  <c r="M1179" i="4" s="1"/>
  <c r="I1180" i="4"/>
  <c r="J1180" i="4"/>
  <c r="M1180" i="4" s="1"/>
  <c r="I1181" i="4"/>
  <c r="J1181" i="4"/>
  <c r="M1181" i="4" s="1"/>
  <c r="I1182" i="4"/>
  <c r="J1182" i="4"/>
  <c r="M1182" i="4" s="1"/>
  <c r="I1183" i="4"/>
  <c r="J1183" i="4"/>
  <c r="M1183" i="4" s="1"/>
  <c r="I797" i="4"/>
  <c r="K1184" i="4"/>
  <c r="L1184" i="4"/>
  <c r="J797" i="4"/>
  <c r="M797" i="4" s="1"/>
  <c r="M907" i="4"/>
  <c r="M837" i="4"/>
  <c r="M828" i="4"/>
  <c r="M819" i="4"/>
  <c r="I404" i="4"/>
  <c r="J404" i="4"/>
  <c r="I405" i="4"/>
  <c r="J405" i="4"/>
  <c r="I406" i="4"/>
  <c r="J406" i="4"/>
  <c r="I407" i="4"/>
  <c r="J407" i="4"/>
  <c r="I408" i="4"/>
  <c r="J408" i="4"/>
  <c r="I409" i="4"/>
  <c r="J409" i="4"/>
  <c r="I410" i="4"/>
  <c r="J410" i="4"/>
  <c r="I411" i="4"/>
  <c r="J411" i="4"/>
  <c r="I412" i="4"/>
  <c r="J412" i="4"/>
  <c r="I413" i="4"/>
  <c r="J413" i="4"/>
  <c r="I414" i="4"/>
  <c r="J414" i="4"/>
  <c r="I415" i="4"/>
  <c r="J415" i="4"/>
  <c r="I416" i="4"/>
  <c r="J416" i="4"/>
  <c r="I417" i="4"/>
  <c r="J417" i="4"/>
  <c r="I418" i="4"/>
  <c r="J418" i="4"/>
  <c r="I419" i="4"/>
  <c r="J419" i="4"/>
  <c r="I420" i="4"/>
  <c r="J420" i="4"/>
  <c r="I421" i="4"/>
  <c r="J421" i="4"/>
  <c r="I422" i="4"/>
  <c r="J422" i="4"/>
  <c r="I423" i="4"/>
  <c r="J423" i="4"/>
  <c r="I424" i="4"/>
  <c r="J424" i="4"/>
  <c r="I425" i="4"/>
  <c r="J425" i="4"/>
  <c r="I426" i="4"/>
  <c r="J426" i="4"/>
  <c r="I427" i="4"/>
  <c r="J427" i="4"/>
  <c r="I428" i="4"/>
  <c r="J428" i="4"/>
  <c r="I429" i="4"/>
  <c r="J429" i="4"/>
  <c r="I430" i="4"/>
  <c r="J430" i="4"/>
  <c r="I431" i="4"/>
  <c r="J431" i="4"/>
  <c r="I432" i="4"/>
  <c r="J432" i="4"/>
  <c r="I433" i="4"/>
  <c r="J433" i="4"/>
  <c r="I434" i="4"/>
  <c r="J434" i="4"/>
  <c r="I435" i="4"/>
  <c r="J435" i="4"/>
  <c r="I436" i="4"/>
  <c r="J436" i="4"/>
  <c r="I437" i="4"/>
  <c r="J437" i="4"/>
  <c r="I438" i="4"/>
  <c r="J438" i="4"/>
  <c r="I439" i="4"/>
  <c r="J439" i="4"/>
  <c r="I440" i="4"/>
  <c r="J440" i="4"/>
  <c r="I441" i="4"/>
  <c r="J441" i="4"/>
  <c r="I442" i="4"/>
  <c r="J442" i="4"/>
  <c r="I443" i="4"/>
  <c r="J443" i="4"/>
  <c r="I444" i="4"/>
  <c r="J444" i="4"/>
  <c r="I445" i="4"/>
  <c r="J445" i="4"/>
  <c r="I446" i="4"/>
  <c r="J446" i="4"/>
  <c r="I447" i="4"/>
  <c r="J447" i="4"/>
  <c r="I448" i="4"/>
  <c r="J448" i="4"/>
  <c r="I449" i="4"/>
  <c r="J449" i="4"/>
  <c r="I450" i="4"/>
  <c r="J450" i="4"/>
  <c r="I451" i="4"/>
  <c r="J451" i="4"/>
  <c r="I452" i="4"/>
  <c r="J452" i="4"/>
  <c r="I453" i="4"/>
  <c r="J453" i="4"/>
  <c r="I454" i="4"/>
  <c r="J454" i="4"/>
  <c r="I455" i="4"/>
  <c r="J455" i="4"/>
  <c r="I456" i="4"/>
  <c r="J456" i="4"/>
  <c r="I457" i="4"/>
  <c r="J457" i="4"/>
  <c r="I458" i="4"/>
  <c r="J458" i="4"/>
  <c r="I459" i="4"/>
  <c r="J459" i="4"/>
  <c r="I460" i="4"/>
  <c r="J460" i="4"/>
  <c r="I461" i="4"/>
  <c r="J461" i="4"/>
  <c r="I462" i="4"/>
  <c r="J462" i="4"/>
  <c r="I463" i="4"/>
  <c r="J463" i="4"/>
  <c r="I464" i="4"/>
  <c r="J464" i="4"/>
  <c r="I465" i="4"/>
  <c r="J465" i="4"/>
  <c r="I466" i="4"/>
  <c r="J466" i="4"/>
  <c r="I467" i="4"/>
  <c r="J467" i="4"/>
  <c r="I468" i="4"/>
  <c r="J468" i="4"/>
  <c r="I469" i="4"/>
  <c r="J469" i="4"/>
  <c r="I470" i="4"/>
  <c r="J470" i="4"/>
  <c r="I471" i="4"/>
  <c r="J471" i="4"/>
  <c r="I472" i="4"/>
  <c r="J472" i="4"/>
  <c r="I473" i="4"/>
  <c r="J473" i="4"/>
  <c r="I474" i="4"/>
  <c r="J474" i="4"/>
  <c r="I475" i="4"/>
  <c r="J475" i="4"/>
  <c r="I476" i="4"/>
  <c r="J476" i="4"/>
  <c r="I477" i="4"/>
  <c r="J477" i="4"/>
  <c r="I478" i="4"/>
  <c r="J478" i="4"/>
  <c r="I479" i="4"/>
  <c r="J479" i="4"/>
  <c r="I480" i="4"/>
  <c r="J480" i="4"/>
  <c r="I481" i="4"/>
  <c r="J481" i="4"/>
  <c r="I482" i="4"/>
  <c r="J482" i="4"/>
  <c r="I483" i="4"/>
  <c r="J483" i="4"/>
  <c r="I484" i="4"/>
  <c r="J484" i="4"/>
  <c r="I485" i="4"/>
  <c r="J485" i="4"/>
  <c r="I486" i="4"/>
  <c r="J486" i="4"/>
  <c r="I487" i="4"/>
  <c r="J487" i="4"/>
  <c r="I488" i="4"/>
  <c r="J488" i="4"/>
  <c r="I489" i="4"/>
  <c r="J489" i="4"/>
  <c r="I490" i="4"/>
  <c r="J490" i="4"/>
  <c r="I491" i="4"/>
  <c r="J491" i="4"/>
  <c r="I492" i="4"/>
  <c r="J492" i="4"/>
  <c r="I493" i="4"/>
  <c r="J493" i="4"/>
  <c r="I494" i="4"/>
  <c r="J494" i="4"/>
  <c r="I495" i="4"/>
  <c r="J495" i="4"/>
  <c r="I496" i="4"/>
  <c r="J496" i="4"/>
  <c r="I497" i="4"/>
  <c r="J497" i="4"/>
  <c r="I498" i="4"/>
  <c r="J498" i="4"/>
  <c r="I499" i="4"/>
  <c r="J499" i="4"/>
  <c r="I500" i="4"/>
  <c r="J500" i="4"/>
  <c r="I501" i="4"/>
  <c r="J501" i="4"/>
  <c r="I502" i="4"/>
  <c r="J502" i="4"/>
  <c r="I503" i="4"/>
  <c r="J503" i="4"/>
  <c r="I504" i="4"/>
  <c r="J504" i="4"/>
  <c r="I505" i="4"/>
  <c r="J505" i="4"/>
  <c r="I506" i="4"/>
  <c r="J506" i="4"/>
  <c r="I507" i="4"/>
  <c r="J507" i="4"/>
  <c r="I508" i="4"/>
  <c r="J508" i="4"/>
  <c r="I509" i="4"/>
  <c r="J509" i="4"/>
  <c r="I510" i="4"/>
  <c r="J510" i="4"/>
  <c r="I511" i="4"/>
  <c r="J511" i="4"/>
  <c r="I512" i="4"/>
  <c r="J512" i="4"/>
  <c r="I513" i="4"/>
  <c r="J513" i="4"/>
  <c r="I514" i="4"/>
  <c r="J514" i="4"/>
  <c r="I515" i="4"/>
  <c r="J515" i="4"/>
  <c r="I516" i="4"/>
  <c r="J516" i="4"/>
  <c r="I517" i="4"/>
  <c r="J517" i="4"/>
  <c r="I518" i="4"/>
  <c r="J518" i="4"/>
  <c r="I519" i="4"/>
  <c r="J519" i="4"/>
  <c r="I520" i="4"/>
  <c r="J520" i="4"/>
  <c r="I521" i="4"/>
  <c r="J521" i="4"/>
  <c r="I522" i="4"/>
  <c r="J522" i="4"/>
  <c r="I523" i="4"/>
  <c r="J523" i="4"/>
  <c r="I524" i="4"/>
  <c r="J524" i="4"/>
  <c r="I525" i="4"/>
  <c r="J525" i="4"/>
  <c r="I526" i="4"/>
  <c r="J526" i="4"/>
  <c r="I527" i="4"/>
  <c r="J527" i="4"/>
  <c r="I528" i="4"/>
  <c r="J528" i="4"/>
  <c r="I529" i="4"/>
  <c r="J529" i="4"/>
  <c r="I530" i="4"/>
  <c r="J530" i="4"/>
  <c r="I531" i="4"/>
  <c r="J531" i="4"/>
  <c r="I532" i="4"/>
  <c r="J532" i="4"/>
  <c r="I533" i="4"/>
  <c r="J533" i="4"/>
  <c r="I534" i="4"/>
  <c r="J534" i="4"/>
  <c r="I535" i="4"/>
  <c r="J535" i="4"/>
  <c r="I536" i="4"/>
  <c r="J536" i="4"/>
  <c r="I537" i="4"/>
  <c r="J537" i="4"/>
  <c r="I538" i="4"/>
  <c r="J538" i="4"/>
  <c r="I539" i="4"/>
  <c r="J539" i="4"/>
  <c r="I540" i="4"/>
  <c r="J540" i="4"/>
  <c r="I541" i="4"/>
  <c r="J541" i="4"/>
  <c r="I542" i="4"/>
  <c r="J542" i="4"/>
  <c r="I543" i="4"/>
  <c r="J543" i="4"/>
  <c r="I544" i="4"/>
  <c r="J544" i="4"/>
  <c r="I545" i="4"/>
  <c r="J545" i="4"/>
  <c r="I546" i="4"/>
  <c r="J546" i="4"/>
  <c r="I547" i="4"/>
  <c r="J547" i="4"/>
  <c r="I548" i="4"/>
  <c r="J548" i="4"/>
  <c r="I549" i="4"/>
  <c r="J549" i="4"/>
  <c r="I550" i="4"/>
  <c r="J550" i="4"/>
  <c r="I551" i="4"/>
  <c r="J551" i="4"/>
  <c r="I552" i="4"/>
  <c r="J552" i="4"/>
  <c r="I553" i="4"/>
  <c r="J553" i="4"/>
  <c r="I554" i="4"/>
  <c r="J554" i="4"/>
  <c r="I555" i="4"/>
  <c r="J555" i="4"/>
  <c r="I556" i="4"/>
  <c r="J556" i="4"/>
  <c r="I557" i="4"/>
  <c r="J557" i="4"/>
  <c r="I558" i="4"/>
  <c r="J558" i="4"/>
  <c r="I559" i="4"/>
  <c r="J559" i="4"/>
  <c r="I560" i="4"/>
  <c r="J560" i="4"/>
  <c r="I561" i="4"/>
  <c r="J561" i="4"/>
  <c r="I562" i="4"/>
  <c r="J562" i="4"/>
  <c r="I563" i="4"/>
  <c r="J563" i="4"/>
  <c r="I564" i="4"/>
  <c r="J564" i="4"/>
  <c r="I565" i="4"/>
  <c r="J565" i="4"/>
  <c r="I566" i="4"/>
  <c r="J566" i="4"/>
  <c r="I567" i="4"/>
  <c r="J567" i="4"/>
  <c r="I568" i="4"/>
  <c r="J568" i="4"/>
  <c r="I570" i="4"/>
  <c r="J570" i="4"/>
  <c r="I571" i="4"/>
  <c r="J571" i="4"/>
  <c r="I572" i="4"/>
  <c r="J572" i="4"/>
  <c r="I573" i="4"/>
  <c r="J573" i="4"/>
  <c r="I574" i="4"/>
  <c r="J574" i="4"/>
  <c r="I575" i="4"/>
  <c r="J575" i="4"/>
  <c r="I576" i="4"/>
  <c r="J576" i="4"/>
  <c r="I577" i="4"/>
  <c r="J577" i="4"/>
  <c r="I578" i="4"/>
  <c r="J578" i="4"/>
  <c r="I579" i="4"/>
  <c r="J579" i="4"/>
  <c r="I580" i="4"/>
  <c r="J580" i="4"/>
  <c r="I581" i="4"/>
  <c r="J581" i="4"/>
  <c r="I582" i="4"/>
  <c r="J582" i="4"/>
  <c r="I583" i="4"/>
  <c r="J583" i="4"/>
  <c r="I584" i="4"/>
  <c r="J584" i="4"/>
  <c r="I585" i="4"/>
  <c r="J585" i="4"/>
  <c r="I586" i="4"/>
  <c r="J586" i="4"/>
  <c r="I587" i="4"/>
  <c r="J587" i="4"/>
  <c r="I588" i="4"/>
  <c r="J588" i="4"/>
  <c r="I589" i="4"/>
  <c r="J589" i="4"/>
  <c r="I590" i="4"/>
  <c r="J590" i="4"/>
  <c r="I591" i="4"/>
  <c r="J591" i="4"/>
  <c r="I592" i="4"/>
  <c r="J592" i="4"/>
  <c r="I593" i="4"/>
  <c r="J593" i="4"/>
  <c r="I594" i="4"/>
  <c r="J594" i="4"/>
  <c r="I595" i="4"/>
  <c r="J595" i="4"/>
  <c r="I596" i="4"/>
  <c r="J596" i="4"/>
  <c r="I597" i="4"/>
  <c r="J597" i="4"/>
  <c r="I598" i="4"/>
  <c r="J598" i="4"/>
  <c r="I599" i="4"/>
  <c r="J599" i="4"/>
  <c r="I600" i="4"/>
  <c r="J600" i="4"/>
  <c r="I601" i="4"/>
  <c r="J601" i="4"/>
  <c r="I602" i="4"/>
  <c r="J602" i="4"/>
  <c r="I603" i="4"/>
  <c r="J603" i="4"/>
  <c r="I604" i="4"/>
  <c r="J604" i="4"/>
  <c r="I605" i="4"/>
  <c r="J605" i="4"/>
  <c r="I606" i="4"/>
  <c r="J606" i="4"/>
  <c r="I607" i="4"/>
  <c r="J607" i="4"/>
  <c r="I608" i="4"/>
  <c r="J608" i="4"/>
  <c r="I609" i="4"/>
  <c r="J609" i="4"/>
  <c r="I610" i="4"/>
  <c r="J610" i="4"/>
  <c r="I611" i="4"/>
  <c r="J611" i="4"/>
  <c r="I612" i="4"/>
  <c r="J612" i="4"/>
  <c r="I613" i="4"/>
  <c r="J613" i="4"/>
  <c r="I614" i="4"/>
  <c r="J614" i="4"/>
  <c r="I615" i="4"/>
  <c r="J615" i="4"/>
  <c r="I616" i="4"/>
  <c r="J616" i="4"/>
  <c r="I617" i="4"/>
  <c r="J617" i="4"/>
  <c r="I618" i="4"/>
  <c r="J618" i="4"/>
  <c r="I619" i="4"/>
  <c r="J619" i="4"/>
  <c r="I620" i="4"/>
  <c r="J620" i="4"/>
  <c r="I621" i="4"/>
  <c r="J621" i="4"/>
  <c r="I622" i="4"/>
  <c r="J622" i="4"/>
  <c r="I623" i="4"/>
  <c r="J623" i="4"/>
  <c r="I624" i="4"/>
  <c r="J624" i="4"/>
  <c r="I625" i="4"/>
  <c r="J625" i="4"/>
  <c r="I626" i="4"/>
  <c r="J626" i="4"/>
  <c r="I627" i="4"/>
  <c r="J627" i="4"/>
  <c r="I628" i="4"/>
  <c r="J628" i="4"/>
  <c r="I629" i="4"/>
  <c r="J629" i="4"/>
  <c r="I630" i="4"/>
  <c r="J630" i="4"/>
  <c r="I631" i="4"/>
  <c r="J631" i="4"/>
  <c r="I632" i="4"/>
  <c r="J632" i="4"/>
  <c r="I633" i="4"/>
  <c r="J633" i="4"/>
  <c r="I634" i="4"/>
  <c r="J634" i="4"/>
  <c r="I635" i="4"/>
  <c r="J635" i="4"/>
  <c r="I636" i="4"/>
  <c r="J636" i="4"/>
  <c r="I637" i="4"/>
  <c r="J637" i="4"/>
  <c r="I638" i="4"/>
  <c r="J638" i="4"/>
  <c r="I639" i="4"/>
  <c r="J639" i="4"/>
  <c r="I640" i="4"/>
  <c r="J640" i="4"/>
  <c r="I641" i="4"/>
  <c r="J641" i="4"/>
  <c r="I642" i="4"/>
  <c r="J642" i="4"/>
  <c r="I643" i="4"/>
  <c r="J643" i="4"/>
  <c r="I644" i="4"/>
  <c r="J644" i="4"/>
  <c r="I645" i="4"/>
  <c r="J645" i="4"/>
  <c r="I646" i="4"/>
  <c r="J646" i="4"/>
  <c r="I647" i="4"/>
  <c r="J647" i="4"/>
  <c r="I648" i="4"/>
  <c r="J648" i="4"/>
  <c r="I649" i="4"/>
  <c r="J649" i="4"/>
  <c r="I650" i="4"/>
  <c r="J650" i="4"/>
  <c r="I651" i="4"/>
  <c r="J651" i="4"/>
  <c r="I652" i="4"/>
  <c r="J652" i="4"/>
  <c r="I653" i="4"/>
  <c r="J653" i="4"/>
  <c r="I654" i="4"/>
  <c r="J654" i="4"/>
  <c r="I655" i="4"/>
  <c r="J655" i="4"/>
  <c r="I656" i="4"/>
  <c r="J656" i="4"/>
  <c r="I657" i="4"/>
  <c r="J657" i="4"/>
  <c r="I658" i="4"/>
  <c r="J658" i="4"/>
  <c r="I659" i="4"/>
  <c r="J659" i="4"/>
  <c r="I660" i="4"/>
  <c r="J660" i="4"/>
  <c r="I661" i="4"/>
  <c r="J661" i="4"/>
  <c r="I662" i="4"/>
  <c r="J662" i="4"/>
  <c r="I663" i="4"/>
  <c r="J663" i="4"/>
  <c r="I664" i="4"/>
  <c r="J664" i="4"/>
  <c r="I665" i="4"/>
  <c r="J665" i="4"/>
  <c r="I666" i="4"/>
  <c r="J666" i="4"/>
  <c r="I667" i="4"/>
  <c r="J667" i="4"/>
  <c r="I668" i="4"/>
  <c r="J668" i="4"/>
  <c r="I669" i="4"/>
  <c r="J669" i="4"/>
  <c r="I670" i="4"/>
  <c r="J670" i="4"/>
  <c r="I671" i="4"/>
  <c r="J671" i="4"/>
  <c r="I672" i="4"/>
  <c r="J672" i="4"/>
  <c r="I673" i="4"/>
  <c r="J673" i="4"/>
  <c r="I674" i="4"/>
  <c r="J674" i="4"/>
  <c r="I675" i="4"/>
  <c r="J675" i="4"/>
  <c r="I676" i="4"/>
  <c r="J676" i="4"/>
  <c r="I677" i="4"/>
  <c r="J677" i="4"/>
  <c r="I678" i="4"/>
  <c r="J678" i="4"/>
  <c r="I679" i="4"/>
  <c r="J679" i="4"/>
  <c r="I680" i="4"/>
  <c r="J680" i="4"/>
  <c r="I681" i="4"/>
  <c r="J681" i="4"/>
  <c r="I682" i="4"/>
  <c r="J682" i="4"/>
  <c r="I683" i="4"/>
  <c r="J683" i="4"/>
  <c r="I684" i="4"/>
  <c r="J684" i="4"/>
  <c r="I685" i="4"/>
  <c r="J685" i="4"/>
  <c r="I686" i="4"/>
  <c r="J686" i="4"/>
  <c r="I687" i="4"/>
  <c r="J687" i="4"/>
  <c r="I688" i="4"/>
  <c r="J688" i="4"/>
  <c r="I689" i="4"/>
  <c r="J689" i="4"/>
  <c r="I690" i="4"/>
  <c r="J690" i="4"/>
  <c r="I691" i="4"/>
  <c r="J691" i="4"/>
  <c r="I692" i="4"/>
  <c r="J692" i="4"/>
  <c r="I693" i="4"/>
  <c r="J693" i="4"/>
  <c r="I694" i="4"/>
  <c r="J694" i="4"/>
  <c r="I695" i="4"/>
  <c r="J695" i="4"/>
  <c r="I696" i="4"/>
  <c r="J696" i="4"/>
  <c r="I697" i="4"/>
  <c r="J697" i="4"/>
  <c r="I698" i="4"/>
  <c r="J698" i="4"/>
  <c r="I699" i="4"/>
  <c r="J699" i="4"/>
  <c r="I700" i="4"/>
  <c r="J700" i="4"/>
  <c r="I701" i="4"/>
  <c r="J701" i="4"/>
  <c r="I702" i="4"/>
  <c r="J702" i="4"/>
  <c r="I703" i="4"/>
  <c r="J703" i="4"/>
  <c r="I704" i="4"/>
  <c r="J704" i="4"/>
  <c r="I705" i="4"/>
  <c r="J705" i="4"/>
  <c r="I706" i="4"/>
  <c r="J706" i="4"/>
  <c r="I707" i="4"/>
  <c r="J707" i="4"/>
  <c r="I708" i="4"/>
  <c r="J708" i="4"/>
  <c r="I709" i="4"/>
  <c r="J709" i="4"/>
  <c r="I710" i="4"/>
  <c r="J710" i="4"/>
  <c r="I711" i="4"/>
  <c r="J711" i="4"/>
  <c r="I712" i="4"/>
  <c r="J712" i="4"/>
  <c r="I713" i="4"/>
  <c r="J713" i="4"/>
  <c r="I714" i="4"/>
  <c r="J714" i="4"/>
  <c r="I715" i="4"/>
  <c r="J715" i="4"/>
  <c r="I716" i="4"/>
  <c r="J716" i="4"/>
  <c r="I717" i="4"/>
  <c r="J717" i="4"/>
  <c r="I718" i="4"/>
  <c r="J718" i="4"/>
  <c r="I719" i="4"/>
  <c r="J719" i="4"/>
  <c r="I720" i="4"/>
  <c r="J720" i="4"/>
  <c r="I721" i="4"/>
  <c r="J721" i="4"/>
  <c r="I722" i="4"/>
  <c r="J722" i="4"/>
  <c r="I723" i="4"/>
  <c r="J723" i="4"/>
  <c r="I724" i="4"/>
  <c r="J724" i="4"/>
  <c r="I725" i="4"/>
  <c r="J725" i="4"/>
  <c r="I726" i="4"/>
  <c r="J726" i="4"/>
  <c r="I727" i="4"/>
  <c r="J727" i="4"/>
  <c r="I728" i="4"/>
  <c r="J728" i="4"/>
  <c r="I729" i="4"/>
  <c r="J729" i="4"/>
  <c r="I730" i="4"/>
  <c r="J730" i="4"/>
  <c r="I731" i="4"/>
  <c r="J731" i="4"/>
  <c r="I732" i="4"/>
  <c r="J732" i="4"/>
  <c r="I733" i="4"/>
  <c r="J733" i="4"/>
  <c r="I734" i="4"/>
  <c r="J734" i="4"/>
  <c r="I735" i="4"/>
  <c r="J735" i="4"/>
  <c r="I736" i="4"/>
  <c r="J736" i="4"/>
  <c r="I737" i="4"/>
  <c r="J737" i="4"/>
  <c r="I738" i="4"/>
  <c r="J738" i="4"/>
  <c r="I739" i="4"/>
  <c r="J739" i="4"/>
  <c r="I740" i="4"/>
  <c r="J740" i="4"/>
  <c r="I741" i="4"/>
  <c r="J741" i="4"/>
  <c r="I742" i="4"/>
  <c r="J742" i="4"/>
  <c r="I743" i="4"/>
  <c r="J743" i="4"/>
  <c r="I744" i="4"/>
  <c r="J744" i="4"/>
  <c r="I745" i="4"/>
  <c r="J745" i="4"/>
  <c r="I746" i="4"/>
  <c r="J746" i="4"/>
  <c r="I747" i="4"/>
  <c r="J747" i="4"/>
  <c r="I748" i="4"/>
  <c r="J748" i="4"/>
  <c r="I749" i="4"/>
  <c r="J749" i="4"/>
  <c r="I750" i="4"/>
  <c r="J750" i="4"/>
  <c r="I751" i="4"/>
  <c r="J751" i="4"/>
  <c r="I752" i="4"/>
  <c r="J752" i="4"/>
  <c r="I753" i="4"/>
  <c r="J753" i="4"/>
  <c r="I754" i="4"/>
  <c r="J754" i="4"/>
  <c r="I755" i="4"/>
  <c r="J755" i="4"/>
  <c r="I756" i="4"/>
  <c r="J756" i="4"/>
  <c r="I757" i="4"/>
  <c r="J757" i="4"/>
  <c r="I758" i="4"/>
  <c r="J758" i="4"/>
  <c r="I759" i="4"/>
  <c r="J759" i="4"/>
  <c r="I760" i="4"/>
  <c r="J760" i="4"/>
  <c r="I761" i="4"/>
  <c r="J761" i="4"/>
  <c r="I762" i="4"/>
  <c r="J762" i="4"/>
  <c r="I763" i="4"/>
  <c r="J763" i="4"/>
  <c r="I764" i="4"/>
  <c r="J764" i="4"/>
  <c r="I765" i="4"/>
  <c r="J765" i="4"/>
  <c r="I766" i="4"/>
  <c r="J766" i="4"/>
  <c r="I767" i="4"/>
  <c r="J767" i="4"/>
  <c r="I768" i="4"/>
  <c r="J768" i="4"/>
  <c r="I769" i="4"/>
  <c r="J769" i="4"/>
  <c r="I770" i="4"/>
  <c r="J770" i="4"/>
  <c r="I771" i="4"/>
  <c r="J771" i="4"/>
  <c r="I772" i="4"/>
  <c r="J772" i="4"/>
  <c r="I773" i="4"/>
  <c r="J773" i="4"/>
  <c r="I774" i="4"/>
  <c r="J774" i="4"/>
  <c r="I775" i="4"/>
  <c r="J775" i="4"/>
  <c r="I776" i="4"/>
  <c r="J776" i="4"/>
  <c r="I777" i="4"/>
  <c r="J777" i="4"/>
  <c r="I778" i="4"/>
  <c r="J778" i="4"/>
  <c r="I779" i="4"/>
  <c r="J779" i="4"/>
  <c r="I780" i="4"/>
  <c r="J780" i="4"/>
  <c r="I781" i="4"/>
  <c r="J781" i="4"/>
  <c r="I782" i="4"/>
  <c r="J782" i="4"/>
  <c r="I783" i="4"/>
  <c r="J783" i="4"/>
  <c r="I784" i="4"/>
  <c r="J784" i="4"/>
  <c r="I785" i="4"/>
  <c r="J785" i="4"/>
  <c r="I786" i="4"/>
  <c r="J786" i="4"/>
  <c r="I787" i="4"/>
  <c r="J787" i="4"/>
  <c r="I788" i="4"/>
  <c r="J788" i="4"/>
  <c r="I789" i="4"/>
  <c r="J789" i="4"/>
  <c r="I790" i="4"/>
  <c r="J790" i="4"/>
  <c r="J403" i="4"/>
  <c r="K791" i="4"/>
  <c r="L791" i="4"/>
  <c r="H1748" i="4" l="1"/>
  <c r="N1748" i="4" s="1"/>
  <c r="F2141" i="4"/>
  <c r="J1184" i="4"/>
  <c r="I1184" i="4"/>
  <c r="M1184" i="4"/>
  <c r="O883" i="4"/>
  <c r="P883" i="4" s="1"/>
  <c r="O884" i="4"/>
  <c r="P884" i="4" s="1"/>
  <c r="A232" i="4"/>
  <c r="B232" i="4"/>
  <c r="C232" i="4"/>
  <c r="D232" i="4"/>
  <c r="E232" i="4"/>
  <c r="I232" i="4"/>
  <c r="J232" i="4"/>
  <c r="M232" i="4" s="1"/>
  <c r="A233" i="4"/>
  <c r="B233" i="4"/>
  <c r="C233" i="4"/>
  <c r="D233" i="4"/>
  <c r="E233" i="4"/>
  <c r="I233" i="4"/>
  <c r="J233" i="4"/>
  <c r="M233" i="4" s="1"/>
  <c r="A234" i="4"/>
  <c r="B234" i="4"/>
  <c r="C234" i="4"/>
  <c r="D234" i="4"/>
  <c r="E234" i="4"/>
  <c r="I234" i="4"/>
  <c r="J234" i="4"/>
  <c r="M234" i="4" s="1"/>
  <c r="A235" i="4"/>
  <c r="B235" i="4"/>
  <c r="C235" i="4"/>
  <c r="D235" i="4"/>
  <c r="E235" i="4"/>
  <c r="I235" i="4"/>
  <c r="J235" i="4"/>
  <c r="M235" i="4" s="1"/>
  <c r="A236" i="4"/>
  <c r="B236" i="4"/>
  <c r="C236" i="4"/>
  <c r="D236" i="4"/>
  <c r="E236" i="4"/>
  <c r="J236" i="4"/>
  <c r="M236" i="4" s="1"/>
  <c r="A237" i="4"/>
  <c r="B237" i="4"/>
  <c r="C237" i="4"/>
  <c r="D237" i="4"/>
  <c r="E237" i="4"/>
  <c r="J237" i="4"/>
  <c r="M237" i="4" s="1"/>
  <c r="A238" i="4"/>
  <c r="B238" i="4"/>
  <c r="C238" i="4"/>
  <c r="D238" i="4"/>
  <c r="E238" i="4"/>
  <c r="J238" i="4"/>
  <c r="M238" i="4" s="1"/>
  <c r="A239" i="4"/>
  <c r="B239" i="4"/>
  <c r="C239" i="4"/>
  <c r="D239" i="4"/>
  <c r="E239" i="4"/>
  <c r="J239" i="4"/>
  <c r="M239" i="4" s="1"/>
  <c r="A240" i="4"/>
  <c r="B240" i="4"/>
  <c r="C240" i="4"/>
  <c r="D240" i="4"/>
  <c r="E240" i="4"/>
  <c r="J240" i="4"/>
  <c r="M240" i="4" s="1"/>
  <c r="A241" i="4"/>
  <c r="B241" i="4"/>
  <c r="C241" i="4"/>
  <c r="D241" i="4"/>
  <c r="E241" i="4"/>
  <c r="J241" i="4"/>
  <c r="M241" i="4" s="1"/>
  <c r="A242" i="4"/>
  <c r="B242" i="4"/>
  <c r="C242" i="4"/>
  <c r="D242" i="4"/>
  <c r="E242" i="4"/>
  <c r="J242" i="4"/>
  <c r="M242" i="4" s="1"/>
  <c r="A243" i="4"/>
  <c r="B243" i="4"/>
  <c r="C243" i="4"/>
  <c r="D243" i="4"/>
  <c r="E243" i="4"/>
  <c r="J243" i="4"/>
  <c r="M243" i="4" s="1"/>
  <c r="A244" i="4"/>
  <c r="B244" i="4"/>
  <c r="C244" i="4"/>
  <c r="D244" i="4"/>
  <c r="E244" i="4"/>
  <c r="J244" i="4"/>
  <c r="M244" i="4" s="1"/>
  <c r="A245" i="4"/>
  <c r="B245" i="4"/>
  <c r="C245" i="4"/>
  <c r="D245" i="4"/>
  <c r="E245" i="4"/>
  <c r="J245" i="4"/>
  <c r="M245" i="4" s="1"/>
  <c r="A246" i="4"/>
  <c r="B246" i="4"/>
  <c r="C246" i="4"/>
  <c r="D246" i="4"/>
  <c r="E246" i="4"/>
  <c r="J246" i="4"/>
  <c r="M246" i="4" s="1"/>
  <c r="A247" i="4"/>
  <c r="B247" i="4"/>
  <c r="C247" i="4"/>
  <c r="D247" i="4"/>
  <c r="E247" i="4"/>
  <c r="J247" i="4"/>
  <c r="M247" i="4" s="1"/>
  <c r="A248" i="4"/>
  <c r="B248" i="4"/>
  <c r="C248" i="4"/>
  <c r="D248" i="4"/>
  <c r="E248" i="4"/>
  <c r="J248" i="4"/>
  <c r="M248" i="4" s="1"/>
  <c r="A249" i="4"/>
  <c r="B249" i="4"/>
  <c r="C249" i="4"/>
  <c r="D249" i="4"/>
  <c r="E249" i="4"/>
  <c r="J249" i="4"/>
  <c r="M249" i="4" s="1"/>
  <c r="A250" i="4"/>
  <c r="B250" i="4"/>
  <c r="C250" i="4"/>
  <c r="D250" i="4"/>
  <c r="E250" i="4"/>
  <c r="J250" i="4"/>
  <c r="M250" i="4" s="1"/>
  <c r="A251" i="4"/>
  <c r="B251" i="4"/>
  <c r="C251" i="4"/>
  <c r="D251" i="4"/>
  <c r="E251" i="4"/>
  <c r="J251" i="4"/>
  <c r="M251" i="4" s="1"/>
  <c r="A252" i="4"/>
  <c r="B252" i="4"/>
  <c r="C252" i="4"/>
  <c r="D252" i="4"/>
  <c r="E252" i="4"/>
  <c r="J252" i="4"/>
  <c r="M252" i="4" s="1"/>
  <c r="A253" i="4"/>
  <c r="B253" i="4"/>
  <c r="C253" i="4"/>
  <c r="D253" i="4"/>
  <c r="E253" i="4"/>
  <c r="J253" i="4"/>
  <c r="M253" i="4" s="1"/>
  <c r="A254" i="4"/>
  <c r="B254" i="4"/>
  <c r="C254" i="4"/>
  <c r="D254" i="4"/>
  <c r="E254" i="4"/>
  <c r="J254" i="4"/>
  <c r="M254" i="4" s="1"/>
  <c r="A255" i="4"/>
  <c r="B255" i="4"/>
  <c r="C255" i="4"/>
  <c r="D255" i="4"/>
  <c r="E255" i="4"/>
  <c r="J255" i="4"/>
  <c r="M255" i="4" s="1"/>
  <c r="A256" i="4"/>
  <c r="B256" i="4"/>
  <c r="C256" i="4"/>
  <c r="D256" i="4"/>
  <c r="E256" i="4"/>
  <c r="J256" i="4"/>
  <c r="M256" i="4" s="1"/>
  <c r="A257" i="4"/>
  <c r="B257" i="4"/>
  <c r="C257" i="4"/>
  <c r="D257" i="4"/>
  <c r="E257" i="4"/>
  <c r="J257" i="4"/>
  <c r="M257" i="4" s="1"/>
  <c r="A258" i="4"/>
  <c r="B258" i="4"/>
  <c r="C258" i="4"/>
  <c r="D258" i="4"/>
  <c r="E258" i="4"/>
  <c r="J258" i="4"/>
  <c r="M258" i="4" s="1"/>
  <c r="A259" i="4"/>
  <c r="B259" i="4"/>
  <c r="C259" i="4"/>
  <c r="D259" i="4"/>
  <c r="E259" i="4"/>
  <c r="J259" i="4"/>
  <c r="M259" i="4" s="1"/>
  <c r="A260" i="4"/>
  <c r="B260" i="4"/>
  <c r="C260" i="4"/>
  <c r="D260" i="4"/>
  <c r="E260" i="4"/>
  <c r="J260" i="4"/>
  <c r="M260" i="4" s="1"/>
  <c r="A261" i="4"/>
  <c r="B261" i="4"/>
  <c r="C261" i="4"/>
  <c r="D261" i="4"/>
  <c r="E261" i="4"/>
  <c r="J261" i="4"/>
  <c r="M261" i="4" s="1"/>
  <c r="A262" i="4"/>
  <c r="B262" i="4"/>
  <c r="C262" i="4"/>
  <c r="D262" i="4"/>
  <c r="E262" i="4"/>
  <c r="J262" i="4"/>
  <c r="M262" i="4" s="1"/>
  <c r="A263" i="4"/>
  <c r="B263" i="4"/>
  <c r="C263" i="4"/>
  <c r="D263" i="4"/>
  <c r="E263" i="4"/>
  <c r="J263" i="4"/>
  <c r="M263" i="4" s="1"/>
  <c r="A264" i="4"/>
  <c r="B264" i="4"/>
  <c r="C264" i="4"/>
  <c r="D264" i="4"/>
  <c r="E264" i="4"/>
  <c r="J264" i="4"/>
  <c r="M264" i="4" s="1"/>
  <c r="A265" i="4"/>
  <c r="B265" i="4"/>
  <c r="C265" i="4"/>
  <c r="D265" i="4"/>
  <c r="E265" i="4"/>
  <c r="J265" i="4"/>
  <c r="M265" i="4" s="1"/>
  <c r="A266" i="4"/>
  <c r="B266" i="4"/>
  <c r="C266" i="4"/>
  <c r="D266" i="4"/>
  <c r="E266" i="4"/>
  <c r="J266" i="4"/>
  <c r="M266" i="4" s="1"/>
  <c r="A267" i="4"/>
  <c r="B267" i="4"/>
  <c r="C267" i="4"/>
  <c r="D267" i="4"/>
  <c r="E267" i="4"/>
  <c r="J267" i="4"/>
  <c r="M267" i="4" s="1"/>
  <c r="A268" i="4"/>
  <c r="B268" i="4"/>
  <c r="C268" i="4"/>
  <c r="D268" i="4"/>
  <c r="E268" i="4"/>
  <c r="J268" i="4"/>
  <c r="M268" i="4" s="1"/>
  <c r="A269" i="4"/>
  <c r="B269" i="4"/>
  <c r="C269" i="4"/>
  <c r="D269" i="4"/>
  <c r="E269" i="4"/>
  <c r="J269" i="4"/>
  <c r="M269" i="4" s="1"/>
  <c r="A270" i="4"/>
  <c r="B270" i="4"/>
  <c r="C270" i="4"/>
  <c r="D270" i="4"/>
  <c r="E270" i="4"/>
  <c r="J270" i="4"/>
  <c r="M270" i="4" s="1"/>
  <c r="A271" i="4"/>
  <c r="B271" i="4"/>
  <c r="C271" i="4"/>
  <c r="D271" i="4"/>
  <c r="E271" i="4"/>
  <c r="J271" i="4"/>
  <c r="M271" i="4" s="1"/>
  <c r="A272" i="4"/>
  <c r="B272" i="4"/>
  <c r="C272" i="4"/>
  <c r="D272" i="4"/>
  <c r="E272" i="4"/>
  <c r="J272" i="4"/>
  <c r="M272" i="4" s="1"/>
  <c r="A273" i="4"/>
  <c r="B273" i="4"/>
  <c r="C273" i="4"/>
  <c r="D273" i="4"/>
  <c r="E273" i="4"/>
  <c r="J273" i="4"/>
  <c r="M273" i="4" s="1"/>
  <c r="A274" i="4"/>
  <c r="B274" i="4"/>
  <c r="C274" i="4"/>
  <c r="D274" i="4"/>
  <c r="E274" i="4"/>
  <c r="J274" i="4"/>
  <c r="M274" i="4" s="1"/>
  <c r="A275" i="4"/>
  <c r="B275" i="4"/>
  <c r="C275" i="4"/>
  <c r="D275" i="4"/>
  <c r="E275" i="4"/>
  <c r="J275" i="4"/>
  <c r="M275" i="4" s="1"/>
  <c r="A276" i="4"/>
  <c r="B276" i="4"/>
  <c r="C276" i="4"/>
  <c r="D276" i="4"/>
  <c r="E276" i="4"/>
  <c r="J276" i="4"/>
  <c r="M276" i="4" s="1"/>
  <c r="A277" i="4"/>
  <c r="B277" i="4"/>
  <c r="C277" i="4"/>
  <c r="D277" i="4"/>
  <c r="E277" i="4"/>
  <c r="J277" i="4"/>
  <c r="M277" i="4" s="1"/>
  <c r="A278" i="4"/>
  <c r="B278" i="4"/>
  <c r="C278" i="4"/>
  <c r="D278" i="4"/>
  <c r="E278" i="4"/>
  <c r="J278" i="4"/>
  <c r="M278" i="4" s="1"/>
  <c r="A279" i="4"/>
  <c r="B279" i="4"/>
  <c r="C279" i="4"/>
  <c r="D279" i="4"/>
  <c r="E279" i="4"/>
  <c r="J279" i="4"/>
  <c r="M279" i="4" s="1"/>
  <c r="A280" i="4"/>
  <c r="B280" i="4"/>
  <c r="C280" i="4"/>
  <c r="D280" i="4"/>
  <c r="E280" i="4"/>
  <c r="J280" i="4"/>
  <c r="M280" i="4" s="1"/>
  <c r="A281" i="4"/>
  <c r="B281" i="4"/>
  <c r="C281" i="4"/>
  <c r="D281" i="4"/>
  <c r="E281" i="4"/>
  <c r="J281" i="4"/>
  <c r="M281" i="4" s="1"/>
  <c r="A282" i="4"/>
  <c r="B282" i="4"/>
  <c r="C282" i="4"/>
  <c r="D282" i="4"/>
  <c r="E282" i="4"/>
  <c r="J282" i="4"/>
  <c r="M282" i="4" s="1"/>
  <c r="A283" i="4"/>
  <c r="B283" i="4"/>
  <c r="C283" i="4"/>
  <c r="D283" i="4"/>
  <c r="E283" i="4"/>
  <c r="J283" i="4"/>
  <c r="M283" i="4" s="1"/>
  <c r="A284" i="4"/>
  <c r="B284" i="4"/>
  <c r="C284" i="4"/>
  <c r="D284" i="4"/>
  <c r="E284" i="4"/>
  <c r="J284" i="4"/>
  <c r="M284" i="4" s="1"/>
  <c r="A285" i="4"/>
  <c r="B285" i="4"/>
  <c r="C285" i="4"/>
  <c r="D285" i="4"/>
  <c r="E285" i="4"/>
  <c r="J285" i="4"/>
  <c r="M285" i="4" s="1"/>
  <c r="A286" i="4"/>
  <c r="B286" i="4"/>
  <c r="C286" i="4"/>
  <c r="D286" i="4"/>
  <c r="E286" i="4"/>
  <c r="J286" i="4"/>
  <c r="M286" i="4" s="1"/>
  <c r="A287" i="4"/>
  <c r="B287" i="4"/>
  <c r="C287" i="4"/>
  <c r="D287" i="4"/>
  <c r="E287" i="4"/>
  <c r="J287" i="4"/>
  <c r="M287" i="4" s="1"/>
  <c r="A288" i="4"/>
  <c r="B288" i="4"/>
  <c r="C288" i="4"/>
  <c r="D288" i="4"/>
  <c r="E288" i="4"/>
  <c r="J288" i="4"/>
  <c r="M288" i="4" s="1"/>
  <c r="A289" i="4"/>
  <c r="B289" i="4"/>
  <c r="C289" i="4"/>
  <c r="D289" i="4"/>
  <c r="E289" i="4"/>
  <c r="J289" i="4"/>
  <c r="M289" i="4" s="1"/>
  <c r="A290" i="4"/>
  <c r="B290" i="4"/>
  <c r="C290" i="4"/>
  <c r="D290" i="4"/>
  <c r="E290" i="4"/>
  <c r="J290" i="4"/>
  <c r="M290" i="4" s="1"/>
  <c r="A291" i="4"/>
  <c r="B291" i="4"/>
  <c r="C291" i="4"/>
  <c r="D291" i="4"/>
  <c r="E291" i="4"/>
  <c r="J291" i="4"/>
  <c r="M291" i="4" s="1"/>
  <c r="A292" i="4"/>
  <c r="B292" i="4"/>
  <c r="C292" i="4"/>
  <c r="D292" i="4"/>
  <c r="E292" i="4"/>
  <c r="J292" i="4"/>
  <c r="M292" i="4" s="1"/>
  <c r="A293" i="4"/>
  <c r="B293" i="4"/>
  <c r="C293" i="4"/>
  <c r="D293" i="4"/>
  <c r="E293" i="4"/>
  <c r="J293" i="4"/>
  <c r="M293" i="4" s="1"/>
  <c r="A294" i="4"/>
  <c r="B294" i="4"/>
  <c r="C294" i="4"/>
  <c r="D294" i="4"/>
  <c r="E294" i="4"/>
  <c r="J294" i="4"/>
  <c r="M294" i="4" s="1"/>
  <c r="A295" i="4"/>
  <c r="B295" i="4"/>
  <c r="C295" i="4"/>
  <c r="D295" i="4"/>
  <c r="E295" i="4"/>
  <c r="J295" i="4"/>
  <c r="M295" i="4" s="1"/>
  <c r="A296" i="4"/>
  <c r="B296" i="4"/>
  <c r="C296" i="4"/>
  <c r="D296" i="4"/>
  <c r="E296" i="4"/>
  <c r="J296" i="4"/>
  <c r="M296" i="4" s="1"/>
  <c r="A297" i="4"/>
  <c r="B297" i="4"/>
  <c r="C297" i="4"/>
  <c r="D297" i="4"/>
  <c r="E297" i="4"/>
  <c r="J297" i="4"/>
  <c r="M297" i="4" s="1"/>
  <c r="A298" i="4"/>
  <c r="B298" i="4"/>
  <c r="C298" i="4"/>
  <c r="D298" i="4"/>
  <c r="E298" i="4"/>
  <c r="J298" i="4"/>
  <c r="M298" i="4" s="1"/>
  <c r="A299" i="4"/>
  <c r="B299" i="4"/>
  <c r="C299" i="4"/>
  <c r="D299" i="4"/>
  <c r="E299" i="4"/>
  <c r="J299" i="4"/>
  <c r="M299" i="4" s="1"/>
  <c r="A300" i="4"/>
  <c r="B300" i="4"/>
  <c r="C300" i="4"/>
  <c r="D300" i="4"/>
  <c r="E300" i="4"/>
  <c r="J300" i="4"/>
  <c r="M300" i="4" s="1"/>
  <c r="A301" i="4"/>
  <c r="B301" i="4"/>
  <c r="C301" i="4"/>
  <c r="D301" i="4"/>
  <c r="E301" i="4"/>
  <c r="J301" i="4"/>
  <c r="M301" i="4" s="1"/>
  <c r="A302" i="4"/>
  <c r="B302" i="4"/>
  <c r="C302" i="4"/>
  <c r="D302" i="4"/>
  <c r="E302" i="4"/>
  <c r="J302" i="4"/>
  <c r="M302" i="4" s="1"/>
  <c r="A303" i="4"/>
  <c r="B303" i="4"/>
  <c r="C303" i="4"/>
  <c r="D303" i="4"/>
  <c r="E303" i="4"/>
  <c r="J303" i="4"/>
  <c r="M303" i="4" s="1"/>
  <c r="A304" i="4"/>
  <c r="B304" i="4"/>
  <c r="C304" i="4"/>
  <c r="D304" i="4"/>
  <c r="E304" i="4"/>
  <c r="J304" i="4"/>
  <c r="M304" i="4" s="1"/>
  <c r="A305" i="4"/>
  <c r="B305" i="4"/>
  <c r="C305" i="4"/>
  <c r="D305" i="4"/>
  <c r="E305" i="4"/>
  <c r="J305" i="4"/>
  <c r="M305" i="4" s="1"/>
  <c r="A306" i="4"/>
  <c r="B306" i="4"/>
  <c r="C306" i="4"/>
  <c r="D306" i="4"/>
  <c r="E306" i="4"/>
  <c r="J306" i="4"/>
  <c r="M306" i="4" s="1"/>
  <c r="A307" i="4"/>
  <c r="B307" i="4"/>
  <c r="C307" i="4"/>
  <c r="D307" i="4"/>
  <c r="E307" i="4"/>
  <c r="J307" i="4"/>
  <c r="M307" i="4" s="1"/>
  <c r="A308" i="4"/>
  <c r="B308" i="4"/>
  <c r="C308" i="4"/>
  <c r="D308" i="4"/>
  <c r="E308" i="4"/>
  <c r="J308" i="4"/>
  <c r="M308" i="4" s="1"/>
  <c r="A309" i="4"/>
  <c r="B309" i="4"/>
  <c r="C309" i="4"/>
  <c r="D309" i="4"/>
  <c r="E309" i="4"/>
  <c r="J309" i="4"/>
  <c r="M309" i="4" s="1"/>
  <c r="A310" i="4"/>
  <c r="B310" i="4"/>
  <c r="C310" i="4"/>
  <c r="D310" i="4"/>
  <c r="E310" i="4"/>
  <c r="J310" i="4"/>
  <c r="M310" i="4" s="1"/>
  <c r="A311" i="4"/>
  <c r="B311" i="4"/>
  <c r="C311" i="4"/>
  <c r="D311" i="4"/>
  <c r="E311" i="4"/>
  <c r="J311" i="4"/>
  <c r="M311" i="4" s="1"/>
  <c r="A312" i="4"/>
  <c r="B312" i="4"/>
  <c r="C312" i="4"/>
  <c r="D312" i="4"/>
  <c r="E312" i="4"/>
  <c r="J312" i="4"/>
  <c r="M312" i="4" s="1"/>
  <c r="A313" i="4"/>
  <c r="B313" i="4"/>
  <c r="C313" i="4"/>
  <c r="D313" i="4"/>
  <c r="E313" i="4"/>
  <c r="J313" i="4"/>
  <c r="M313" i="4" s="1"/>
  <c r="A314" i="4"/>
  <c r="B314" i="4"/>
  <c r="C314" i="4"/>
  <c r="D314" i="4"/>
  <c r="E314" i="4"/>
  <c r="J314" i="4"/>
  <c r="M314" i="4" s="1"/>
  <c r="A315" i="4"/>
  <c r="B315" i="4"/>
  <c r="C315" i="4"/>
  <c r="D315" i="4"/>
  <c r="E315" i="4"/>
  <c r="J315" i="4"/>
  <c r="M315" i="4" s="1"/>
  <c r="A316" i="4"/>
  <c r="B316" i="4"/>
  <c r="C316" i="4"/>
  <c r="D316" i="4"/>
  <c r="E316" i="4"/>
  <c r="J316" i="4"/>
  <c r="M316" i="4" s="1"/>
  <c r="A317" i="4"/>
  <c r="B317" i="4"/>
  <c r="C317" i="4"/>
  <c r="D317" i="4"/>
  <c r="E317" i="4"/>
  <c r="J317" i="4"/>
  <c r="M317" i="4" s="1"/>
  <c r="A318" i="4"/>
  <c r="B318" i="4"/>
  <c r="C318" i="4"/>
  <c r="D318" i="4"/>
  <c r="E318" i="4"/>
  <c r="J318" i="4"/>
  <c r="M318" i="4" s="1"/>
  <c r="A319" i="4"/>
  <c r="B319" i="4"/>
  <c r="C319" i="4"/>
  <c r="D319" i="4"/>
  <c r="E319" i="4"/>
  <c r="J319" i="4"/>
  <c r="M319" i="4" s="1"/>
  <c r="A320" i="4"/>
  <c r="B320" i="4"/>
  <c r="C320" i="4"/>
  <c r="D320" i="4"/>
  <c r="E320" i="4"/>
  <c r="J320" i="4"/>
  <c r="M320" i="4" s="1"/>
  <c r="A321" i="4"/>
  <c r="B321" i="4"/>
  <c r="C321" i="4"/>
  <c r="D321" i="4"/>
  <c r="E321" i="4"/>
  <c r="J321" i="4"/>
  <c r="M321" i="4" s="1"/>
  <c r="A322" i="4"/>
  <c r="B322" i="4"/>
  <c r="C322" i="4"/>
  <c r="D322" i="4"/>
  <c r="E322" i="4"/>
  <c r="J322" i="4"/>
  <c r="M322" i="4" s="1"/>
  <c r="A323" i="4"/>
  <c r="B323" i="4"/>
  <c r="C323" i="4"/>
  <c r="D323" i="4"/>
  <c r="E323" i="4"/>
  <c r="J323" i="4"/>
  <c r="M323" i="4" s="1"/>
  <c r="A324" i="4"/>
  <c r="B324" i="4"/>
  <c r="C324" i="4"/>
  <c r="D324" i="4"/>
  <c r="E324" i="4"/>
  <c r="J324" i="4"/>
  <c r="M324" i="4" s="1"/>
  <c r="A325" i="4"/>
  <c r="B325" i="4"/>
  <c r="C325" i="4"/>
  <c r="D325" i="4"/>
  <c r="E325" i="4"/>
  <c r="J325" i="4"/>
  <c r="M325" i="4" s="1"/>
  <c r="A326" i="4"/>
  <c r="B326" i="4"/>
  <c r="C326" i="4"/>
  <c r="D326" i="4"/>
  <c r="E326" i="4"/>
  <c r="J326" i="4"/>
  <c r="M326" i="4" s="1"/>
  <c r="A327" i="4"/>
  <c r="B327" i="4"/>
  <c r="C327" i="4"/>
  <c r="D327" i="4"/>
  <c r="E327" i="4"/>
  <c r="J327" i="4"/>
  <c r="M327" i="4" s="1"/>
  <c r="A328" i="4"/>
  <c r="B328" i="4"/>
  <c r="C328" i="4"/>
  <c r="D328" i="4"/>
  <c r="E328" i="4"/>
  <c r="J328" i="4"/>
  <c r="M328" i="4" s="1"/>
  <c r="A329" i="4"/>
  <c r="B329" i="4"/>
  <c r="C329" i="4"/>
  <c r="D329" i="4"/>
  <c r="E329" i="4"/>
  <c r="J329" i="4"/>
  <c r="M329" i="4" s="1"/>
  <c r="A330" i="4"/>
  <c r="B330" i="4"/>
  <c r="C330" i="4"/>
  <c r="D330" i="4"/>
  <c r="E330" i="4"/>
  <c r="J330" i="4"/>
  <c r="M330" i="4" s="1"/>
  <c r="A331" i="4"/>
  <c r="B331" i="4"/>
  <c r="C331" i="4"/>
  <c r="D331" i="4"/>
  <c r="E331" i="4"/>
  <c r="J331" i="4"/>
  <c r="M331" i="4" s="1"/>
  <c r="A332" i="4"/>
  <c r="B332" i="4"/>
  <c r="C332" i="4"/>
  <c r="D332" i="4"/>
  <c r="E332" i="4"/>
  <c r="J332" i="4"/>
  <c r="M332" i="4" s="1"/>
  <c r="A333" i="4"/>
  <c r="B333" i="4"/>
  <c r="C333" i="4"/>
  <c r="D333" i="4"/>
  <c r="E333" i="4"/>
  <c r="J333" i="4"/>
  <c r="M333" i="4" s="1"/>
  <c r="A334" i="4"/>
  <c r="B334" i="4"/>
  <c r="C334" i="4"/>
  <c r="D334" i="4"/>
  <c r="E334" i="4"/>
  <c r="J334" i="4"/>
  <c r="M334" i="4" s="1"/>
  <c r="A335" i="4"/>
  <c r="B335" i="4"/>
  <c r="C335" i="4"/>
  <c r="D335" i="4"/>
  <c r="E335" i="4"/>
  <c r="J335" i="4"/>
  <c r="M335" i="4" s="1"/>
  <c r="A336" i="4"/>
  <c r="B336" i="4"/>
  <c r="C336" i="4"/>
  <c r="D336" i="4"/>
  <c r="E336" i="4"/>
  <c r="J336" i="4"/>
  <c r="M336" i="4" s="1"/>
  <c r="A337" i="4"/>
  <c r="B337" i="4"/>
  <c r="C337" i="4"/>
  <c r="D337" i="4"/>
  <c r="E337" i="4"/>
  <c r="J337" i="4"/>
  <c r="M337" i="4" s="1"/>
  <c r="A338" i="4"/>
  <c r="B338" i="4"/>
  <c r="C338" i="4"/>
  <c r="D338" i="4"/>
  <c r="E338" i="4"/>
  <c r="J338" i="4"/>
  <c r="M338" i="4" s="1"/>
  <c r="A339" i="4"/>
  <c r="B339" i="4"/>
  <c r="C339" i="4"/>
  <c r="D339" i="4"/>
  <c r="E339" i="4"/>
  <c r="J339" i="4"/>
  <c r="M339" i="4" s="1"/>
  <c r="A340" i="4"/>
  <c r="B340" i="4"/>
  <c r="C340" i="4"/>
  <c r="D340" i="4"/>
  <c r="E340" i="4"/>
  <c r="J340" i="4"/>
  <c r="M340" i="4" s="1"/>
  <c r="A341" i="4"/>
  <c r="B341" i="4"/>
  <c r="C341" i="4"/>
  <c r="D341" i="4"/>
  <c r="E341" i="4"/>
  <c r="J341" i="4"/>
  <c r="M341" i="4" s="1"/>
  <c r="A342" i="4"/>
  <c r="B342" i="4"/>
  <c r="C342" i="4"/>
  <c r="D342" i="4"/>
  <c r="E342" i="4"/>
  <c r="J342" i="4"/>
  <c r="M342" i="4" s="1"/>
  <c r="A343" i="4"/>
  <c r="B343" i="4"/>
  <c r="C343" i="4"/>
  <c r="D343" i="4"/>
  <c r="E343" i="4"/>
  <c r="J343" i="4"/>
  <c r="M343" i="4" s="1"/>
  <c r="A344" i="4"/>
  <c r="B344" i="4"/>
  <c r="C344" i="4"/>
  <c r="D344" i="4"/>
  <c r="E344" i="4"/>
  <c r="J344" i="4"/>
  <c r="M344" i="4" s="1"/>
  <c r="A345" i="4"/>
  <c r="B345" i="4"/>
  <c r="C345" i="4"/>
  <c r="D345" i="4"/>
  <c r="E345" i="4"/>
  <c r="J345" i="4"/>
  <c r="M345" i="4" s="1"/>
  <c r="A346" i="4"/>
  <c r="B346" i="4"/>
  <c r="C346" i="4"/>
  <c r="D346" i="4"/>
  <c r="E346" i="4"/>
  <c r="J346" i="4"/>
  <c r="M346" i="4" s="1"/>
  <c r="A347" i="4"/>
  <c r="B347" i="4"/>
  <c r="C347" i="4"/>
  <c r="D347" i="4"/>
  <c r="E347" i="4"/>
  <c r="J347" i="4"/>
  <c r="M347" i="4" s="1"/>
  <c r="A348" i="4"/>
  <c r="B348" i="4"/>
  <c r="C348" i="4"/>
  <c r="D348" i="4"/>
  <c r="E348" i="4"/>
  <c r="J348" i="4"/>
  <c r="M348" i="4" s="1"/>
  <c r="A349" i="4"/>
  <c r="B349" i="4"/>
  <c r="C349" i="4"/>
  <c r="D349" i="4"/>
  <c r="E349" i="4"/>
  <c r="J349" i="4"/>
  <c r="M349" i="4" s="1"/>
  <c r="A350" i="4"/>
  <c r="B350" i="4"/>
  <c r="C350" i="4"/>
  <c r="D350" i="4"/>
  <c r="E350" i="4"/>
  <c r="J350" i="4"/>
  <c r="M350" i="4" s="1"/>
  <c r="A351" i="4"/>
  <c r="B351" i="4"/>
  <c r="C351" i="4"/>
  <c r="D351" i="4"/>
  <c r="E351" i="4"/>
  <c r="J351" i="4"/>
  <c r="M351" i="4" s="1"/>
  <c r="A352" i="4"/>
  <c r="B352" i="4"/>
  <c r="C352" i="4"/>
  <c r="D352" i="4"/>
  <c r="E352" i="4"/>
  <c r="J352" i="4"/>
  <c r="M352" i="4" s="1"/>
  <c r="A353" i="4"/>
  <c r="B353" i="4"/>
  <c r="C353" i="4"/>
  <c r="D353" i="4"/>
  <c r="E353" i="4"/>
  <c r="J353" i="4"/>
  <c r="M353" i="4" s="1"/>
  <c r="A354" i="4"/>
  <c r="B354" i="4"/>
  <c r="C354" i="4"/>
  <c r="D354" i="4"/>
  <c r="E354" i="4"/>
  <c r="J354" i="4"/>
  <c r="M354" i="4" s="1"/>
  <c r="A355" i="4"/>
  <c r="B355" i="4"/>
  <c r="C355" i="4"/>
  <c r="D355" i="4"/>
  <c r="E355" i="4"/>
  <c r="J355" i="4"/>
  <c r="M355" i="4" s="1"/>
  <c r="A356" i="4"/>
  <c r="B356" i="4"/>
  <c r="C356" i="4"/>
  <c r="D356" i="4"/>
  <c r="E356" i="4"/>
  <c r="J356" i="4"/>
  <c r="M356" i="4" s="1"/>
  <c r="A357" i="4"/>
  <c r="B357" i="4"/>
  <c r="C357" i="4"/>
  <c r="D357" i="4"/>
  <c r="E357" i="4"/>
  <c r="J357" i="4"/>
  <c r="M357" i="4" s="1"/>
  <c r="A358" i="4"/>
  <c r="B358" i="4"/>
  <c r="C358" i="4"/>
  <c r="D358" i="4"/>
  <c r="E358" i="4"/>
  <c r="J358" i="4"/>
  <c r="M358" i="4" s="1"/>
  <c r="A359" i="4"/>
  <c r="B359" i="4"/>
  <c r="C359" i="4"/>
  <c r="D359" i="4"/>
  <c r="E359" i="4"/>
  <c r="J359" i="4"/>
  <c r="M359" i="4" s="1"/>
  <c r="A360" i="4"/>
  <c r="B360" i="4"/>
  <c r="C360" i="4"/>
  <c r="D360" i="4"/>
  <c r="E360" i="4"/>
  <c r="J360" i="4"/>
  <c r="M360" i="4" s="1"/>
  <c r="A361" i="4"/>
  <c r="B361" i="4"/>
  <c r="C361" i="4"/>
  <c r="D361" i="4"/>
  <c r="E361" i="4"/>
  <c r="J361" i="4"/>
  <c r="M361" i="4" s="1"/>
  <c r="A362" i="4"/>
  <c r="B362" i="4"/>
  <c r="C362" i="4"/>
  <c r="D362" i="4"/>
  <c r="E362" i="4"/>
  <c r="J362" i="4"/>
  <c r="M362" i="4" s="1"/>
  <c r="A363" i="4"/>
  <c r="B363" i="4"/>
  <c r="C363" i="4"/>
  <c r="D363" i="4"/>
  <c r="E363" i="4"/>
  <c r="J363" i="4"/>
  <c r="M363" i="4" s="1"/>
  <c r="A364" i="4"/>
  <c r="B364" i="4"/>
  <c r="C364" i="4"/>
  <c r="D364" i="4"/>
  <c r="E364" i="4"/>
  <c r="J364" i="4"/>
  <c r="M364" i="4" s="1"/>
  <c r="A365" i="4"/>
  <c r="B365" i="4"/>
  <c r="C365" i="4"/>
  <c r="D365" i="4"/>
  <c r="E365" i="4"/>
  <c r="J365" i="4"/>
  <c r="M365" i="4" s="1"/>
  <c r="A366" i="4"/>
  <c r="B366" i="4"/>
  <c r="C366" i="4"/>
  <c r="D366" i="4"/>
  <c r="E366" i="4"/>
  <c r="J366" i="4"/>
  <c r="M366" i="4" s="1"/>
  <c r="A367" i="4"/>
  <c r="B367" i="4"/>
  <c r="C367" i="4"/>
  <c r="D367" i="4"/>
  <c r="E367" i="4"/>
  <c r="J367" i="4"/>
  <c r="M367" i="4" s="1"/>
  <c r="A368" i="4"/>
  <c r="B368" i="4"/>
  <c r="C368" i="4"/>
  <c r="D368" i="4"/>
  <c r="E368" i="4"/>
  <c r="J368" i="4"/>
  <c r="M368" i="4" s="1"/>
  <c r="A369" i="4"/>
  <c r="B369" i="4"/>
  <c r="C369" i="4"/>
  <c r="D369" i="4"/>
  <c r="E369" i="4"/>
  <c r="J369" i="4"/>
  <c r="M369" i="4" s="1"/>
  <c r="A370" i="4"/>
  <c r="B370" i="4"/>
  <c r="C370" i="4"/>
  <c r="D370" i="4"/>
  <c r="E370" i="4"/>
  <c r="J370" i="4"/>
  <c r="M370" i="4" s="1"/>
  <c r="A371" i="4"/>
  <c r="B371" i="4"/>
  <c r="C371" i="4"/>
  <c r="D371" i="4"/>
  <c r="E371" i="4"/>
  <c r="J371" i="4"/>
  <c r="M371" i="4" s="1"/>
  <c r="A372" i="4"/>
  <c r="B372" i="4"/>
  <c r="C372" i="4"/>
  <c r="D372" i="4"/>
  <c r="E372" i="4"/>
  <c r="J372" i="4"/>
  <c r="M372" i="4" s="1"/>
  <c r="A373" i="4"/>
  <c r="B373" i="4"/>
  <c r="C373" i="4"/>
  <c r="D373" i="4"/>
  <c r="E373" i="4"/>
  <c r="J373" i="4"/>
  <c r="M373" i="4" s="1"/>
  <c r="A374" i="4"/>
  <c r="B374" i="4"/>
  <c r="C374" i="4"/>
  <c r="D374" i="4"/>
  <c r="E374" i="4"/>
  <c r="J374" i="4"/>
  <c r="M374" i="4" s="1"/>
  <c r="A375" i="4"/>
  <c r="B375" i="4"/>
  <c r="C375" i="4"/>
  <c r="D375" i="4"/>
  <c r="E375" i="4"/>
  <c r="J375" i="4"/>
  <c r="M375" i="4" s="1"/>
  <c r="A376" i="4"/>
  <c r="B376" i="4"/>
  <c r="C376" i="4"/>
  <c r="D376" i="4"/>
  <c r="E376" i="4"/>
  <c r="J376" i="4"/>
  <c r="M376" i="4" s="1"/>
  <c r="A377" i="4"/>
  <c r="B377" i="4"/>
  <c r="C377" i="4"/>
  <c r="D377" i="4"/>
  <c r="E377" i="4"/>
  <c r="J377" i="4"/>
  <c r="M377" i="4" s="1"/>
  <c r="A378" i="4"/>
  <c r="B378" i="4"/>
  <c r="C378" i="4"/>
  <c r="D378" i="4"/>
  <c r="E378" i="4"/>
  <c r="J378" i="4"/>
  <c r="M378" i="4" s="1"/>
  <c r="A379" i="4"/>
  <c r="B379" i="4"/>
  <c r="C379" i="4"/>
  <c r="D379" i="4"/>
  <c r="E379" i="4"/>
  <c r="J379" i="4"/>
  <c r="M379" i="4" s="1"/>
  <c r="A380" i="4"/>
  <c r="B380" i="4"/>
  <c r="C380" i="4"/>
  <c r="D380" i="4"/>
  <c r="E380" i="4"/>
  <c r="J380" i="4"/>
  <c r="M380" i="4" s="1"/>
  <c r="A381" i="4"/>
  <c r="B381" i="4"/>
  <c r="C381" i="4"/>
  <c r="D381" i="4"/>
  <c r="E381" i="4"/>
  <c r="J381" i="4"/>
  <c r="M381" i="4" s="1"/>
  <c r="A382" i="4"/>
  <c r="B382" i="4"/>
  <c r="C382" i="4"/>
  <c r="D382" i="4"/>
  <c r="E382" i="4"/>
  <c r="J382" i="4"/>
  <c r="M382" i="4" s="1"/>
  <c r="A383" i="4"/>
  <c r="B383" i="4"/>
  <c r="C383" i="4"/>
  <c r="D383" i="4"/>
  <c r="E383" i="4"/>
  <c r="J383" i="4"/>
  <c r="M383" i="4" s="1"/>
  <c r="A384" i="4"/>
  <c r="B384" i="4"/>
  <c r="C384" i="4"/>
  <c r="D384" i="4"/>
  <c r="E384" i="4"/>
  <c r="J384" i="4"/>
  <c r="M384" i="4" s="1"/>
  <c r="A385" i="4"/>
  <c r="B385" i="4"/>
  <c r="C385" i="4"/>
  <c r="D385" i="4"/>
  <c r="E385" i="4"/>
  <c r="J385" i="4"/>
  <c r="M385" i="4" s="1"/>
  <c r="A386" i="4"/>
  <c r="B386" i="4"/>
  <c r="C386" i="4"/>
  <c r="D386" i="4"/>
  <c r="E386" i="4"/>
  <c r="J386" i="4"/>
  <c r="M386" i="4" s="1"/>
  <c r="A387" i="4"/>
  <c r="B387" i="4"/>
  <c r="C387" i="4"/>
  <c r="D387" i="4"/>
  <c r="E387" i="4"/>
  <c r="J387" i="4"/>
  <c r="M387" i="4" s="1"/>
  <c r="A388" i="4"/>
  <c r="B388" i="4"/>
  <c r="C388" i="4"/>
  <c r="D388" i="4"/>
  <c r="E388" i="4"/>
  <c r="J388" i="4"/>
  <c r="M388" i="4" s="1"/>
  <c r="A389" i="4"/>
  <c r="B389" i="4"/>
  <c r="C389" i="4"/>
  <c r="D389" i="4"/>
  <c r="E389" i="4"/>
  <c r="J389" i="4"/>
  <c r="M389" i="4" s="1"/>
  <c r="A390" i="4"/>
  <c r="B390" i="4"/>
  <c r="C390" i="4"/>
  <c r="D390" i="4"/>
  <c r="E390" i="4"/>
  <c r="J390" i="4"/>
  <c r="M390" i="4" s="1"/>
  <c r="A391" i="4"/>
  <c r="B391" i="4"/>
  <c r="C391" i="4"/>
  <c r="D391" i="4"/>
  <c r="E391" i="4"/>
  <c r="J391" i="4"/>
  <c r="M391" i="4" s="1"/>
  <c r="A392" i="4"/>
  <c r="B392" i="4"/>
  <c r="C392" i="4"/>
  <c r="D392" i="4"/>
  <c r="E392" i="4"/>
  <c r="J392" i="4"/>
  <c r="M392" i="4" s="1"/>
  <c r="A393" i="4"/>
  <c r="B393" i="4"/>
  <c r="C393" i="4"/>
  <c r="D393" i="4"/>
  <c r="E393" i="4"/>
  <c r="J393" i="4"/>
  <c r="M393" i="4" s="1"/>
  <c r="A394" i="4"/>
  <c r="B394" i="4"/>
  <c r="C394" i="4"/>
  <c r="D394" i="4"/>
  <c r="E394" i="4"/>
  <c r="J394" i="4"/>
  <c r="M394" i="4" s="1"/>
  <c r="A395" i="4"/>
  <c r="B395" i="4"/>
  <c r="C395" i="4"/>
  <c r="D395" i="4"/>
  <c r="E395" i="4"/>
  <c r="J395" i="4"/>
  <c r="M395" i="4" s="1"/>
  <c r="A396" i="4"/>
  <c r="B396" i="4"/>
  <c r="C396" i="4"/>
  <c r="D396" i="4"/>
  <c r="E396" i="4"/>
  <c r="I396" i="4"/>
  <c r="J396" i="4"/>
  <c r="M396" i="4" s="1"/>
  <c r="A397" i="4"/>
  <c r="B397" i="4"/>
  <c r="C397" i="4"/>
  <c r="D397" i="4"/>
  <c r="E397" i="4"/>
  <c r="I397" i="4"/>
  <c r="J397" i="4"/>
  <c r="M397" i="4" s="1"/>
  <c r="A140" i="4"/>
  <c r="B140" i="4"/>
  <c r="C140" i="4"/>
  <c r="D140" i="4"/>
  <c r="E140" i="4"/>
  <c r="I140" i="4"/>
  <c r="J140" i="4"/>
  <c r="M140" i="4" s="1"/>
  <c r="A141" i="4"/>
  <c r="B141" i="4"/>
  <c r="C141" i="4"/>
  <c r="D141" i="4"/>
  <c r="E141" i="4"/>
  <c r="I141" i="4"/>
  <c r="J141" i="4"/>
  <c r="M141" i="4" s="1"/>
  <c r="A142" i="4"/>
  <c r="B142" i="4"/>
  <c r="C142" i="4"/>
  <c r="D142" i="4"/>
  <c r="E142" i="4"/>
  <c r="I142" i="4"/>
  <c r="J142" i="4"/>
  <c r="M142" i="4" s="1"/>
  <c r="A143" i="4"/>
  <c r="B143" i="4"/>
  <c r="C143" i="4"/>
  <c r="D143" i="4"/>
  <c r="E143" i="4"/>
  <c r="I143" i="4"/>
  <c r="J143" i="4"/>
  <c r="M143" i="4" s="1"/>
  <c r="A144" i="4"/>
  <c r="B144" i="4"/>
  <c r="C144" i="4"/>
  <c r="D144" i="4"/>
  <c r="E144" i="4"/>
  <c r="I144" i="4"/>
  <c r="J144" i="4"/>
  <c r="M144" i="4" s="1"/>
  <c r="A145" i="4"/>
  <c r="B145" i="4"/>
  <c r="C145" i="4"/>
  <c r="D145" i="4"/>
  <c r="E145" i="4"/>
  <c r="I145" i="4"/>
  <c r="J145" i="4"/>
  <c r="M145" i="4" s="1"/>
  <c r="A146" i="4"/>
  <c r="B146" i="4"/>
  <c r="C146" i="4"/>
  <c r="D146" i="4"/>
  <c r="E146" i="4"/>
  <c r="I146" i="4"/>
  <c r="J146" i="4"/>
  <c r="M146" i="4" s="1"/>
  <c r="A147" i="4"/>
  <c r="B147" i="4"/>
  <c r="C147" i="4"/>
  <c r="D147" i="4"/>
  <c r="E147" i="4"/>
  <c r="I147" i="4"/>
  <c r="J147" i="4"/>
  <c r="M147" i="4" s="1"/>
  <c r="A148" i="4"/>
  <c r="B148" i="4"/>
  <c r="C148" i="4"/>
  <c r="D148" i="4"/>
  <c r="E148" i="4"/>
  <c r="I148" i="4"/>
  <c r="J148" i="4"/>
  <c r="M148" i="4" s="1"/>
  <c r="A149" i="4"/>
  <c r="B149" i="4"/>
  <c r="C149" i="4"/>
  <c r="D149" i="4"/>
  <c r="E149" i="4"/>
  <c r="I149" i="4"/>
  <c r="J149" i="4"/>
  <c r="M149" i="4" s="1"/>
  <c r="A150" i="4"/>
  <c r="B150" i="4"/>
  <c r="C150" i="4"/>
  <c r="D150" i="4"/>
  <c r="E150" i="4"/>
  <c r="I150" i="4"/>
  <c r="J150" i="4"/>
  <c r="M150" i="4" s="1"/>
  <c r="A151" i="4"/>
  <c r="B151" i="4"/>
  <c r="C151" i="4"/>
  <c r="D151" i="4"/>
  <c r="E151" i="4"/>
  <c r="I151" i="4"/>
  <c r="J151" i="4"/>
  <c r="M151" i="4" s="1"/>
  <c r="A152" i="4"/>
  <c r="B152" i="4"/>
  <c r="C152" i="4"/>
  <c r="D152" i="4"/>
  <c r="E152" i="4"/>
  <c r="I152" i="4"/>
  <c r="J152" i="4"/>
  <c r="M152" i="4" s="1"/>
  <c r="A153" i="4"/>
  <c r="B153" i="4"/>
  <c r="C153" i="4"/>
  <c r="D153" i="4"/>
  <c r="E153" i="4"/>
  <c r="I153" i="4"/>
  <c r="J153" i="4"/>
  <c r="M153" i="4" s="1"/>
  <c r="A154" i="4"/>
  <c r="B154" i="4"/>
  <c r="C154" i="4"/>
  <c r="D154" i="4"/>
  <c r="E154" i="4"/>
  <c r="I154" i="4"/>
  <c r="J154" i="4"/>
  <c r="M154" i="4" s="1"/>
  <c r="A155" i="4"/>
  <c r="B155" i="4"/>
  <c r="C155" i="4"/>
  <c r="D155" i="4"/>
  <c r="E155" i="4"/>
  <c r="I155" i="4"/>
  <c r="J155" i="4"/>
  <c r="M155" i="4" s="1"/>
  <c r="A156" i="4"/>
  <c r="B156" i="4"/>
  <c r="C156" i="4"/>
  <c r="D156" i="4"/>
  <c r="E156" i="4"/>
  <c r="I156" i="4"/>
  <c r="J156" i="4"/>
  <c r="M156" i="4" s="1"/>
  <c r="A157" i="4"/>
  <c r="B157" i="4"/>
  <c r="C157" i="4"/>
  <c r="D157" i="4"/>
  <c r="E157" i="4"/>
  <c r="I157" i="4"/>
  <c r="J157" i="4"/>
  <c r="M157" i="4" s="1"/>
  <c r="A158" i="4"/>
  <c r="B158" i="4"/>
  <c r="C158" i="4"/>
  <c r="D158" i="4"/>
  <c r="E158" i="4"/>
  <c r="I158" i="4"/>
  <c r="J158" i="4"/>
  <c r="M158" i="4" s="1"/>
  <c r="A159" i="4"/>
  <c r="B159" i="4"/>
  <c r="C159" i="4"/>
  <c r="D159" i="4"/>
  <c r="E159" i="4"/>
  <c r="I159" i="4"/>
  <c r="J159" i="4"/>
  <c r="M159" i="4" s="1"/>
  <c r="A160" i="4"/>
  <c r="B160" i="4"/>
  <c r="C160" i="4"/>
  <c r="D160" i="4"/>
  <c r="E160" i="4"/>
  <c r="I160" i="4"/>
  <c r="J160" i="4"/>
  <c r="M160" i="4" s="1"/>
  <c r="A161" i="4"/>
  <c r="B161" i="4"/>
  <c r="C161" i="4"/>
  <c r="D161" i="4"/>
  <c r="E161" i="4"/>
  <c r="I161" i="4"/>
  <c r="J161" i="4"/>
  <c r="M161" i="4" s="1"/>
  <c r="A162" i="4"/>
  <c r="B162" i="4"/>
  <c r="C162" i="4"/>
  <c r="D162" i="4"/>
  <c r="E162" i="4"/>
  <c r="I162" i="4"/>
  <c r="J162" i="4"/>
  <c r="M162" i="4" s="1"/>
  <c r="A163" i="4"/>
  <c r="B163" i="4"/>
  <c r="C163" i="4"/>
  <c r="D163" i="4"/>
  <c r="E163" i="4"/>
  <c r="I163" i="4"/>
  <c r="J163" i="4"/>
  <c r="M163" i="4" s="1"/>
  <c r="A164" i="4"/>
  <c r="B164" i="4"/>
  <c r="C164" i="4"/>
  <c r="D164" i="4"/>
  <c r="E164" i="4"/>
  <c r="I164" i="4"/>
  <c r="J164" i="4"/>
  <c r="M164" i="4" s="1"/>
  <c r="A165" i="4"/>
  <c r="B165" i="4"/>
  <c r="C165" i="4"/>
  <c r="D165" i="4"/>
  <c r="E165" i="4"/>
  <c r="I165" i="4"/>
  <c r="J165" i="4"/>
  <c r="M165" i="4" s="1"/>
  <c r="A166" i="4"/>
  <c r="B166" i="4"/>
  <c r="C166" i="4"/>
  <c r="D166" i="4"/>
  <c r="E166" i="4"/>
  <c r="I166" i="4"/>
  <c r="J166" i="4"/>
  <c r="M166" i="4" s="1"/>
  <c r="A167" i="4"/>
  <c r="B167" i="4"/>
  <c r="C167" i="4"/>
  <c r="D167" i="4"/>
  <c r="E167" i="4"/>
  <c r="I167" i="4"/>
  <c r="J167" i="4"/>
  <c r="M167" i="4" s="1"/>
  <c r="A168" i="4"/>
  <c r="B168" i="4"/>
  <c r="C168" i="4"/>
  <c r="D168" i="4"/>
  <c r="E168" i="4"/>
  <c r="I168" i="4"/>
  <c r="J168" i="4"/>
  <c r="M168" i="4" s="1"/>
  <c r="A169" i="4"/>
  <c r="B169" i="4"/>
  <c r="C169" i="4"/>
  <c r="D169" i="4"/>
  <c r="E169" i="4"/>
  <c r="I169" i="4"/>
  <c r="J169" i="4"/>
  <c r="M169" i="4" s="1"/>
  <c r="A170" i="4"/>
  <c r="B170" i="4"/>
  <c r="C170" i="4"/>
  <c r="D170" i="4"/>
  <c r="E170" i="4"/>
  <c r="I170" i="4"/>
  <c r="J170" i="4"/>
  <c r="M170" i="4" s="1"/>
  <c r="A171" i="4"/>
  <c r="B171" i="4"/>
  <c r="C171" i="4"/>
  <c r="D171" i="4"/>
  <c r="E171" i="4"/>
  <c r="I171" i="4"/>
  <c r="J171" i="4"/>
  <c r="M171" i="4" s="1"/>
  <c r="A172" i="4"/>
  <c r="B172" i="4"/>
  <c r="C172" i="4"/>
  <c r="D172" i="4"/>
  <c r="E172" i="4"/>
  <c r="I172" i="4"/>
  <c r="J172" i="4"/>
  <c r="M172" i="4" s="1"/>
  <c r="A173" i="4"/>
  <c r="B173" i="4"/>
  <c r="C173" i="4"/>
  <c r="D173" i="4"/>
  <c r="E173" i="4"/>
  <c r="I173" i="4"/>
  <c r="J173" i="4"/>
  <c r="M173" i="4" s="1"/>
  <c r="A174" i="4"/>
  <c r="B174" i="4"/>
  <c r="C174" i="4"/>
  <c r="D174" i="4"/>
  <c r="E174" i="4"/>
  <c r="I174" i="4"/>
  <c r="J174" i="4"/>
  <c r="M174" i="4" s="1"/>
  <c r="A175" i="4"/>
  <c r="B175" i="4"/>
  <c r="C175" i="4"/>
  <c r="D175" i="4"/>
  <c r="E175" i="4"/>
  <c r="I175" i="4"/>
  <c r="J175" i="4"/>
  <c r="M175" i="4" s="1"/>
  <c r="A177" i="4"/>
  <c r="B177" i="4"/>
  <c r="C177" i="4"/>
  <c r="D177" i="4"/>
  <c r="E177" i="4"/>
  <c r="I177" i="4"/>
  <c r="J177" i="4"/>
  <c r="M177" i="4" s="1"/>
  <c r="A178" i="4"/>
  <c r="B178" i="4"/>
  <c r="C178" i="4"/>
  <c r="D178" i="4"/>
  <c r="E178" i="4"/>
  <c r="I178" i="4"/>
  <c r="J178" i="4"/>
  <c r="M178" i="4" s="1"/>
  <c r="A179" i="4"/>
  <c r="B179" i="4"/>
  <c r="C179" i="4"/>
  <c r="D179" i="4"/>
  <c r="E179" i="4"/>
  <c r="I179" i="4"/>
  <c r="J179" i="4"/>
  <c r="M179" i="4" s="1"/>
  <c r="A180" i="4"/>
  <c r="B180" i="4"/>
  <c r="C180" i="4"/>
  <c r="D180" i="4"/>
  <c r="E180" i="4"/>
  <c r="I180" i="4"/>
  <c r="J180" i="4"/>
  <c r="M180" i="4" s="1"/>
  <c r="A181" i="4"/>
  <c r="B181" i="4"/>
  <c r="C181" i="4"/>
  <c r="D181" i="4"/>
  <c r="E181" i="4"/>
  <c r="I181" i="4"/>
  <c r="J181" i="4"/>
  <c r="M181" i="4" s="1"/>
  <c r="A182" i="4"/>
  <c r="B182" i="4"/>
  <c r="C182" i="4"/>
  <c r="D182" i="4"/>
  <c r="E182" i="4"/>
  <c r="I182" i="4"/>
  <c r="J182" i="4"/>
  <c r="M182" i="4" s="1"/>
  <c r="A183" i="4"/>
  <c r="B183" i="4"/>
  <c r="C183" i="4"/>
  <c r="D183" i="4"/>
  <c r="E183" i="4"/>
  <c r="I183" i="4"/>
  <c r="J183" i="4"/>
  <c r="M183" i="4" s="1"/>
  <c r="A184" i="4"/>
  <c r="B184" i="4"/>
  <c r="C184" i="4"/>
  <c r="D184" i="4"/>
  <c r="E184" i="4"/>
  <c r="I184" i="4"/>
  <c r="J184" i="4"/>
  <c r="M184" i="4" s="1"/>
  <c r="A185" i="4"/>
  <c r="B185" i="4"/>
  <c r="C185" i="4"/>
  <c r="D185" i="4"/>
  <c r="E185" i="4"/>
  <c r="I185" i="4"/>
  <c r="J185" i="4"/>
  <c r="M185" i="4" s="1"/>
  <c r="A186" i="4"/>
  <c r="B186" i="4"/>
  <c r="C186" i="4"/>
  <c r="D186" i="4"/>
  <c r="E186" i="4"/>
  <c r="I186" i="4"/>
  <c r="J186" i="4"/>
  <c r="M186" i="4" s="1"/>
  <c r="A187" i="4"/>
  <c r="B187" i="4"/>
  <c r="C187" i="4"/>
  <c r="D187" i="4"/>
  <c r="E187" i="4"/>
  <c r="I187" i="4"/>
  <c r="J187" i="4"/>
  <c r="M187" i="4" s="1"/>
  <c r="A188" i="4"/>
  <c r="B188" i="4"/>
  <c r="C188" i="4"/>
  <c r="D188" i="4"/>
  <c r="E188" i="4"/>
  <c r="I188" i="4"/>
  <c r="J188" i="4"/>
  <c r="M188" i="4" s="1"/>
  <c r="A189" i="4"/>
  <c r="B189" i="4"/>
  <c r="C189" i="4"/>
  <c r="D189" i="4"/>
  <c r="E189" i="4"/>
  <c r="I189" i="4"/>
  <c r="J189" i="4"/>
  <c r="M189" i="4" s="1"/>
  <c r="A190" i="4"/>
  <c r="B190" i="4"/>
  <c r="C190" i="4"/>
  <c r="D190" i="4"/>
  <c r="E190" i="4"/>
  <c r="I190" i="4"/>
  <c r="J190" i="4"/>
  <c r="M190" i="4" s="1"/>
  <c r="A191" i="4"/>
  <c r="B191" i="4"/>
  <c r="C191" i="4"/>
  <c r="D191" i="4"/>
  <c r="E191" i="4"/>
  <c r="I191" i="4"/>
  <c r="J191" i="4"/>
  <c r="M191" i="4" s="1"/>
  <c r="A192" i="4"/>
  <c r="B192" i="4"/>
  <c r="C192" i="4"/>
  <c r="D192" i="4"/>
  <c r="E192" i="4"/>
  <c r="I192" i="4"/>
  <c r="J192" i="4"/>
  <c r="M192" i="4" s="1"/>
  <c r="A193" i="4"/>
  <c r="B193" i="4"/>
  <c r="C193" i="4"/>
  <c r="D193" i="4"/>
  <c r="E193" i="4"/>
  <c r="I193" i="4"/>
  <c r="J193" i="4"/>
  <c r="M193" i="4" s="1"/>
  <c r="A194" i="4"/>
  <c r="B194" i="4"/>
  <c r="C194" i="4"/>
  <c r="D194" i="4"/>
  <c r="E194" i="4"/>
  <c r="I194" i="4"/>
  <c r="J194" i="4"/>
  <c r="M194" i="4" s="1"/>
  <c r="A195" i="4"/>
  <c r="B195" i="4"/>
  <c r="C195" i="4"/>
  <c r="D195" i="4"/>
  <c r="E195" i="4"/>
  <c r="I195" i="4"/>
  <c r="J195" i="4"/>
  <c r="M195" i="4" s="1"/>
  <c r="A196" i="4"/>
  <c r="B196" i="4"/>
  <c r="C196" i="4"/>
  <c r="D196" i="4"/>
  <c r="E196" i="4"/>
  <c r="I196" i="4"/>
  <c r="J196" i="4"/>
  <c r="M196" i="4" s="1"/>
  <c r="A197" i="4"/>
  <c r="B197" i="4"/>
  <c r="C197" i="4"/>
  <c r="D197" i="4"/>
  <c r="E197" i="4"/>
  <c r="I197" i="4"/>
  <c r="J197" i="4"/>
  <c r="M197" i="4" s="1"/>
  <c r="A198" i="4"/>
  <c r="B198" i="4"/>
  <c r="C198" i="4"/>
  <c r="D198" i="4"/>
  <c r="E198" i="4"/>
  <c r="I198" i="4"/>
  <c r="J198" i="4"/>
  <c r="M198" i="4" s="1"/>
  <c r="A199" i="4"/>
  <c r="B199" i="4"/>
  <c r="C199" i="4"/>
  <c r="D199" i="4"/>
  <c r="E199" i="4"/>
  <c r="I199" i="4"/>
  <c r="J199" i="4"/>
  <c r="M199" i="4" s="1"/>
  <c r="A200" i="4"/>
  <c r="B200" i="4"/>
  <c r="C200" i="4"/>
  <c r="D200" i="4"/>
  <c r="E200" i="4"/>
  <c r="I200" i="4"/>
  <c r="J200" i="4"/>
  <c r="M200" i="4" s="1"/>
  <c r="A201" i="4"/>
  <c r="B201" i="4"/>
  <c r="C201" i="4"/>
  <c r="D201" i="4"/>
  <c r="E201" i="4"/>
  <c r="I201" i="4"/>
  <c r="J201" i="4"/>
  <c r="M201" i="4" s="1"/>
  <c r="A202" i="4"/>
  <c r="B202" i="4"/>
  <c r="C202" i="4"/>
  <c r="D202" i="4"/>
  <c r="E202" i="4"/>
  <c r="I202" i="4"/>
  <c r="J202" i="4"/>
  <c r="M202" i="4" s="1"/>
  <c r="A203" i="4"/>
  <c r="B203" i="4"/>
  <c r="C203" i="4"/>
  <c r="D203" i="4"/>
  <c r="E203" i="4"/>
  <c r="I203" i="4"/>
  <c r="J203" i="4"/>
  <c r="M203" i="4" s="1"/>
  <c r="A204" i="4"/>
  <c r="B204" i="4"/>
  <c r="C204" i="4"/>
  <c r="D204" i="4"/>
  <c r="E204" i="4"/>
  <c r="I204" i="4"/>
  <c r="J204" i="4"/>
  <c r="M204" i="4" s="1"/>
  <c r="A205" i="4"/>
  <c r="B205" i="4"/>
  <c r="C205" i="4"/>
  <c r="D205" i="4"/>
  <c r="E205" i="4"/>
  <c r="I205" i="4"/>
  <c r="J205" i="4"/>
  <c r="M205" i="4" s="1"/>
  <c r="A206" i="4"/>
  <c r="B206" i="4"/>
  <c r="C206" i="4"/>
  <c r="D206" i="4"/>
  <c r="E206" i="4"/>
  <c r="I206" i="4"/>
  <c r="J206" i="4"/>
  <c r="M206" i="4" s="1"/>
  <c r="A207" i="4"/>
  <c r="B207" i="4"/>
  <c r="C207" i="4"/>
  <c r="D207" i="4"/>
  <c r="E207" i="4"/>
  <c r="I207" i="4"/>
  <c r="J207" i="4"/>
  <c r="M207" i="4" s="1"/>
  <c r="A208" i="4"/>
  <c r="B208" i="4"/>
  <c r="C208" i="4"/>
  <c r="D208" i="4"/>
  <c r="E208" i="4"/>
  <c r="I208" i="4"/>
  <c r="J208" i="4"/>
  <c r="M208" i="4" s="1"/>
  <c r="A209" i="4"/>
  <c r="B209" i="4"/>
  <c r="C209" i="4"/>
  <c r="D209" i="4"/>
  <c r="E209" i="4"/>
  <c r="I209" i="4"/>
  <c r="J209" i="4"/>
  <c r="M209" i="4" s="1"/>
  <c r="A210" i="4"/>
  <c r="B210" i="4"/>
  <c r="C210" i="4"/>
  <c r="D210" i="4"/>
  <c r="E210" i="4"/>
  <c r="I210" i="4"/>
  <c r="J210" i="4"/>
  <c r="M210" i="4" s="1"/>
  <c r="A211" i="4"/>
  <c r="B211" i="4"/>
  <c r="C211" i="4"/>
  <c r="D211" i="4"/>
  <c r="E211" i="4"/>
  <c r="I211" i="4"/>
  <c r="J211" i="4"/>
  <c r="M211" i="4" s="1"/>
  <c r="A212" i="4"/>
  <c r="B212" i="4"/>
  <c r="C212" i="4"/>
  <c r="D212" i="4"/>
  <c r="E212" i="4"/>
  <c r="I212" i="4"/>
  <c r="J212" i="4"/>
  <c r="M212" i="4" s="1"/>
  <c r="A213" i="4"/>
  <c r="B213" i="4"/>
  <c r="C213" i="4"/>
  <c r="D213" i="4"/>
  <c r="E213" i="4"/>
  <c r="I213" i="4"/>
  <c r="J213" i="4"/>
  <c r="M213" i="4" s="1"/>
  <c r="A214" i="4"/>
  <c r="B214" i="4"/>
  <c r="C214" i="4"/>
  <c r="D214" i="4"/>
  <c r="E214" i="4"/>
  <c r="I214" i="4"/>
  <c r="J214" i="4"/>
  <c r="M214" i="4" s="1"/>
  <c r="A215" i="4"/>
  <c r="B215" i="4"/>
  <c r="C215" i="4"/>
  <c r="D215" i="4"/>
  <c r="E215" i="4"/>
  <c r="I215" i="4"/>
  <c r="J215" i="4"/>
  <c r="M215" i="4" s="1"/>
  <c r="A216" i="4"/>
  <c r="B216" i="4"/>
  <c r="C216" i="4"/>
  <c r="D216" i="4"/>
  <c r="E216" i="4"/>
  <c r="I216" i="4"/>
  <c r="J216" i="4"/>
  <c r="M216" i="4" s="1"/>
  <c r="A217" i="4"/>
  <c r="B217" i="4"/>
  <c r="C217" i="4"/>
  <c r="D217" i="4"/>
  <c r="E217" i="4"/>
  <c r="I217" i="4"/>
  <c r="J217" i="4"/>
  <c r="M217" i="4" s="1"/>
  <c r="A218" i="4"/>
  <c r="B218" i="4"/>
  <c r="C218" i="4"/>
  <c r="D218" i="4"/>
  <c r="E218" i="4"/>
  <c r="I218" i="4"/>
  <c r="J218" i="4"/>
  <c r="M218" i="4" s="1"/>
  <c r="A219" i="4"/>
  <c r="B219" i="4"/>
  <c r="C219" i="4"/>
  <c r="D219" i="4"/>
  <c r="E219" i="4"/>
  <c r="I219" i="4"/>
  <c r="J219" i="4"/>
  <c r="M219" i="4" s="1"/>
  <c r="A220" i="4"/>
  <c r="B220" i="4"/>
  <c r="C220" i="4"/>
  <c r="D220" i="4"/>
  <c r="E220" i="4"/>
  <c r="I220" i="4"/>
  <c r="J220" i="4"/>
  <c r="M220" i="4" s="1"/>
  <c r="A221" i="4"/>
  <c r="B221" i="4"/>
  <c r="C221" i="4"/>
  <c r="D221" i="4"/>
  <c r="E221" i="4"/>
  <c r="I221" i="4"/>
  <c r="J221" i="4"/>
  <c r="M221" i="4" s="1"/>
  <c r="A222" i="4"/>
  <c r="B222" i="4"/>
  <c r="C222" i="4"/>
  <c r="D222" i="4"/>
  <c r="E222" i="4"/>
  <c r="I222" i="4"/>
  <c r="J222" i="4"/>
  <c r="M222" i="4" s="1"/>
  <c r="A223" i="4"/>
  <c r="B223" i="4"/>
  <c r="C223" i="4"/>
  <c r="D223" i="4"/>
  <c r="E223" i="4"/>
  <c r="I223" i="4"/>
  <c r="J223" i="4"/>
  <c r="M223" i="4" s="1"/>
  <c r="A224" i="4"/>
  <c r="B224" i="4"/>
  <c r="C224" i="4"/>
  <c r="D224" i="4"/>
  <c r="E224" i="4"/>
  <c r="I224" i="4"/>
  <c r="J224" i="4"/>
  <c r="M224" i="4" s="1"/>
  <c r="A225" i="4"/>
  <c r="B225" i="4"/>
  <c r="C225" i="4"/>
  <c r="D225" i="4"/>
  <c r="E225" i="4"/>
  <c r="I225" i="4"/>
  <c r="J225" i="4"/>
  <c r="M225" i="4" s="1"/>
  <c r="A226" i="4"/>
  <c r="B226" i="4"/>
  <c r="C226" i="4"/>
  <c r="D226" i="4"/>
  <c r="E226" i="4"/>
  <c r="I226" i="4"/>
  <c r="J226" i="4"/>
  <c r="M226" i="4" s="1"/>
  <c r="A227" i="4"/>
  <c r="B227" i="4"/>
  <c r="C227" i="4"/>
  <c r="D227" i="4"/>
  <c r="E227" i="4"/>
  <c r="I227" i="4"/>
  <c r="J227" i="4"/>
  <c r="M227" i="4" s="1"/>
  <c r="A228" i="4"/>
  <c r="B228" i="4"/>
  <c r="C228" i="4"/>
  <c r="D228" i="4"/>
  <c r="E228" i="4"/>
  <c r="I228" i="4"/>
  <c r="J228" i="4"/>
  <c r="M228" i="4" s="1"/>
  <c r="A229" i="4"/>
  <c r="B229" i="4"/>
  <c r="C229" i="4"/>
  <c r="D229" i="4"/>
  <c r="E229" i="4"/>
  <c r="I229" i="4"/>
  <c r="J229" i="4"/>
  <c r="M229" i="4" s="1"/>
  <c r="A230" i="4"/>
  <c r="B230" i="4"/>
  <c r="C230" i="4"/>
  <c r="D230" i="4"/>
  <c r="E230" i="4"/>
  <c r="I230" i="4"/>
  <c r="J230" i="4"/>
  <c r="M230" i="4" s="1"/>
  <c r="AV398" i="3"/>
  <c r="M11" i="1" s="1"/>
  <c r="H2141" i="4" l="1"/>
  <c r="N2141" i="4" s="1"/>
  <c r="F2534" i="4"/>
  <c r="M13" i="1"/>
  <c r="N11" i="1"/>
  <c r="N13" i="1" s="1"/>
  <c r="H234" i="4"/>
  <c r="N234" i="4" s="1"/>
  <c r="H232" i="4"/>
  <c r="N232" i="4" s="1"/>
  <c r="H157" i="4"/>
  <c r="N157" i="4" s="1"/>
  <c r="H155" i="4"/>
  <c r="N155" i="4" s="1"/>
  <c r="H151" i="4"/>
  <c r="N151" i="4" s="1"/>
  <c r="H149" i="4"/>
  <c r="N149" i="4" s="1"/>
  <c r="H141" i="4"/>
  <c r="N141" i="4" s="1"/>
  <c r="H230" i="4"/>
  <c r="N230" i="4" s="1"/>
  <c r="H228" i="4"/>
  <c r="N228" i="4" s="1"/>
  <c r="H226" i="4"/>
  <c r="N226" i="4" s="1"/>
  <c r="H210" i="4"/>
  <c r="N210" i="4" s="1"/>
  <c r="H200" i="4"/>
  <c r="N200" i="4" s="1"/>
  <c r="H198" i="4"/>
  <c r="N198" i="4" s="1"/>
  <c r="H196" i="4"/>
  <c r="N196" i="4" s="1"/>
  <c r="H194" i="4"/>
  <c r="N194" i="4" s="1"/>
  <c r="H192" i="4"/>
  <c r="N192" i="4" s="1"/>
  <c r="H225" i="4"/>
  <c r="N225" i="4" s="1"/>
  <c r="H215" i="4"/>
  <c r="N215" i="4" s="1"/>
  <c r="H213" i="4"/>
  <c r="N213" i="4" s="1"/>
  <c r="H174" i="4"/>
  <c r="N174" i="4" s="1"/>
  <c r="H170" i="4"/>
  <c r="N170" i="4" s="1"/>
  <c r="H164" i="4"/>
  <c r="N164" i="4" s="1"/>
  <c r="H162" i="4"/>
  <c r="N162" i="4" s="1"/>
  <c r="H160" i="4"/>
  <c r="N160" i="4" s="1"/>
  <c r="H217" i="4"/>
  <c r="N217" i="4" s="1"/>
  <c r="H184" i="4"/>
  <c r="N184" i="4" s="1"/>
  <c r="H156" i="4"/>
  <c r="N156" i="4" s="1"/>
  <c r="H146" i="4"/>
  <c r="N146" i="4" s="1"/>
  <c r="H205" i="4"/>
  <c r="N205" i="4" s="1"/>
  <c r="H203" i="4"/>
  <c r="N203" i="4" s="1"/>
  <c r="H201" i="4"/>
  <c r="N201" i="4" s="1"/>
  <c r="H182" i="4"/>
  <c r="N182" i="4" s="1"/>
  <c r="H178" i="4"/>
  <c r="N178" i="4" s="1"/>
  <c r="H175" i="4"/>
  <c r="N175" i="4" s="1"/>
  <c r="H173" i="4"/>
  <c r="N173" i="4" s="1"/>
  <c r="H169" i="4"/>
  <c r="N169" i="4" s="1"/>
  <c r="H165" i="4"/>
  <c r="N165" i="4" s="1"/>
  <c r="H144" i="4"/>
  <c r="N144" i="4" s="1"/>
  <c r="H142" i="4"/>
  <c r="N142" i="4" s="1"/>
  <c r="H140" i="4"/>
  <c r="N140" i="4" s="1"/>
  <c r="H235" i="4"/>
  <c r="N235" i="4" s="1"/>
  <c r="H152" i="4"/>
  <c r="N152" i="4" s="1"/>
  <c r="H193" i="4"/>
  <c r="N193" i="4" s="1"/>
  <c r="H233" i="4"/>
  <c r="N233" i="4" s="1"/>
  <c r="H224" i="4"/>
  <c r="N224" i="4" s="1"/>
  <c r="H222" i="4"/>
  <c r="N222" i="4" s="1"/>
  <c r="H220" i="4"/>
  <c r="N220" i="4" s="1"/>
  <c r="H218" i="4"/>
  <c r="N218" i="4" s="1"/>
  <c r="H216" i="4"/>
  <c r="N216" i="4" s="1"/>
  <c r="H191" i="4"/>
  <c r="N191" i="4" s="1"/>
  <c r="H189" i="4"/>
  <c r="N189" i="4" s="1"/>
  <c r="H187" i="4"/>
  <c r="N187" i="4" s="1"/>
  <c r="H185" i="4"/>
  <c r="N185" i="4" s="1"/>
  <c r="H183" i="4"/>
  <c r="N183" i="4" s="1"/>
  <c r="H147" i="4"/>
  <c r="N147" i="4" s="1"/>
  <c r="H190" i="4"/>
  <c r="N190" i="4" s="1"/>
  <c r="H181" i="4"/>
  <c r="N181" i="4" s="1"/>
  <c r="H229" i="4"/>
  <c r="N229" i="4" s="1"/>
  <c r="H227" i="4"/>
  <c r="N227" i="4" s="1"/>
  <c r="H223" i="4"/>
  <c r="N223" i="4" s="1"/>
  <c r="H221" i="4"/>
  <c r="N221" i="4" s="1"/>
  <c r="H219" i="4"/>
  <c r="N219" i="4" s="1"/>
  <c r="H208" i="4"/>
  <c r="N208" i="4" s="1"/>
  <c r="H206" i="4"/>
  <c r="N206" i="4" s="1"/>
  <c r="H204" i="4"/>
  <c r="N204" i="4" s="1"/>
  <c r="H197" i="4"/>
  <c r="N197" i="4" s="1"/>
  <c r="H195" i="4"/>
  <c r="N195" i="4" s="1"/>
  <c r="H188" i="4"/>
  <c r="N188" i="4" s="1"/>
  <c r="H186" i="4"/>
  <c r="N186" i="4" s="1"/>
  <c r="H179" i="4"/>
  <c r="N179" i="4" s="1"/>
  <c r="H177" i="4"/>
  <c r="N177" i="4" s="1"/>
  <c r="H171" i="4"/>
  <c r="N171" i="4" s="1"/>
  <c r="H166" i="4"/>
  <c r="N166" i="4" s="1"/>
  <c r="H161" i="4"/>
  <c r="N161" i="4" s="1"/>
  <c r="H153" i="4"/>
  <c r="N153" i="4" s="1"/>
  <c r="H148" i="4"/>
  <c r="N148" i="4" s="1"/>
  <c r="H143" i="4"/>
  <c r="N143" i="4" s="1"/>
  <c r="H214" i="4"/>
  <c r="N214" i="4" s="1"/>
  <c r="H202" i="4"/>
  <c r="N202" i="4" s="1"/>
  <c r="H168" i="4"/>
  <c r="N168" i="4" s="1"/>
  <c r="H163" i="4"/>
  <c r="N163" i="4" s="1"/>
  <c r="H158" i="4"/>
  <c r="N158" i="4" s="1"/>
  <c r="H211" i="4"/>
  <c r="N211" i="4" s="1"/>
  <c r="H209" i="4"/>
  <c r="N209" i="4" s="1"/>
  <c r="H207" i="4"/>
  <c r="N207" i="4" s="1"/>
  <c r="H180" i="4"/>
  <c r="N180" i="4" s="1"/>
  <c r="H172" i="4"/>
  <c r="N172" i="4" s="1"/>
  <c r="H167" i="4"/>
  <c r="N167" i="4" s="1"/>
  <c r="H159" i="4"/>
  <c r="N159" i="4" s="1"/>
  <c r="H154" i="4"/>
  <c r="N154" i="4" s="1"/>
  <c r="H212" i="4"/>
  <c r="N212" i="4" s="1"/>
  <c r="H199" i="4"/>
  <c r="N199" i="4" s="1"/>
  <c r="H150" i="4"/>
  <c r="N150" i="4" s="1"/>
  <c r="H145" i="4"/>
  <c r="N145" i="4" s="1"/>
  <c r="AU401" i="3"/>
  <c r="AV401" i="3"/>
  <c r="AT401" i="3"/>
  <c r="H2534" i="4" l="1"/>
  <c r="N2534" i="4" s="1"/>
  <c r="F2927" i="4"/>
  <c r="H2927" i="4" s="1"/>
  <c r="N2927" i="4" s="1"/>
  <c r="X398" i="3"/>
  <c r="O10" i="1" s="1"/>
  <c r="Y398" i="3"/>
  <c r="P10" i="1" s="1"/>
  <c r="Z398" i="3"/>
  <c r="Q10" i="1" s="1"/>
  <c r="AA398" i="3"/>
  <c r="R10" i="1" s="1"/>
  <c r="AB398" i="3"/>
  <c r="S10" i="1" s="1"/>
  <c r="G227" i="3"/>
  <c r="G226" i="3"/>
  <c r="G225" i="3"/>
  <c r="G224" i="3"/>
  <c r="K139" i="3" l="1"/>
  <c r="I402" i="4" l="1"/>
  <c r="J402" i="4"/>
  <c r="M402" i="4" s="1"/>
  <c r="I403"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J401" i="4"/>
  <c r="I401" i="4"/>
  <c r="I791" i="4" l="1"/>
  <c r="J791" i="4"/>
  <c r="A789" i="4"/>
  <c r="B789" i="4"/>
  <c r="C789" i="4"/>
  <c r="D789" i="4"/>
  <c r="E789" i="4"/>
  <c r="A790" i="4"/>
  <c r="B790" i="4"/>
  <c r="C790" i="4"/>
  <c r="D790" i="4"/>
  <c r="E790" i="4"/>
  <c r="B398" i="4"/>
  <c r="C398" i="4"/>
  <c r="A786" i="4"/>
  <c r="B786" i="4"/>
  <c r="C786" i="4"/>
  <c r="D786" i="4"/>
  <c r="E786" i="4"/>
  <c r="A787" i="4"/>
  <c r="B787" i="4"/>
  <c r="C787" i="4"/>
  <c r="D787" i="4"/>
  <c r="E787" i="4"/>
  <c r="A788" i="4"/>
  <c r="B788" i="4"/>
  <c r="C788" i="4"/>
  <c r="D788" i="4"/>
  <c r="E788" i="4"/>
  <c r="A231" i="4"/>
  <c r="B231" i="4"/>
  <c r="C231" i="4"/>
  <c r="D231" i="4"/>
  <c r="E231" i="4"/>
  <c r="I231" i="4"/>
  <c r="J231" i="4"/>
  <c r="M231" i="4" s="1"/>
  <c r="A622" i="4"/>
  <c r="B622" i="4"/>
  <c r="C622" i="4"/>
  <c r="D622" i="4"/>
  <c r="E622" i="4"/>
  <c r="A623" i="4"/>
  <c r="B623" i="4"/>
  <c r="C623" i="4"/>
  <c r="D623" i="4"/>
  <c r="E623" i="4"/>
  <c r="A610" i="4"/>
  <c r="B610" i="4"/>
  <c r="C610" i="4"/>
  <c r="D610" i="4"/>
  <c r="E610" i="4"/>
  <c r="A611" i="4"/>
  <c r="B611" i="4"/>
  <c r="C611" i="4"/>
  <c r="D611" i="4"/>
  <c r="E611" i="4"/>
  <c r="A612" i="4"/>
  <c r="B612" i="4"/>
  <c r="C612" i="4"/>
  <c r="D612" i="4"/>
  <c r="E612" i="4"/>
  <c r="A613" i="4"/>
  <c r="B613" i="4"/>
  <c r="C613" i="4"/>
  <c r="D613" i="4"/>
  <c r="E613" i="4"/>
  <c r="A614" i="4"/>
  <c r="B614" i="4"/>
  <c r="C614" i="4"/>
  <c r="D614" i="4"/>
  <c r="E614" i="4"/>
  <c r="A615" i="4"/>
  <c r="B615" i="4"/>
  <c r="C615" i="4"/>
  <c r="D615" i="4"/>
  <c r="E615" i="4"/>
  <c r="A616" i="4"/>
  <c r="B616" i="4"/>
  <c r="C616" i="4"/>
  <c r="D616" i="4"/>
  <c r="E616" i="4"/>
  <c r="A617" i="4"/>
  <c r="B617" i="4"/>
  <c r="C617" i="4"/>
  <c r="D617" i="4"/>
  <c r="E617" i="4"/>
  <c r="A618" i="4"/>
  <c r="B618" i="4"/>
  <c r="C618" i="4"/>
  <c r="D618" i="4"/>
  <c r="E618" i="4"/>
  <c r="A619" i="4"/>
  <c r="B619" i="4"/>
  <c r="C619" i="4"/>
  <c r="D619" i="4"/>
  <c r="E619" i="4"/>
  <c r="A620" i="4"/>
  <c r="B620" i="4"/>
  <c r="C620" i="4"/>
  <c r="D620" i="4"/>
  <c r="E620" i="4"/>
  <c r="A621" i="4"/>
  <c r="B621" i="4"/>
  <c r="C621" i="4"/>
  <c r="D621" i="4"/>
  <c r="E621" i="4"/>
  <c r="A130" i="4"/>
  <c r="A523" i="4" s="1"/>
  <c r="B130" i="4"/>
  <c r="B523" i="4" s="1"/>
  <c r="C130" i="4"/>
  <c r="C523" i="4" s="1"/>
  <c r="D130" i="4"/>
  <c r="D523" i="4" s="1"/>
  <c r="E130" i="4"/>
  <c r="E523" i="4" s="1"/>
  <c r="I130" i="4"/>
  <c r="J130" i="4"/>
  <c r="M130" i="4" s="1"/>
  <c r="A131" i="4"/>
  <c r="A524" i="4" s="1"/>
  <c r="B131" i="4"/>
  <c r="B524" i="4" s="1"/>
  <c r="C131" i="4"/>
  <c r="C524" i="4" s="1"/>
  <c r="D131" i="4"/>
  <c r="D524" i="4" s="1"/>
  <c r="E131" i="4"/>
  <c r="E524" i="4" s="1"/>
  <c r="I131" i="4"/>
  <c r="J131" i="4"/>
  <c r="M131" i="4" s="1"/>
  <c r="A132" i="4"/>
  <c r="A525" i="4" s="1"/>
  <c r="B132" i="4"/>
  <c r="B525" i="4" s="1"/>
  <c r="C132" i="4"/>
  <c r="C525" i="4" s="1"/>
  <c r="D132" i="4"/>
  <c r="D525" i="4" s="1"/>
  <c r="E132" i="4"/>
  <c r="E525" i="4" s="1"/>
  <c r="I132" i="4"/>
  <c r="J132" i="4"/>
  <c r="M132" i="4" s="1"/>
  <c r="A133" i="4"/>
  <c r="A526" i="4" s="1"/>
  <c r="B133" i="4"/>
  <c r="B526" i="4" s="1"/>
  <c r="C133" i="4"/>
  <c r="C526" i="4" s="1"/>
  <c r="D133" i="4"/>
  <c r="D526" i="4" s="1"/>
  <c r="E133" i="4"/>
  <c r="E526" i="4" s="1"/>
  <c r="I133" i="4"/>
  <c r="J133" i="4"/>
  <c r="M133" i="4" s="1"/>
  <c r="A134" i="4"/>
  <c r="A527" i="4" s="1"/>
  <c r="B134" i="4"/>
  <c r="B527" i="4" s="1"/>
  <c r="C134" i="4"/>
  <c r="C527" i="4" s="1"/>
  <c r="D134" i="4"/>
  <c r="D527" i="4" s="1"/>
  <c r="E134" i="4"/>
  <c r="E527" i="4" s="1"/>
  <c r="I134" i="4"/>
  <c r="J134" i="4"/>
  <c r="M134" i="4" s="1"/>
  <c r="A135" i="4"/>
  <c r="A528" i="4" s="1"/>
  <c r="B135" i="4"/>
  <c r="B528" i="4" s="1"/>
  <c r="C135" i="4"/>
  <c r="C528" i="4" s="1"/>
  <c r="D135" i="4"/>
  <c r="D528" i="4" s="1"/>
  <c r="E135" i="4"/>
  <c r="E528" i="4" s="1"/>
  <c r="I135" i="4"/>
  <c r="J135" i="4"/>
  <c r="M135" i="4" s="1"/>
  <c r="A136" i="4"/>
  <c r="A529" i="4" s="1"/>
  <c r="B136" i="4"/>
  <c r="B529" i="4" s="1"/>
  <c r="C136" i="4"/>
  <c r="C529" i="4" s="1"/>
  <c r="D136" i="4"/>
  <c r="D529" i="4" s="1"/>
  <c r="E136" i="4"/>
  <c r="E529" i="4" s="1"/>
  <c r="I136" i="4"/>
  <c r="J136" i="4"/>
  <c r="M136" i="4" s="1"/>
  <c r="A137" i="4"/>
  <c r="A530" i="4" s="1"/>
  <c r="B137" i="4"/>
  <c r="B530" i="4" s="1"/>
  <c r="C137" i="4"/>
  <c r="C530" i="4" s="1"/>
  <c r="D137" i="4"/>
  <c r="D530" i="4" s="1"/>
  <c r="E137" i="4"/>
  <c r="E530" i="4" s="1"/>
  <c r="I137" i="4"/>
  <c r="J137" i="4"/>
  <c r="M137" i="4" s="1"/>
  <c r="A138" i="4"/>
  <c r="A531" i="4" s="1"/>
  <c r="B138" i="4"/>
  <c r="B531" i="4" s="1"/>
  <c r="C138" i="4"/>
  <c r="C531" i="4" s="1"/>
  <c r="D138" i="4"/>
  <c r="D531" i="4" s="1"/>
  <c r="E138" i="4"/>
  <c r="E531" i="4" s="1"/>
  <c r="I138" i="4"/>
  <c r="J138" i="4"/>
  <c r="M138" i="4" s="1"/>
  <c r="A139" i="4"/>
  <c r="A532" i="4" s="1"/>
  <c r="B139" i="4"/>
  <c r="B532" i="4" s="1"/>
  <c r="C139" i="4"/>
  <c r="C532" i="4" s="1"/>
  <c r="D139" i="4"/>
  <c r="D532" i="4" s="1"/>
  <c r="E139" i="4"/>
  <c r="E532" i="4" s="1"/>
  <c r="I139" i="4"/>
  <c r="J139" i="4"/>
  <c r="M139" i="4" s="1"/>
  <c r="A533" i="4"/>
  <c r="B533" i="4"/>
  <c r="C533" i="4"/>
  <c r="D533" i="4"/>
  <c r="E533" i="4"/>
  <c r="A534" i="4"/>
  <c r="B534" i="4"/>
  <c r="C534" i="4"/>
  <c r="D534" i="4"/>
  <c r="E534" i="4"/>
  <c r="A535" i="4"/>
  <c r="B535" i="4"/>
  <c r="C535" i="4"/>
  <c r="D535" i="4"/>
  <c r="E535" i="4"/>
  <c r="A536" i="4"/>
  <c r="B536" i="4"/>
  <c r="C536" i="4"/>
  <c r="D536" i="4"/>
  <c r="E536" i="4"/>
  <c r="A537" i="4"/>
  <c r="B537" i="4"/>
  <c r="C537" i="4"/>
  <c r="D537" i="4"/>
  <c r="E537" i="4"/>
  <c r="A538" i="4"/>
  <c r="B538" i="4"/>
  <c r="C538" i="4"/>
  <c r="D538" i="4"/>
  <c r="E538" i="4"/>
  <c r="A539" i="4"/>
  <c r="B539" i="4"/>
  <c r="C539" i="4"/>
  <c r="D539" i="4"/>
  <c r="E539" i="4"/>
  <c r="A540" i="4"/>
  <c r="B540" i="4"/>
  <c r="C540" i="4"/>
  <c r="D540" i="4"/>
  <c r="E540" i="4"/>
  <c r="A541" i="4"/>
  <c r="B541" i="4"/>
  <c r="C541" i="4"/>
  <c r="D541" i="4"/>
  <c r="E541" i="4"/>
  <c r="A542" i="4"/>
  <c r="B542" i="4"/>
  <c r="C542" i="4"/>
  <c r="D542" i="4"/>
  <c r="E542" i="4"/>
  <c r="A543" i="4"/>
  <c r="B543" i="4"/>
  <c r="C543" i="4"/>
  <c r="D543" i="4"/>
  <c r="E543" i="4"/>
  <c r="A544" i="4"/>
  <c r="B544" i="4"/>
  <c r="C544" i="4"/>
  <c r="D544" i="4"/>
  <c r="E544" i="4"/>
  <c r="A545" i="4"/>
  <c r="B545" i="4"/>
  <c r="C545" i="4"/>
  <c r="D545" i="4"/>
  <c r="E545" i="4"/>
  <c r="A546" i="4"/>
  <c r="B546" i="4"/>
  <c r="C546" i="4"/>
  <c r="D546" i="4"/>
  <c r="E546" i="4"/>
  <c r="A547" i="4"/>
  <c r="B547" i="4"/>
  <c r="C547" i="4"/>
  <c r="D547" i="4"/>
  <c r="E547" i="4"/>
  <c r="A548" i="4"/>
  <c r="B548" i="4"/>
  <c r="C548" i="4"/>
  <c r="D548" i="4"/>
  <c r="E548" i="4"/>
  <c r="A549" i="4"/>
  <c r="B549" i="4"/>
  <c r="C549" i="4"/>
  <c r="D549" i="4"/>
  <c r="E549" i="4"/>
  <c r="A550" i="4"/>
  <c r="B550" i="4"/>
  <c r="C550" i="4"/>
  <c r="D550" i="4"/>
  <c r="E550" i="4"/>
  <c r="A551" i="4"/>
  <c r="B551" i="4"/>
  <c r="C551" i="4"/>
  <c r="D551" i="4"/>
  <c r="E551" i="4"/>
  <c r="A552" i="4"/>
  <c r="B552" i="4"/>
  <c r="C552" i="4"/>
  <c r="D552" i="4"/>
  <c r="E552" i="4"/>
  <c r="A553" i="4"/>
  <c r="B553" i="4"/>
  <c r="C553" i="4"/>
  <c r="D553" i="4"/>
  <c r="E553" i="4"/>
  <c r="A554" i="4"/>
  <c r="B554" i="4"/>
  <c r="C554" i="4"/>
  <c r="D554" i="4"/>
  <c r="E554" i="4"/>
  <c r="A555" i="4"/>
  <c r="B555" i="4"/>
  <c r="C555" i="4"/>
  <c r="D555" i="4"/>
  <c r="E555" i="4"/>
  <c r="A556" i="4"/>
  <c r="B556" i="4"/>
  <c r="C556" i="4"/>
  <c r="D556" i="4"/>
  <c r="E556" i="4"/>
  <c r="A557" i="4"/>
  <c r="B557" i="4"/>
  <c r="C557" i="4"/>
  <c r="D557" i="4"/>
  <c r="E557" i="4"/>
  <c r="A558" i="4"/>
  <c r="B558" i="4"/>
  <c r="C558" i="4"/>
  <c r="D558" i="4"/>
  <c r="E558" i="4"/>
  <c r="A559" i="4"/>
  <c r="B559" i="4"/>
  <c r="C559" i="4"/>
  <c r="D559" i="4"/>
  <c r="E559" i="4"/>
  <c r="A560" i="4"/>
  <c r="B560" i="4"/>
  <c r="C560" i="4"/>
  <c r="D560" i="4"/>
  <c r="E560" i="4"/>
  <c r="A561" i="4"/>
  <c r="B561" i="4"/>
  <c r="C561" i="4"/>
  <c r="D561" i="4"/>
  <c r="E561" i="4"/>
  <c r="A562" i="4"/>
  <c r="B562" i="4"/>
  <c r="C562" i="4"/>
  <c r="D562" i="4"/>
  <c r="E562" i="4"/>
  <c r="A563" i="4"/>
  <c r="B563" i="4"/>
  <c r="C563" i="4"/>
  <c r="D563" i="4"/>
  <c r="E563" i="4"/>
  <c r="A564" i="4"/>
  <c r="B564" i="4"/>
  <c r="C564" i="4"/>
  <c r="D564" i="4"/>
  <c r="E564" i="4"/>
  <c r="A565" i="4"/>
  <c r="B565" i="4"/>
  <c r="C565" i="4"/>
  <c r="D565" i="4"/>
  <c r="E565" i="4"/>
  <c r="A566" i="4"/>
  <c r="B566" i="4"/>
  <c r="C566" i="4"/>
  <c r="D566" i="4"/>
  <c r="E566" i="4"/>
  <c r="A567" i="4"/>
  <c r="B567" i="4"/>
  <c r="C567" i="4"/>
  <c r="D567" i="4"/>
  <c r="E567" i="4"/>
  <c r="A568" i="4"/>
  <c r="B568" i="4"/>
  <c r="C568" i="4"/>
  <c r="D568" i="4"/>
  <c r="E568" i="4"/>
  <c r="A570" i="4"/>
  <c r="B570" i="4"/>
  <c r="C570" i="4"/>
  <c r="D570" i="4"/>
  <c r="E570" i="4"/>
  <c r="A571" i="4"/>
  <c r="B571" i="4"/>
  <c r="C571" i="4"/>
  <c r="D571" i="4"/>
  <c r="E571" i="4"/>
  <c r="A572" i="4"/>
  <c r="B572" i="4"/>
  <c r="C572" i="4"/>
  <c r="D572" i="4"/>
  <c r="E572" i="4"/>
  <c r="A573" i="4"/>
  <c r="B573" i="4"/>
  <c r="C573" i="4"/>
  <c r="D573" i="4"/>
  <c r="E573" i="4"/>
  <c r="A574" i="4"/>
  <c r="B574" i="4"/>
  <c r="C574" i="4"/>
  <c r="D574" i="4"/>
  <c r="E574" i="4"/>
  <c r="A575" i="4"/>
  <c r="B575" i="4"/>
  <c r="C575" i="4"/>
  <c r="D575" i="4"/>
  <c r="E575" i="4"/>
  <c r="A576" i="4"/>
  <c r="B576" i="4"/>
  <c r="C576" i="4"/>
  <c r="D576" i="4"/>
  <c r="E576" i="4"/>
  <c r="A577" i="4"/>
  <c r="B577" i="4"/>
  <c r="C577" i="4"/>
  <c r="D577" i="4"/>
  <c r="E577" i="4"/>
  <c r="A578" i="4"/>
  <c r="B578" i="4"/>
  <c r="C578" i="4"/>
  <c r="D578" i="4"/>
  <c r="E578" i="4"/>
  <c r="A579" i="4"/>
  <c r="B579" i="4"/>
  <c r="C579" i="4"/>
  <c r="D579" i="4"/>
  <c r="E579" i="4"/>
  <c r="A580" i="4"/>
  <c r="B580" i="4"/>
  <c r="C580" i="4"/>
  <c r="D580" i="4"/>
  <c r="E580" i="4"/>
  <c r="A581" i="4"/>
  <c r="B581" i="4"/>
  <c r="C581" i="4"/>
  <c r="D581" i="4"/>
  <c r="E581" i="4"/>
  <c r="A582" i="4"/>
  <c r="B582" i="4"/>
  <c r="C582" i="4"/>
  <c r="D582" i="4"/>
  <c r="E582" i="4"/>
  <c r="A583" i="4"/>
  <c r="B583" i="4"/>
  <c r="C583" i="4"/>
  <c r="D583" i="4"/>
  <c r="E583" i="4"/>
  <c r="A584" i="4"/>
  <c r="B584" i="4"/>
  <c r="C584" i="4"/>
  <c r="D584" i="4"/>
  <c r="E584" i="4"/>
  <c r="A585" i="4"/>
  <c r="B585" i="4"/>
  <c r="C585" i="4"/>
  <c r="D585" i="4"/>
  <c r="E585" i="4"/>
  <c r="A586" i="4"/>
  <c r="B586" i="4"/>
  <c r="C586" i="4"/>
  <c r="D586" i="4"/>
  <c r="E586" i="4"/>
  <c r="A587" i="4"/>
  <c r="B587" i="4"/>
  <c r="C587" i="4"/>
  <c r="D587" i="4"/>
  <c r="E587" i="4"/>
  <c r="A588" i="4"/>
  <c r="B588" i="4"/>
  <c r="C588" i="4"/>
  <c r="D588" i="4"/>
  <c r="E588" i="4"/>
  <c r="A589" i="4"/>
  <c r="B589" i="4"/>
  <c r="C589" i="4"/>
  <c r="D589" i="4"/>
  <c r="E589" i="4"/>
  <c r="A590" i="4"/>
  <c r="B590" i="4"/>
  <c r="C590" i="4"/>
  <c r="D590" i="4"/>
  <c r="E590" i="4"/>
  <c r="A591" i="4"/>
  <c r="B591" i="4"/>
  <c r="C591" i="4"/>
  <c r="D591" i="4"/>
  <c r="E591" i="4"/>
  <c r="A592" i="4"/>
  <c r="B592" i="4"/>
  <c r="C592" i="4"/>
  <c r="D592" i="4"/>
  <c r="E592" i="4"/>
  <c r="A593" i="4"/>
  <c r="B593" i="4"/>
  <c r="C593" i="4"/>
  <c r="D593" i="4"/>
  <c r="E593" i="4"/>
  <c r="A594" i="4"/>
  <c r="B594" i="4"/>
  <c r="C594" i="4"/>
  <c r="D594" i="4"/>
  <c r="E594" i="4"/>
  <c r="A595" i="4"/>
  <c r="B595" i="4"/>
  <c r="C595" i="4"/>
  <c r="D595" i="4"/>
  <c r="E595" i="4"/>
  <c r="A596" i="4"/>
  <c r="B596" i="4"/>
  <c r="C596" i="4"/>
  <c r="D596" i="4"/>
  <c r="E596" i="4"/>
  <c r="A597" i="4"/>
  <c r="B597" i="4"/>
  <c r="C597" i="4"/>
  <c r="D597" i="4"/>
  <c r="E597" i="4"/>
  <c r="A598" i="4"/>
  <c r="B598" i="4"/>
  <c r="C598" i="4"/>
  <c r="D598" i="4"/>
  <c r="E598" i="4"/>
  <c r="A599" i="4"/>
  <c r="B599" i="4"/>
  <c r="C599" i="4"/>
  <c r="D599" i="4"/>
  <c r="E599" i="4"/>
  <c r="A600" i="4"/>
  <c r="B600" i="4"/>
  <c r="C600" i="4"/>
  <c r="D600" i="4"/>
  <c r="E600" i="4"/>
  <c r="A601" i="4"/>
  <c r="B601" i="4"/>
  <c r="C601" i="4"/>
  <c r="D601" i="4"/>
  <c r="E601" i="4"/>
  <c r="A602" i="4"/>
  <c r="B602" i="4"/>
  <c r="C602" i="4"/>
  <c r="D602" i="4"/>
  <c r="E602" i="4"/>
  <c r="A603" i="4"/>
  <c r="B603" i="4"/>
  <c r="C603" i="4"/>
  <c r="D603" i="4"/>
  <c r="E603" i="4"/>
  <c r="A604" i="4"/>
  <c r="B604" i="4"/>
  <c r="C604" i="4"/>
  <c r="D604" i="4"/>
  <c r="E604" i="4"/>
  <c r="A605" i="4"/>
  <c r="B605" i="4"/>
  <c r="C605" i="4"/>
  <c r="D605" i="4"/>
  <c r="E605" i="4"/>
  <c r="A606" i="4"/>
  <c r="B606" i="4"/>
  <c r="C606" i="4"/>
  <c r="D606" i="4"/>
  <c r="E606" i="4"/>
  <c r="A607" i="4"/>
  <c r="B607" i="4"/>
  <c r="C607" i="4"/>
  <c r="D607" i="4"/>
  <c r="E607" i="4"/>
  <c r="A608" i="4"/>
  <c r="B608" i="4"/>
  <c r="C608" i="4"/>
  <c r="D608" i="4"/>
  <c r="E608" i="4"/>
  <c r="A609" i="4"/>
  <c r="B609" i="4"/>
  <c r="C609" i="4"/>
  <c r="D609" i="4"/>
  <c r="E609" i="4"/>
  <c r="O489" i="4"/>
  <c r="P489" i="4" s="1"/>
  <c r="M401" i="4"/>
  <c r="M791" i="4" s="1"/>
  <c r="E1002" i="4" l="1"/>
  <c r="E1395" i="4" s="1"/>
  <c r="E1788" i="4" s="1"/>
  <c r="E2181" i="4" s="1"/>
  <c r="E2574" i="4" s="1"/>
  <c r="E2967" i="4" s="1"/>
  <c r="D1001" i="4"/>
  <c r="D1394" i="4" s="1"/>
  <c r="D1787" i="4" s="1"/>
  <c r="D2180" i="4" s="1"/>
  <c r="D2573" i="4" s="1"/>
  <c r="D2966" i="4" s="1"/>
  <c r="C1000" i="4"/>
  <c r="C1393" i="4" s="1"/>
  <c r="C1786" i="4" s="1"/>
  <c r="C2179" i="4" s="1"/>
  <c r="C2572" i="4" s="1"/>
  <c r="C2965" i="4" s="1"/>
  <c r="B999" i="4"/>
  <c r="B1392" i="4" s="1"/>
  <c r="B1785" i="4" s="1"/>
  <c r="B2178" i="4" s="1"/>
  <c r="B2571" i="4" s="1"/>
  <c r="B2964" i="4" s="1"/>
  <c r="A998" i="4"/>
  <c r="A1391" i="4" s="1"/>
  <c r="A1784" i="4" s="1"/>
  <c r="A2177" i="4" s="1"/>
  <c r="A2570" i="4" s="1"/>
  <c r="A2963" i="4" s="1"/>
  <c r="E996" i="4"/>
  <c r="E1389" i="4" s="1"/>
  <c r="E1782" i="4" s="1"/>
  <c r="E2175" i="4" s="1"/>
  <c r="E2568" i="4" s="1"/>
  <c r="E2961" i="4" s="1"/>
  <c r="D995" i="4"/>
  <c r="D1388" i="4" s="1"/>
  <c r="D1781" i="4" s="1"/>
  <c r="D2174" i="4" s="1"/>
  <c r="D2567" i="4" s="1"/>
  <c r="D2960" i="4" s="1"/>
  <c r="C994" i="4"/>
  <c r="C1387" i="4" s="1"/>
  <c r="C1780" i="4" s="1"/>
  <c r="C2173" i="4" s="1"/>
  <c r="C2566" i="4" s="1"/>
  <c r="C2959" i="4" s="1"/>
  <c r="B993" i="4"/>
  <c r="B1386" i="4" s="1"/>
  <c r="B1779" i="4" s="1"/>
  <c r="B2172" i="4" s="1"/>
  <c r="B2565" i="4" s="1"/>
  <c r="B2958" i="4" s="1"/>
  <c r="A992" i="4"/>
  <c r="A1385" i="4" s="1"/>
  <c r="A1778" i="4" s="1"/>
  <c r="A2171" i="4" s="1"/>
  <c r="A2564" i="4" s="1"/>
  <c r="A2957" i="4" s="1"/>
  <c r="E990" i="4"/>
  <c r="E1383" i="4" s="1"/>
  <c r="E1776" i="4" s="1"/>
  <c r="E2169" i="4" s="1"/>
  <c r="E2562" i="4" s="1"/>
  <c r="E2955" i="4" s="1"/>
  <c r="D989" i="4"/>
  <c r="D1382" i="4" s="1"/>
  <c r="D1775" i="4" s="1"/>
  <c r="D2168" i="4" s="1"/>
  <c r="D2561" i="4" s="1"/>
  <c r="D2954" i="4" s="1"/>
  <c r="C988" i="4"/>
  <c r="C1381" i="4" s="1"/>
  <c r="C1774" i="4" s="1"/>
  <c r="C2167" i="4" s="1"/>
  <c r="C2560" i="4" s="1"/>
  <c r="C2953" i="4" s="1"/>
  <c r="B987" i="4"/>
  <c r="B1380" i="4" s="1"/>
  <c r="B1773" i="4" s="1"/>
  <c r="B2166" i="4" s="1"/>
  <c r="B2559" i="4" s="1"/>
  <c r="B2952" i="4" s="1"/>
  <c r="A986" i="4"/>
  <c r="A1379" i="4" s="1"/>
  <c r="A1772" i="4" s="1"/>
  <c r="A2165" i="4" s="1"/>
  <c r="A2558" i="4" s="1"/>
  <c r="A2951" i="4" s="1"/>
  <c r="E984" i="4"/>
  <c r="E1377" i="4" s="1"/>
  <c r="E1770" i="4" s="1"/>
  <c r="E2163" i="4" s="1"/>
  <c r="E2556" i="4" s="1"/>
  <c r="E2949" i="4" s="1"/>
  <c r="D983" i="4"/>
  <c r="D1376" i="4" s="1"/>
  <c r="D1769" i="4" s="1"/>
  <c r="D2162" i="4" s="1"/>
  <c r="D2555" i="4" s="1"/>
  <c r="D2948" i="4" s="1"/>
  <c r="C982" i="4"/>
  <c r="C1375" i="4" s="1"/>
  <c r="C1768" i="4" s="1"/>
  <c r="C2161" i="4" s="1"/>
  <c r="C2554" i="4" s="1"/>
  <c r="C2947" i="4" s="1"/>
  <c r="B981" i="4"/>
  <c r="B1374" i="4" s="1"/>
  <c r="B1767" i="4" s="1"/>
  <c r="B2160" i="4" s="1"/>
  <c r="B2553" i="4" s="1"/>
  <c r="B2946" i="4" s="1"/>
  <c r="A980" i="4"/>
  <c r="A1373" i="4" s="1"/>
  <c r="A1766" i="4" s="1"/>
  <c r="A2159" i="4" s="1"/>
  <c r="A2552" i="4" s="1"/>
  <c r="A2945" i="4" s="1"/>
  <c r="E978" i="4"/>
  <c r="E1371" i="4" s="1"/>
  <c r="E1764" i="4" s="1"/>
  <c r="E2157" i="4" s="1"/>
  <c r="E2550" i="4" s="1"/>
  <c r="E2943" i="4" s="1"/>
  <c r="D977" i="4"/>
  <c r="D1370" i="4" s="1"/>
  <c r="D1763" i="4" s="1"/>
  <c r="D2156" i="4" s="1"/>
  <c r="D2549" i="4" s="1"/>
  <c r="D2942" i="4" s="1"/>
  <c r="C976" i="4"/>
  <c r="C1369" i="4" s="1"/>
  <c r="C1762" i="4" s="1"/>
  <c r="C2155" i="4" s="1"/>
  <c r="C2548" i="4" s="1"/>
  <c r="C2941" i="4" s="1"/>
  <c r="B975" i="4"/>
  <c r="B1368" i="4" s="1"/>
  <c r="B1761" i="4" s="1"/>
  <c r="B2154" i="4" s="1"/>
  <c r="B2547" i="4" s="1"/>
  <c r="B2940" i="4" s="1"/>
  <c r="A974" i="4"/>
  <c r="A1367" i="4" s="1"/>
  <c r="A1760" i="4" s="1"/>
  <c r="A2153" i="4" s="1"/>
  <c r="A2546" i="4" s="1"/>
  <c r="A2939" i="4" s="1"/>
  <c r="E972" i="4"/>
  <c r="E1365" i="4" s="1"/>
  <c r="E1758" i="4" s="1"/>
  <c r="E2151" i="4" s="1"/>
  <c r="E2544" i="4" s="1"/>
  <c r="E2937" i="4" s="1"/>
  <c r="D971" i="4"/>
  <c r="D1364" i="4" s="1"/>
  <c r="D1757" i="4" s="1"/>
  <c r="D2150" i="4" s="1"/>
  <c r="D2543" i="4" s="1"/>
  <c r="D2936" i="4" s="1"/>
  <c r="C970" i="4"/>
  <c r="C1363" i="4" s="1"/>
  <c r="C1756" i="4" s="1"/>
  <c r="C2149" i="4" s="1"/>
  <c r="C2542" i="4" s="1"/>
  <c r="C2935" i="4" s="1"/>
  <c r="B969" i="4"/>
  <c r="B1362" i="4" s="1"/>
  <c r="B1755" i="4" s="1"/>
  <c r="B2148" i="4" s="1"/>
  <c r="B2541" i="4" s="1"/>
  <c r="B2934" i="4" s="1"/>
  <c r="A968" i="4"/>
  <c r="A1361" i="4" s="1"/>
  <c r="A1754" i="4" s="1"/>
  <c r="A2147" i="4" s="1"/>
  <c r="A2540" i="4" s="1"/>
  <c r="A2933" i="4" s="1"/>
  <c r="E966" i="4"/>
  <c r="E1359" i="4" s="1"/>
  <c r="E1752" i="4" s="1"/>
  <c r="E2145" i="4" s="1"/>
  <c r="E2538" i="4" s="1"/>
  <c r="E2931" i="4" s="1"/>
  <c r="D965" i="4"/>
  <c r="D1358" i="4" s="1"/>
  <c r="D1751" i="4" s="1"/>
  <c r="D2144" i="4" s="1"/>
  <c r="D2537" i="4" s="1"/>
  <c r="D2930" i="4" s="1"/>
  <c r="C964" i="4"/>
  <c r="C1357" i="4" s="1"/>
  <c r="C1750" i="4" s="1"/>
  <c r="C2143" i="4" s="1"/>
  <c r="C2536" i="4" s="1"/>
  <c r="C2929" i="4" s="1"/>
  <c r="B963" i="4"/>
  <c r="B1356" i="4" s="1"/>
  <c r="B1749" i="4" s="1"/>
  <c r="B2142" i="4" s="1"/>
  <c r="B2535" i="4" s="1"/>
  <c r="B2928" i="4" s="1"/>
  <c r="A961" i="4"/>
  <c r="A1354" i="4" s="1"/>
  <c r="A1747" i="4" s="1"/>
  <c r="A2140" i="4" s="1"/>
  <c r="A2533" i="4" s="1"/>
  <c r="A2926" i="4" s="1"/>
  <c r="E959" i="4"/>
  <c r="E1352" i="4" s="1"/>
  <c r="E1745" i="4" s="1"/>
  <c r="E2138" i="4" s="1"/>
  <c r="E2531" i="4" s="1"/>
  <c r="E2924" i="4" s="1"/>
  <c r="D958" i="4"/>
  <c r="D1351" i="4" s="1"/>
  <c r="D1744" i="4" s="1"/>
  <c r="D2137" i="4" s="1"/>
  <c r="D2530" i="4" s="1"/>
  <c r="D2923" i="4" s="1"/>
  <c r="C957" i="4"/>
  <c r="C1350" i="4" s="1"/>
  <c r="C1743" i="4" s="1"/>
  <c r="C2136" i="4" s="1"/>
  <c r="C2529" i="4" s="1"/>
  <c r="C2922" i="4" s="1"/>
  <c r="B956" i="4"/>
  <c r="B1349" i="4" s="1"/>
  <c r="B1742" i="4" s="1"/>
  <c r="B2135" i="4" s="1"/>
  <c r="B2528" i="4" s="1"/>
  <c r="B2921" i="4" s="1"/>
  <c r="A955" i="4"/>
  <c r="A1348" i="4" s="1"/>
  <c r="A1741" i="4" s="1"/>
  <c r="A2134" i="4" s="1"/>
  <c r="A2527" i="4" s="1"/>
  <c r="A2920" i="4" s="1"/>
  <c r="E953" i="4"/>
  <c r="E1346" i="4" s="1"/>
  <c r="E1739" i="4" s="1"/>
  <c r="E2132" i="4" s="1"/>
  <c r="E2525" i="4" s="1"/>
  <c r="E2918" i="4" s="1"/>
  <c r="D952" i="4"/>
  <c r="D1345" i="4" s="1"/>
  <c r="D1738" i="4" s="1"/>
  <c r="D2131" i="4" s="1"/>
  <c r="D2524" i="4" s="1"/>
  <c r="D2917" i="4" s="1"/>
  <c r="C951" i="4"/>
  <c r="C1344" i="4" s="1"/>
  <c r="C1737" i="4" s="1"/>
  <c r="C2130" i="4" s="1"/>
  <c r="C2523" i="4" s="1"/>
  <c r="C2916" i="4" s="1"/>
  <c r="B950" i="4"/>
  <c r="B1343" i="4" s="1"/>
  <c r="B1736" i="4" s="1"/>
  <c r="B2129" i="4" s="1"/>
  <c r="B2522" i="4" s="1"/>
  <c r="B2915" i="4" s="1"/>
  <c r="A949" i="4"/>
  <c r="A1342" i="4" s="1"/>
  <c r="A1735" i="4" s="1"/>
  <c r="A2128" i="4" s="1"/>
  <c r="A2521" i="4" s="1"/>
  <c r="A2914" i="4" s="1"/>
  <c r="E947" i="4"/>
  <c r="E1340" i="4" s="1"/>
  <c r="E1733" i="4" s="1"/>
  <c r="E2126" i="4" s="1"/>
  <c r="E2519" i="4" s="1"/>
  <c r="E2912" i="4" s="1"/>
  <c r="D946" i="4"/>
  <c r="D1339" i="4" s="1"/>
  <c r="D1732" i="4" s="1"/>
  <c r="D2125" i="4" s="1"/>
  <c r="D2518" i="4" s="1"/>
  <c r="D2911" i="4" s="1"/>
  <c r="C945" i="4"/>
  <c r="C1338" i="4" s="1"/>
  <c r="C1731" i="4" s="1"/>
  <c r="C2124" i="4" s="1"/>
  <c r="C2517" i="4" s="1"/>
  <c r="C2910" i="4" s="1"/>
  <c r="B944" i="4"/>
  <c r="B1337" i="4" s="1"/>
  <c r="B1730" i="4" s="1"/>
  <c r="B2123" i="4" s="1"/>
  <c r="B2516" i="4" s="1"/>
  <c r="B2909" i="4" s="1"/>
  <c r="A943" i="4"/>
  <c r="A1336" i="4" s="1"/>
  <c r="A1729" i="4" s="1"/>
  <c r="A2122" i="4" s="1"/>
  <c r="A2515" i="4" s="1"/>
  <c r="A2908" i="4" s="1"/>
  <c r="E941" i="4"/>
  <c r="E1334" i="4" s="1"/>
  <c r="E1727" i="4" s="1"/>
  <c r="E2120" i="4" s="1"/>
  <c r="E2513" i="4" s="1"/>
  <c r="E2906" i="4" s="1"/>
  <c r="D940" i="4"/>
  <c r="D1333" i="4" s="1"/>
  <c r="D1726" i="4" s="1"/>
  <c r="D2119" i="4" s="1"/>
  <c r="D2512" i="4" s="1"/>
  <c r="D2905" i="4" s="1"/>
  <c r="C939" i="4"/>
  <c r="C1332" i="4" s="1"/>
  <c r="C1725" i="4" s="1"/>
  <c r="C2118" i="4" s="1"/>
  <c r="C2511" i="4" s="1"/>
  <c r="C2904" i="4" s="1"/>
  <c r="B938" i="4"/>
  <c r="B1331" i="4" s="1"/>
  <c r="B1724" i="4" s="1"/>
  <c r="B2117" i="4" s="1"/>
  <c r="B2510" i="4" s="1"/>
  <c r="B2903" i="4" s="1"/>
  <c r="A937" i="4"/>
  <c r="A1330" i="4" s="1"/>
  <c r="A1723" i="4" s="1"/>
  <c r="A2116" i="4" s="1"/>
  <c r="A2509" i="4" s="1"/>
  <c r="A2902" i="4" s="1"/>
  <c r="E935" i="4"/>
  <c r="E1328" i="4" s="1"/>
  <c r="E1721" i="4" s="1"/>
  <c r="E2114" i="4" s="1"/>
  <c r="E2507" i="4" s="1"/>
  <c r="E2900" i="4" s="1"/>
  <c r="D934" i="4"/>
  <c r="D1327" i="4" s="1"/>
  <c r="D1720" i="4" s="1"/>
  <c r="D2113" i="4" s="1"/>
  <c r="D2506" i="4" s="1"/>
  <c r="D2899" i="4" s="1"/>
  <c r="C933" i="4"/>
  <c r="C1326" i="4" s="1"/>
  <c r="C1719" i="4" s="1"/>
  <c r="C2112" i="4" s="1"/>
  <c r="C2505" i="4" s="1"/>
  <c r="C2898" i="4" s="1"/>
  <c r="B932" i="4"/>
  <c r="B1325" i="4" s="1"/>
  <c r="B1718" i="4" s="1"/>
  <c r="B2111" i="4" s="1"/>
  <c r="B2504" i="4" s="1"/>
  <c r="B2897" i="4" s="1"/>
  <c r="A931" i="4"/>
  <c r="A1324" i="4" s="1"/>
  <c r="A1717" i="4" s="1"/>
  <c r="A2110" i="4" s="1"/>
  <c r="A2503" i="4" s="1"/>
  <c r="A2896" i="4" s="1"/>
  <c r="E929" i="4"/>
  <c r="E1322" i="4" s="1"/>
  <c r="E1715" i="4" s="1"/>
  <c r="E2108" i="4" s="1"/>
  <c r="E2501" i="4" s="1"/>
  <c r="E2894" i="4" s="1"/>
  <c r="D928" i="4"/>
  <c r="D1321" i="4" s="1"/>
  <c r="D1714" i="4" s="1"/>
  <c r="D2107" i="4" s="1"/>
  <c r="D2500" i="4" s="1"/>
  <c r="D2893" i="4" s="1"/>
  <c r="C927" i="4"/>
  <c r="C1320" i="4" s="1"/>
  <c r="C1713" i="4" s="1"/>
  <c r="C2106" i="4" s="1"/>
  <c r="C2499" i="4" s="1"/>
  <c r="C2892" i="4" s="1"/>
  <c r="B926" i="4"/>
  <c r="B1319" i="4" s="1"/>
  <c r="B1712" i="4" s="1"/>
  <c r="B2105" i="4" s="1"/>
  <c r="B2498" i="4" s="1"/>
  <c r="B2891" i="4" s="1"/>
  <c r="E925" i="4"/>
  <c r="E1318" i="4" s="1"/>
  <c r="E1711" i="4" s="1"/>
  <c r="E2104" i="4" s="1"/>
  <c r="E2497" i="4" s="1"/>
  <c r="E2890" i="4" s="1"/>
  <c r="B924" i="4"/>
  <c r="B1317" i="4" s="1"/>
  <c r="B1710" i="4" s="1"/>
  <c r="B2103" i="4" s="1"/>
  <c r="B2496" i="4" s="1"/>
  <c r="B2889" i="4" s="1"/>
  <c r="E923" i="4"/>
  <c r="E1316" i="4" s="1"/>
  <c r="E1709" i="4" s="1"/>
  <c r="E2102" i="4" s="1"/>
  <c r="E2495" i="4" s="1"/>
  <c r="E2888" i="4" s="1"/>
  <c r="B922" i="4"/>
  <c r="B1315" i="4" s="1"/>
  <c r="B1708" i="4" s="1"/>
  <c r="B2101" i="4" s="1"/>
  <c r="B2494" i="4" s="1"/>
  <c r="B2887" i="4" s="1"/>
  <c r="E921" i="4"/>
  <c r="E1314" i="4" s="1"/>
  <c r="E1707" i="4" s="1"/>
  <c r="E2100" i="4" s="1"/>
  <c r="E2493" i="4" s="1"/>
  <c r="E2886" i="4" s="1"/>
  <c r="B920" i="4"/>
  <c r="B1313" i="4" s="1"/>
  <c r="B1706" i="4" s="1"/>
  <c r="B2099" i="4" s="1"/>
  <c r="B2492" i="4" s="1"/>
  <c r="B2885" i="4" s="1"/>
  <c r="E919" i="4"/>
  <c r="E1312" i="4" s="1"/>
  <c r="E1705" i="4" s="1"/>
  <c r="E2098" i="4" s="1"/>
  <c r="E2491" i="4" s="1"/>
  <c r="E2884" i="4" s="1"/>
  <c r="B918" i="4"/>
  <c r="B1311" i="4" s="1"/>
  <c r="B1704" i="4" s="1"/>
  <c r="B2097" i="4" s="1"/>
  <c r="B2490" i="4" s="1"/>
  <c r="B2883" i="4" s="1"/>
  <c r="E917" i="4"/>
  <c r="E1310" i="4" s="1"/>
  <c r="E1703" i="4" s="1"/>
  <c r="E2096" i="4" s="1"/>
  <c r="E2489" i="4" s="1"/>
  <c r="E2882" i="4" s="1"/>
  <c r="B916" i="4"/>
  <c r="B1309" i="4" s="1"/>
  <c r="B1702" i="4" s="1"/>
  <c r="B2095" i="4" s="1"/>
  <c r="B2488" i="4" s="1"/>
  <c r="B2881" i="4" s="1"/>
  <c r="A1014" i="4"/>
  <c r="A1407" i="4" s="1"/>
  <c r="A1800" i="4" s="1"/>
  <c r="A2193" i="4" s="1"/>
  <c r="A2586" i="4" s="1"/>
  <c r="A2979" i="4" s="1"/>
  <c r="E1012" i="4"/>
  <c r="E1405" i="4" s="1"/>
  <c r="E1798" i="4" s="1"/>
  <c r="E2191" i="4" s="1"/>
  <c r="E2584" i="4" s="1"/>
  <c r="E2977" i="4" s="1"/>
  <c r="D1011" i="4"/>
  <c r="D1404" i="4" s="1"/>
  <c r="D1797" i="4" s="1"/>
  <c r="D2190" i="4" s="1"/>
  <c r="D2583" i="4" s="1"/>
  <c r="D2976" i="4" s="1"/>
  <c r="C1010" i="4"/>
  <c r="C1403" i="4" s="1"/>
  <c r="C1796" i="4" s="1"/>
  <c r="C2189" i="4" s="1"/>
  <c r="C2582" i="4" s="1"/>
  <c r="C2975" i="4" s="1"/>
  <c r="B1009" i="4"/>
  <c r="B1402" i="4" s="1"/>
  <c r="B1795" i="4" s="1"/>
  <c r="B2188" i="4" s="1"/>
  <c r="B2581" i="4" s="1"/>
  <c r="B2974" i="4" s="1"/>
  <c r="A1008" i="4"/>
  <c r="A1401" i="4" s="1"/>
  <c r="A1794" i="4" s="1"/>
  <c r="A2187" i="4" s="1"/>
  <c r="A2580" i="4" s="1"/>
  <c r="A2973" i="4" s="1"/>
  <c r="E1006" i="4"/>
  <c r="E1399" i="4" s="1"/>
  <c r="E1792" i="4" s="1"/>
  <c r="E2185" i="4" s="1"/>
  <c r="E2578" i="4" s="1"/>
  <c r="E2971" i="4" s="1"/>
  <c r="D1005" i="4"/>
  <c r="D1398" i="4" s="1"/>
  <c r="D1791" i="4" s="1"/>
  <c r="D2184" i="4" s="1"/>
  <c r="D2577" i="4" s="1"/>
  <c r="D2970" i="4" s="1"/>
  <c r="C1004" i="4"/>
  <c r="C1397" i="4" s="1"/>
  <c r="C1790" i="4" s="1"/>
  <c r="C2183" i="4" s="1"/>
  <c r="C2576" i="4" s="1"/>
  <c r="C2969" i="4" s="1"/>
  <c r="B1003" i="4"/>
  <c r="B1396" i="4" s="1"/>
  <c r="B1789" i="4" s="1"/>
  <c r="B2182" i="4" s="1"/>
  <c r="B2575" i="4" s="1"/>
  <c r="B2968" i="4" s="1"/>
  <c r="E1016" i="4"/>
  <c r="E1409" i="4" s="1"/>
  <c r="E1802" i="4" s="1"/>
  <c r="E2195" i="4" s="1"/>
  <c r="E2588" i="4" s="1"/>
  <c r="E2981" i="4" s="1"/>
  <c r="D1015" i="4"/>
  <c r="D1408" i="4" s="1"/>
  <c r="D1801" i="4" s="1"/>
  <c r="D2194" i="4" s="1"/>
  <c r="D2587" i="4" s="1"/>
  <c r="D2980" i="4" s="1"/>
  <c r="D1181" i="4"/>
  <c r="D1574" i="4" s="1"/>
  <c r="D1967" i="4" s="1"/>
  <c r="D2360" i="4" s="1"/>
  <c r="D2753" i="4" s="1"/>
  <c r="D3146" i="4" s="1"/>
  <c r="C1180" i="4"/>
  <c r="C1573" i="4" s="1"/>
  <c r="C1966" i="4" s="1"/>
  <c r="C2359" i="4" s="1"/>
  <c r="C2752" i="4" s="1"/>
  <c r="C3145" i="4" s="1"/>
  <c r="B1179" i="4"/>
  <c r="B1572" i="4" s="1"/>
  <c r="B1965" i="4" s="1"/>
  <c r="B2358" i="4" s="1"/>
  <c r="B2751" i="4" s="1"/>
  <c r="B3144" i="4" s="1"/>
  <c r="E1183" i="4"/>
  <c r="E1576" i="4" s="1"/>
  <c r="E1969" i="4" s="1"/>
  <c r="E2362" i="4" s="1"/>
  <c r="E2755" i="4" s="1"/>
  <c r="E3148" i="4" s="1"/>
  <c r="D1182" i="4"/>
  <c r="D1575" i="4" s="1"/>
  <c r="D1968" i="4" s="1"/>
  <c r="D2361" i="4" s="1"/>
  <c r="D2754" i="4" s="1"/>
  <c r="D3147" i="4" s="1"/>
  <c r="D1002" i="4"/>
  <c r="D1395" i="4" s="1"/>
  <c r="D1788" i="4" s="1"/>
  <c r="D2181" i="4" s="1"/>
  <c r="D2574" i="4" s="1"/>
  <c r="D2967" i="4" s="1"/>
  <c r="C1001" i="4"/>
  <c r="C1394" i="4" s="1"/>
  <c r="C1787" i="4" s="1"/>
  <c r="C2180" i="4" s="1"/>
  <c r="C2573" i="4" s="1"/>
  <c r="C2966" i="4" s="1"/>
  <c r="B1000" i="4"/>
  <c r="B1393" i="4" s="1"/>
  <c r="B1786" i="4" s="1"/>
  <c r="B2179" i="4" s="1"/>
  <c r="B2572" i="4" s="1"/>
  <c r="B2965" i="4" s="1"/>
  <c r="A999" i="4"/>
  <c r="A1392" i="4" s="1"/>
  <c r="A1785" i="4" s="1"/>
  <c r="A2178" i="4" s="1"/>
  <c r="A2571" i="4" s="1"/>
  <c r="A2964" i="4" s="1"/>
  <c r="E997" i="4"/>
  <c r="E1390" i="4" s="1"/>
  <c r="E1783" i="4" s="1"/>
  <c r="E2176" i="4" s="1"/>
  <c r="E2569" i="4" s="1"/>
  <c r="E2962" i="4" s="1"/>
  <c r="D996" i="4"/>
  <c r="D1389" i="4" s="1"/>
  <c r="D1782" i="4" s="1"/>
  <c r="D2175" i="4" s="1"/>
  <c r="D2568" i="4" s="1"/>
  <c r="D2961" i="4" s="1"/>
  <c r="C995" i="4"/>
  <c r="C1388" i="4" s="1"/>
  <c r="C1781" i="4" s="1"/>
  <c r="C2174" i="4" s="1"/>
  <c r="C2567" i="4" s="1"/>
  <c r="C2960" i="4" s="1"/>
  <c r="B994" i="4"/>
  <c r="B1387" i="4" s="1"/>
  <c r="B1780" i="4" s="1"/>
  <c r="B2173" i="4" s="1"/>
  <c r="B2566" i="4" s="1"/>
  <c r="B2959" i="4" s="1"/>
  <c r="A993" i="4"/>
  <c r="A1386" i="4" s="1"/>
  <c r="A1779" i="4" s="1"/>
  <c r="A2172" i="4" s="1"/>
  <c r="A2565" i="4" s="1"/>
  <c r="A2958" i="4" s="1"/>
  <c r="E991" i="4"/>
  <c r="E1384" i="4" s="1"/>
  <c r="E1777" i="4" s="1"/>
  <c r="E2170" i="4" s="1"/>
  <c r="E2563" i="4" s="1"/>
  <c r="E2956" i="4" s="1"/>
  <c r="D990" i="4"/>
  <c r="D1383" i="4" s="1"/>
  <c r="D1776" i="4" s="1"/>
  <c r="D2169" i="4" s="1"/>
  <c r="D2562" i="4" s="1"/>
  <c r="D2955" i="4" s="1"/>
  <c r="C989" i="4"/>
  <c r="C1382" i="4" s="1"/>
  <c r="C1775" i="4" s="1"/>
  <c r="C2168" i="4" s="1"/>
  <c r="C2561" i="4" s="1"/>
  <c r="C2954" i="4" s="1"/>
  <c r="B988" i="4"/>
  <c r="B1381" i="4" s="1"/>
  <c r="B1774" i="4" s="1"/>
  <c r="B2167" i="4" s="1"/>
  <c r="B2560" i="4" s="1"/>
  <c r="B2953" i="4" s="1"/>
  <c r="A987" i="4"/>
  <c r="A1380" i="4" s="1"/>
  <c r="A1773" i="4" s="1"/>
  <c r="A2166" i="4" s="1"/>
  <c r="A2559" i="4" s="1"/>
  <c r="A2952" i="4" s="1"/>
  <c r="E985" i="4"/>
  <c r="E1378" i="4" s="1"/>
  <c r="E1771" i="4" s="1"/>
  <c r="E2164" i="4" s="1"/>
  <c r="E2557" i="4" s="1"/>
  <c r="E2950" i="4" s="1"/>
  <c r="D984" i="4"/>
  <c r="D1377" i="4" s="1"/>
  <c r="D1770" i="4" s="1"/>
  <c r="D2163" i="4" s="1"/>
  <c r="D2556" i="4" s="1"/>
  <c r="D2949" i="4" s="1"/>
  <c r="C983" i="4"/>
  <c r="C1376" i="4" s="1"/>
  <c r="C1769" i="4" s="1"/>
  <c r="C2162" i="4" s="1"/>
  <c r="C2555" i="4" s="1"/>
  <c r="C2948" i="4" s="1"/>
  <c r="B982" i="4"/>
  <c r="B1375" i="4" s="1"/>
  <c r="B1768" i="4" s="1"/>
  <c r="B2161" i="4" s="1"/>
  <c r="B2554" i="4" s="1"/>
  <c r="B2947" i="4" s="1"/>
  <c r="A981" i="4"/>
  <c r="A1374" i="4" s="1"/>
  <c r="A1767" i="4" s="1"/>
  <c r="A2160" i="4" s="1"/>
  <c r="A2553" i="4" s="1"/>
  <c r="A2946" i="4" s="1"/>
  <c r="E979" i="4"/>
  <c r="E1372" i="4" s="1"/>
  <c r="E1765" i="4" s="1"/>
  <c r="E2158" i="4" s="1"/>
  <c r="E2551" i="4" s="1"/>
  <c r="E2944" i="4" s="1"/>
  <c r="D978" i="4"/>
  <c r="D1371" i="4" s="1"/>
  <c r="D1764" i="4" s="1"/>
  <c r="D2157" i="4" s="1"/>
  <c r="D2550" i="4" s="1"/>
  <c r="D2943" i="4" s="1"/>
  <c r="C977" i="4"/>
  <c r="C1370" i="4" s="1"/>
  <c r="C1763" i="4" s="1"/>
  <c r="C2156" i="4" s="1"/>
  <c r="C2549" i="4" s="1"/>
  <c r="C2942" i="4" s="1"/>
  <c r="B976" i="4"/>
  <c r="B1369" i="4" s="1"/>
  <c r="B1762" i="4" s="1"/>
  <c r="B2155" i="4" s="1"/>
  <c r="B2548" i="4" s="1"/>
  <c r="B2941" i="4" s="1"/>
  <c r="A975" i="4"/>
  <c r="A1368" i="4" s="1"/>
  <c r="A1761" i="4" s="1"/>
  <c r="A2154" i="4" s="1"/>
  <c r="A2547" i="4" s="1"/>
  <c r="A2940" i="4" s="1"/>
  <c r="E973" i="4"/>
  <c r="E1366" i="4" s="1"/>
  <c r="E1759" i="4" s="1"/>
  <c r="E2152" i="4" s="1"/>
  <c r="E2545" i="4" s="1"/>
  <c r="E2938" i="4" s="1"/>
  <c r="D972" i="4"/>
  <c r="D1365" i="4" s="1"/>
  <c r="D1758" i="4" s="1"/>
  <c r="D2151" i="4" s="1"/>
  <c r="D2544" i="4" s="1"/>
  <c r="D2937" i="4" s="1"/>
  <c r="C971" i="4"/>
  <c r="C1364" i="4" s="1"/>
  <c r="C1757" i="4" s="1"/>
  <c r="C2150" i="4" s="1"/>
  <c r="C2543" i="4" s="1"/>
  <c r="C2936" i="4" s="1"/>
  <c r="B970" i="4"/>
  <c r="B1363" i="4" s="1"/>
  <c r="B1756" i="4" s="1"/>
  <c r="B2149" i="4" s="1"/>
  <c r="B2542" i="4" s="1"/>
  <c r="B2935" i="4" s="1"/>
  <c r="A969" i="4"/>
  <c r="A1362" i="4" s="1"/>
  <c r="A1755" i="4" s="1"/>
  <c r="A2148" i="4" s="1"/>
  <c r="A2541" i="4" s="1"/>
  <c r="A2934" i="4" s="1"/>
  <c r="E967" i="4"/>
  <c r="E1360" i="4" s="1"/>
  <c r="E1753" i="4" s="1"/>
  <c r="E2146" i="4" s="1"/>
  <c r="E2539" i="4" s="1"/>
  <c r="E2932" i="4" s="1"/>
  <c r="D966" i="4"/>
  <c r="D1359" i="4" s="1"/>
  <c r="D1752" i="4" s="1"/>
  <c r="D2145" i="4" s="1"/>
  <c r="D2538" i="4" s="1"/>
  <c r="D2931" i="4" s="1"/>
  <c r="C965" i="4"/>
  <c r="C1358" i="4" s="1"/>
  <c r="C1751" i="4" s="1"/>
  <c r="C2144" i="4" s="1"/>
  <c r="C2537" i="4" s="1"/>
  <c r="C2930" i="4" s="1"/>
  <c r="B964" i="4"/>
  <c r="B1357" i="4" s="1"/>
  <c r="B1750" i="4" s="1"/>
  <c r="B2143" i="4" s="1"/>
  <c r="B2536" i="4" s="1"/>
  <c r="B2929" i="4" s="1"/>
  <c r="A963" i="4"/>
  <c r="A1356" i="4" s="1"/>
  <c r="A1749" i="4" s="1"/>
  <c r="A2142" i="4" s="1"/>
  <c r="A2535" i="4" s="1"/>
  <c r="A2928" i="4" s="1"/>
  <c r="E960" i="4"/>
  <c r="E1353" i="4" s="1"/>
  <c r="E1746" i="4" s="1"/>
  <c r="E2139" i="4" s="1"/>
  <c r="E2532" i="4" s="1"/>
  <c r="E2925" i="4" s="1"/>
  <c r="D959" i="4"/>
  <c r="D1352" i="4" s="1"/>
  <c r="D1745" i="4" s="1"/>
  <c r="D2138" i="4" s="1"/>
  <c r="D2531" i="4" s="1"/>
  <c r="D2924" i="4" s="1"/>
  <c r="C958" i="4"/>
  <c r="C1351" i="4" s="1"/>
  <c r="C1744" i="4" s="1"/>
  <c r="C2137" i="4" s="1"/>
  <c r="C2530" i="4" s="1"/>
  <c r="C2923" i="4" s="1"/>
  <c r="B957" i="4"/>
  <c r="B1350" i="4" s="1"/>
  <c r="B1743" i="4" s="1"/>
  <c r="B2136" i="4" s="1"/>
  <c r="B2529" i="4" s="1"/>
  <c r="B2922" i="4" s="1"/>
  <c r="A956" i="4"/>
  <c r="A1349" i="4" s="1"/>
  <c r="A1742" i="4" s="1"/>
  <c r="A2135" i="4" s="1"/>
  <c r="A2528" i="4" s="1"/>
  <c r="A2921" i="4" s="1"/>
  <c r="E954" i="4"/>
  <c r="E1347" i="4" s="1"/>
  <c r="E1740" i="4" s="1"/>
  <c r="E2133" i="4" s="1"/>
  <c r="E2526" i="4" s="1"/>
  <c r="E2919" i="4" s="1"/>
  <c r="D953" i="4"/>
  <c r="D1346" i="4" s="1"/>
  <c r="D1739" i="4" s="1"/>
  <c r="D2132" i="4" s="1"/>
  <c r="D2525" i="4" s="1"/>
  <c r="D2918" i="4" s="1"/>
  <c r="C952" i="4"/>
  <c r="C1345" i="4" s="1"/>
  <c r="C1738" i="4" s="1"/>
  <c r="C2131" i="4" s="1"/>
  <c r="C2524" i="4" s="1"/>
  <c r="C2917" i="4" s="1"/>
  <c r="B951" i="4"/>
  <c r="B1344" i="4" s="1"/>
  <c r="B1737" i="4" s="1"/>
  <c r="B2130" i="4" s="1"/>
  <c r="B2523" i="4" s="1"/>
  <c r="B2916" i="4" s="1"/>
  <c r="A950" i="4"/>
  <c r="A1343" i="4" s="1"/>
  <c r="A1736" i="4" s="1"/>
  <c r="A2129" i="4" s="1"/>
  <c r="A2522" i="4" s="1"/>
  <c r="A2915" i="4" s="1"/>
  <c r="E948" i="4"/>
  <c r="E1341" i="4" s="1"/>
  <c r="E1734" i="4" s="1"/>
  <c r="E2127" i="4" s="1"/>
  <c r="E2520" i="4" s="1"/>
  <c r="E2913" i="4" s="1"/>
  <c r="D947" i="4"/>
  <c r="D1340" i="4" s="1"/>
  <c r="D1733" i="4" s="1"/>
  <c r="D2126" i="4" s="1"/>
  <c r="D2519" i="4" s="1"/>
  <c r="D2912" i="4" s="1"/>
  <c r="C946" i="4"/>
  <c r="C1339" i="4" s="1"/>
  <c r="C1732" i="4" s="1"/>
  <c r="C2125" i="4" s="1"/>
  <c r="C2518" i="4" s="1"/>
  <c r="C2911" i="4" s="1"/>
  <c r="B945" i="4"/>
  <c r="B1338" i="4" s="1"/>
  <c r="B1731" i="4" s="1"/>
  <c r="B2124" i="4" s="1"/>
  <c r="B2517" i="4" s="1"/>
  <c r="B2910" i="4" s="1"/>
  <c r="A944" i="4"/>
  <c r="A1337" i="4" s="1"/>
  <c r="A1730" i="4" s="1"/>
  <c r="A2123" i="4" s="1"/>
  <c r="A2516" i="4" s="1"/>
  <c r="A2909" i="4" s="1"/>
  <c r="E942" i="4"/>
  <c r="E1335" i="4" s="1"/>
  <c r="E1728" i="4" s="1"/>
  <c r="E2121" i="4" s="1"/>
  <c r="E2514" i="4" s="1"/>
  <c r="E2907" i="4" s="1"/>
  <c r="D941" i="4"/>
  <c r="D1334" i="4" s="1"/>
  <c r="D1727" i="4" s="1"/>
  <c r="D2120" i="4" s="1"/>
  <c r="D2513" i="4" s="1"/>
  <c r="D2906" i="4" s="1"/>
  <c r="C940" i="4"/>
  <c r="C1333" i="4" s="1"/>
  <c r="C1726" i="4" s="1"/>
  <c r="C2119" i="4" s="1"/>
  <c r="C2512" i="4" s="1"/>
  <c r="C2905" i="4" s="1"/>
  <c r="B939" i="4"/>
  <c r="B1332" i="4" s="1"/>
  <c r="B1725" i="4" s="1"/>
  <c r="B2118" i="4" s="1"/>
  <c r="B2511" i="4" s="1"/>
  <c r="B2904" i="4" s="1"/>
  <c r="A938" i="4"/>
  <c r="A1331" i="4" s="1"/>
  <c r="A1724" i="4" s="1"/>
  <c r="A2117" i="4" s="1"/>
  <c r="A2510" i="4" s="1"/>
  <c r="A2903" i="4" s="1"/>
  <c r="E936" i="4"/>
  <c r="E1329" i="4" s="1"/>
  <c r="E1722" i="4" s="1"/>
  <c r="E2115" i="4" s="1"/>
  <c r="E2508" i="4" s="1"/>
  <c r="E2901" i="4" s="1"/>
  <c r="D935" i="4"/>
  <c r="D1328" i="4" s="1"/>
  <c r="D1721" i="4" s="1"/>
  <c r="D2114" i="4" s="1"/>
  <c r="D2507" i="4" s="1"/>
  <c r="D2900" i="4" s="1"/>
  <c r="C934" i="4"/>
  <c r="C1327" i="4" s="1"/>
  <c r="C1720" i="4" s="1"/>
  <c r="C2113" i="4" s="1"/>
  <c r="C2506" i="4" s="1"/>
  <c r="C2899" i="4" s="1"/>
  <c r="B933" i="4"/>
  <c r="B1326" i="4" s="1"/>
  <c r="B1719" i="4" s="1"/>
  <c r="B2112" i="4" s="1"/>
  <c r="B2505" i="4" s="1"/>
  <c r="B2898" i="4" s="1"/>
  <c r="A932" i="4"/>
  <c r="A1325" i="4" s="1"/>
  <c r="A1718" i="4" s="1"/>
  <c r="A2111" i="4" s="1"/>
  <c r="A2504" i="4" s="1"/>
  <c r="A2897" i="4" s="1"/>
  <c r="E930" i="4"/>
  <c r="E1323" i="4" s="1"/>
  <c r="E1716" i="4" s="1"/>
  <c r="E2109" i="4" s="1"/>
  <c r="E2502" i="4" s="1"/>
  <c r="E2895" i="4" s="1"/>
  <c r="D929" i="4"/>
  <c r="D1322" i="4" s="1"/>
  <c r="D1715" i="4" s="1"/>
  <c r="D2108" i="4" s="1"/>
  <c r="D2501" i="4" s="1"/>
  <c r="D2894" i="4" s="1"/>
  <c r="C928" i="4"/>
  <c r="C1321" i="4" s="1"/>
  <c r="C1714" i="4" s="1"/>
  <c r="C2107" i="4" s="1"/>
  <c r="C2500" i="4" s="1"/>
  <c r="C2893" i="4" s="1"/>
  <c r="B927" i="4"/>
  <c r="B1320" i="4" s="1"/>
  <c r="B1713" i="4" s="1"/>
  <c r="B2106" i="4" s="1"/>
  <c r="B2499" i="4" s="1"/>
  <c r="B2892" i="4" s="1"/>
  <c r="A926" i="4"/>
  <c r="A1319" i="4" s="1"/>
  <c r="A1712" i="4" s="1"/>
  <c r="A2105" i="4" s="1"/>
  <c r="A2498" i="4" s="1"/>
  <c r="A2891" i="4" s="1"/>
  <c r="D925" i="4"/>
  <c r="D1318" i="4" s="1"/>
  <c r="D1711" i="4" s="1"/>
  <c r="D2104" i="4" s="1"/>
  <c r="D2497" i="4" s="1"/>
  <c r="D2890" i="4" s="1"/>
  <c r="A924" i="4"/>
  <c r="A1317" i="4" s="1"/>
  <c r="A1710" i="4" s="1"/>
  <c r="A2103" i="4" s="1"/>
  <c r="A2496" i="4" s="1"/>
  <c r="A2889" i="4" s="1"/>
  <c r="D923" i="4"/>
  <c r="D1316" i="4" s="1"/>
  <c r="D1709" i="4" s="1"/>
  <c r="D2102" i="4" s="1"/>
  <c r="D2495" i="4" s="1"/>
  <c r="D2888" i="4" s="1"/>
  <c r="A922" i="4"/>
  <c r="A1315" i="4" s="1"/>
  <c r="A1708" i="4" s="1"/>
  <c r="A2101" i="4" s="1"/>
  <c r="A2494" i="4" s="1"/>
  <c r="A2887" i="4" s="1"/>
  <c r="D921" i="4"/>
  <c r="D1314" i="4" s="1"/>
  <c r="D1707" i="4" s="1"/>
  <c r="D2100" i="4" s="1"/>
  <c r="D2493" i="4" s="1"/>
  <c r="D2886" i="4" s="1"/>
  <c r="A920" i="4"/>
  <c r="A1313" i="4" s="1"/>
  <c r="A1706" i="4" s="1"/>
  <c r="A2099" i="4" s="1"/>
  <c r="A2492" i="4" s="1"/>
  <c r="A2885" i="4" s="1"/>
  <c r="D919" i="4"/>
  <c r="D1312" i="4" s="1"/>
  <c r="D1705" i="4" s="1"/>
  <c r="D2098" i="4" s="1"/>
  <c r="D2491" i="4" s="1"/>
  <c r="D2884" i="4" s="1"/>
  <c r="A918" i="4"/>
  <c r="A1311" i="4" s="1"/>
  <c r="A1704" i="4" s="1"/>
  <c r="A2097" i="4" s="1"/>
  <c r="A2490" i="4" s="1"/>
  <c r="A2883" i="4" s="1"/>
  <c r="D917" i="4"/>
  <c r="D1310" i="4" s="1"/>
  <c r="D1703" i="4" s="1"/>
  <c r="D2096" i="4" s="1"/>
  <c r="D2489" i="4" s="1"/>
  <c r="D2882" i="4" s="1"/>
  <c r="A916" i="4"/>
  <c r="A1309" i="4" s="1"/>
  <c r="A1702" i="4" s="1"/>
  <c r="A2095" i="4" s="1"/>
  <c r="A2488" i="4" s="1"/>
  <c r="A2881" i="4" s="1"/>
  <c r="E1013" i="4"/>
  <c r="E1406" i="4" s="1"/>
  <c r="E1799" i="4" s="1"/>
  <c r="E2192" i="4" s="1"/>
  <c r="E2585" i="4" s="1"/>
  <c r="E2978" i="4" s="1"/>
  <c r="D1012" i="4"/>
  <c r="D1405" i="4" s="1"/>
  <c r="D1798" i="4" s="1"/>
  <c r="D2191" i="4" s="1"/>
  <c r="D2584" i="4" s="1"/>
  <c r="D2977" i="4" s="1"/>
  <c r="C1011" i="4"/>
  <c r="C1404" i="4" s="1"/>
  <c r="C1797" i="4" s="1"/>
  <c r="C2190" i="4" s="1"/>
  <c r="C2583" i="4" s="1"/>
  <c r="C2976" i="4" s="1"/>
  <c r="B1010" i="4"/>
  <c r="B1403" i="4" s="1"/>
  <c r="B1796" i="4" s="1"/>
  <c r="B2189" i="4" s="1"/>
  <c r="B2582" i="4" s="1"/>
  <c r="B2975" i="4" s="1"/>
  <c r="A1009" i="4"/>
  <c r="A1402" i="4" s="1"/>
  <c r="A1795" i="4" s="1"/>
  <c r="A2188" i="4" s="1"/>
  <c r="A2581" i="4" s="1"/>
  <c r="A2974" i="4" s="1"/>
  <c r="E1007" i="4"/>
  <c r="E1400" i="4" s="1"/>
  <c r="E1793" i="4" s="1"/>
  <c r="E2186" i="4" s="1"/>
  <c r="E2579" i="4" s="1"/>
  <c r="E2972" i="4" s="1"/>
  <c r="D1006" i="4"/>
  <c r="D1399" i="4" s="1"/>
  <c r="D1792" i="4" s="1"/>
  <c r="D2185" i="4" s="1"/>
  <c r="D2578" i="4" s="1"/>
  <c r="D2971" i="4" s="1"/>
  <c r="C1005" i="4"/>
  <c r="C1398" i="4" s="1"/>
  <c r="C1791" i="4" s="1"/>
  <c r="C2184" i="4" s="1"/>
  <c r="C2577" i="4" s="1"/>
  <c r="C2970" i="4" s="1"/>
  <c r="B1004" i="4"/>
  <c r="B1397" i="4" s="1"/>
  <c r="B1790" i="4" s="1"/>
  <c r="B2183" i="4" s="1"/>
  <c r="B2576" i="4" s="1"/>
  <c r="B2969" i="4" s="1"/>
  <c r="A1003" i="4"/>
  <c r="A1396" i="4" s="1"/>
  <c r="A1789" i="4" s="1"/>
  <c r="A2182" i="4" s="1"/>
  <c r="A2575" i="4" s="1"/>
  <c r="A2968" i="4" s="1"/>
  <c r="D1016" i="4"/>
  <c r="D1409" i="4" s="1"/>
  <c r="D1802" i="4" s="1"/>
  <c r="D2195" i="4" s="1"/>
  <c r="D2588" i="4" s="1"/>
  <c r="D2981" i="4" s="1"/>
  <c r="C1015" i="4"/>
  <c r="C1408" i="4" s="1"/>
  <c r="C1801" i="4" s="1"/>
  <c r="C2194" i="4" s="1"/>
  <c r="C2587" i="4" s="1"/>
  <c r="C2980" i="4" s="1"/>
  <c r="C1181" i="4"/>
  <c r="C1574" i="4" s="1"/>
  <c r="C1967" i="4" s="1"/>
  <c r="C2360" i="4" s="1"/>
  <c r="C2753" i="4" s="1"/>
  <c r="C3146" i="4" s="1"/>
  <c r="B1180" i="4"/>
  <c r="B1573" i="4" s="1"/>
  <c r="B1966" i="4" s="1"/>
  <c r="B2359" i="4" s="1"/>
  <c r="B2752" i="4" s="1"/>
  <c r="B3145" i="4" s="1"/>
  <c r="A1179" i="4"/>
  <c r="A1572" i="4" s="1"/>
  <c r="A1965" i="4" s="1"/>
  <c r="A2358" i="4" s="1"/>
  <c r="A2751" i="4" s="1"/>
  <c r="A3144" i="4" s="1"/>
  <c r="D1183" i="4"/>
  <c r="D1576" i="4" s="1"/>
  <c r="D1969" i="4" s="1"/>
  <c r="D2362" i="4" s="1"/>
  <c r="D2755" i="4" s="1"/>
  <c r="D3148" i="4" s="1"/>
  <c r="C1182" i="4"/>
  <c r="C1575" i="4" s="1"/>
  <c r="C1968" i="4" s="1"/>
  <c r="C2361" i="4" s="1"/>
  <c r="C2754" i="4" s="1"/>
  <c r="C3147" i="4" s="1"/>
  <c r="C1002" i="4"/>
  <c r="C1395" i="4" s="1"/>
  <c r="C1788" i="4" s="1"/>
  <c r="C2181" i="4" s="1"/>
  <c r="C2574" i="4" s="1"/>
  <c r="C2967" i="4" s="1"/>
  <c r="B1001" i="4"/>
  <c r="B1394" i="4" s="1"/>
  <c r="B1787" i="4" s="1"/>
  <c r="B2180" i="4" s="1"/>
  <c r="B2573" i="4" s="1"/>
  <c r="B2966" i="4" s="1"/>
  <c r="A1000" i="4"/>
  <c r="A1393" i="4" s="1"/>
  <c r="A1786" i="4" s="1"/>
  <c r="A2179" i="4" s="1"/>
  <c r="A2572" i="4" s="1"/>
  <c r="A2965" i="4" s="1"/>
  <c r="E998" i="4"/>
  <c r="E1391" i="4" s="1"/>
  <c r="E1784" i="4" s="1"/>
  <c r="E2177" i="4" s="1"/>
  <c r="E2570" i="4" s="1"/>
  <c r="E2963" i="4" s="1"/>
  <c r="D997" i="4"/>
  <c r="D1390" i="4" s="1"/>
  <c r="D1783" i="4" s="1"/>
  <c r="D2176" i="4" s="1"/>
  <c r="D2569" i="4" s="1"/>
  <c r="D2962" i="4" s="1"/>
  <c r="C996" i="4"/>
  <c r="C1389" i="4" s="1"/>
  <c r="C1782" i="4" s="1"/>
  <c r="C2175" i="4" s="1"/>
  <c r="C2568" i="4" s="1"/>
  <c r="C2961" i="4" s="1"/>
  <c r="B995" i="4"/>
  <c r="B1388" i="4" s="1"/>
  <c r="B1781" i="4" s="1"/>
  <c r="B2174" i="4" s="1"/>
  <c r="B2567" i="4" s="1"/>
  <c r="B2960" i="4" s="1"/>
  <c r="A994" i="4"/>
  <c r="A1387" i="4" s="1"/>
  <c r="A1780" i="4" s="1"/>
  <c r="A2173" i="4" s="1"/>
  <c r="A2566" i="4" s="1"/>
  <c r="A2959" i="4" s="1"/>
  <c r="E992" i="4"/>
  <c r="E1385" i="4" s="1"/>
  <c r="E1778" i="4" s="1"/>
  <c r="E2171" i="4" s="1"/>
  <c r="E2564" i="4" s="1"/>
  <c r="E2957" i="4" s="1"/>
  <c r="D991" i="4"/>
  <c r="D1384" i="4" s="1"/>
  <c r="D1777" i="4" s="1"/>
  <c r="D2170" i="4" s="1"/>
  <c r="D2563" i="4" s="1"/>
  <c r="D2956" i="4" s="1"/>
  <c r="C990" i="4"/>
  <c r="C1383" i="4" s="1"/>
  <c r="C1776" i="4" s="1"/>
  <c r="C2169" i="4" s="1"/>
  <c r="C2562" i="4" s="1"/>
  <c r="C2955" i="4" s="1"/>
  <c r="B989" i="4"/>
  <c r="B1382" i="4" s="1"/>
  <c r="B1775" i="4" s="1"/>
  <c r="B2168" i="4" s="1"/>
  <c r="B2561" i="4" s="1"/>
  <c r="B2954" i="4" s="1"/>
  <c r="A988" i="4"/>
  <c r="A1381" i="4" s="1"/>
  <c r="A1774" i="4" s="1"/>
  <c r="A2167" i="4" s="1"/>
  <c r="A2560" i="4" s="1"/>
  <c r="A2953" i="4" s="1"/>
  <c r="E986" i="4"/>
  <c r="E1379" i="4" s="1"/>
  <c r="E1772" i="4" s="1"/>
  <c r="E2165" i="4" s="1"/>
  <c r="E2558" i="4" s="1"/>
  <c r="E2951" i="4" s="1"/>
  <c r="D985" i="4"/>
  <c r="D1378" i="4" s="1"/>
  <c r="D1771" i="4" s="1"/>
  <c r="D2164" i="4" s="1"/>
  <c r="D2557" i="4" s="1"/>
  <c r="D2950" i="4" s="1"/>
  <c r="C984" i="4"/>
  <c r="C1377" i="4" s="1"/>
  <c r="C1770" i="4" s="1"/>
  <c r="C2163" i="4" s="1"/>
  <c r="C2556" i="4" s="1"/>
  <c r="C2949" i="4" s="1"/>
  <c r="B983" i="4"/>
  <c r="B1376" i="4" s="1"/>
  <c r="B1769" i="4" s="1"/>
  <c r="B2162" i="4" s="1"/>
  <c r="B2555" i="4" s="1"/>
  <c r="B2948" i="4" s="1"/>
  <c r="A982" i="4"/>
  <c r="A1375" i="4" s="1"/>
  <c r="A1768" i="4" s="1"/>
  <c r="A2161" i="4" s="1"/>
  <c r="A2554" i="4" s="1"/>
  <c r="A2947" i="4" s="1"/>
  <c r="E980" i="4"/>
  <c r="E1373" i="4" s="1"/>
  <c r="E1766" i="4" s="1"/>
  <c r="E2159" i="4" s="1"/>
  <c r="E2552" i="4" s="1"/>
  <c r="E2945" i="4" s="1"/>
  <c r="D979" i="4"/>
  <c r="D1372" i="4" s="1"/>
  <c r="D1765" i="4" s="1"/>
  <c r="D2158" i="4" s="1"/>
  <c r="D2551" i="4" s="1"/>
  <c r="D2944" i="4" s="1"/>
  <c r="C978" i="4"/>
  <c r="C1371" i="4" s="1"/>
  <c r="C1764" i="4" s="1"/>
  <c r="C2157" i="4" s="1"/>
  <c r="C2550" i="4" s="1"/>
  <c r="C2943" i="4" s="1"/>
  <c r="B977" i="4"/>
  <c r="B1370" i="4" s="1"/>
  <c r="B1763" i="4" s="1"/>
  <c r="B2156" i="4" s="1"/>
  <c r="B2549" i="4" s="1"/>
  <c r="B2942" i="4" s="1"/>
  <c r="A976" i="4"/>
  <c r="A1369" i="4" s="1"/>
  <c r="A1762" i="4" s="1"/>
  <c r="A2155" i="4" s="1"/>
  <c r="A2548" i="4" s="1"/>
  <c r="A2941" i="4" s="1"/>
  <c r="E974" i="4"/>
  <c r="E1367" i="4" s="1"/>
  <c r="E1760" i="4" s="1"/>
  <c r="E2153" i="4" s="1"/>
  <c r="E2546" i="4" s="1"/>
  <c r="E2939" i="4" s="1"/>
  <c r="D973" i="4"/>
  <c r="D1366" i="4" s="1"/>
  <c r="D1759" i="4" s="1"/>
  <c r="D2152" i="4" s="1"/>
  <c r="D2545" i="4" s="1"/>
  <c r="D2938" i="4" s="1"/>
  <c r="C972" i="4"/>
  <c r="C1365" i="4" s="1"/>
  <c r="C1758" i="4" s="1"/>
  <c r="C2151" i="4" s="1"/>
  <c r="C2544" i="4" s="1"/>
  <c r="C2937" i="4" s="1"/>
  <c r="B971" i="4"/>
  <c r="B1364" i="4" s="1"/>
  <c r="B1757" i="4" s="1"/>
  <c r="B2150" i="4" s="1"/>
  <c r="B2543" i="4" s="1"/>
  <c r="B2936" i="4" s="1"/>
  <c r="A970" i="4"/>
  <c r="A1363" i="4" s="1"/>
  <c r="A1756" i="4" s="1"/>
  <c r="A2149" i="4" s="1"/>
  <c r="A2542" i="4" s="1"/>
  <c r="A2935" i="4" s="1"/>
  <c r="E968" i="4"/>
  <c r="E1361" i="4" s="1"/>
  <c r="E1754" i="4" s="1"/>
  <c r="E2147" i="4" s="1"/>
  <c r="E2540" i="4" s="1"/>
  <c r="E2933" i="4" s="1"/>
  <c r="D967" i="4"/>
  <c r="D1360" i="4" s="1"/>
  <c r="D1753" i="4" s="1"/>
  <c r="D2146" i="4" s="1"/>
  <c r="D2539" i="4" s="1"/>
  <c r="D2932" i="4" s="1"/>
  <c r="C966" i="4"/>
  <c r="C1359" i="4" s="1"/>
  <c r="C1752" i="4" s="1"/>
  <c r="C2145" i="4" s="1"/>
  <c r="C2538" i="4" s="1"/>
  <c r="C2931" i="4" s="1"/>
  <c r="B965" i="4"/>
  <c r="B1358" i="4" s="1"/>
  <c r="B1751" i="4" s="1"/>
  <c r="B2144" i="4" s="1"/>
  <c r="B2537" i="4" s="1"/>
  <c r="B2930" i="4" s="1"/>
  <c r="A964" i="4"/>
  <c r="A1357" i="4" s="1"/>
  <c r="A1750" i="4" s="1"/>
  <c r="A2143" i="4" s="1"/>
  <c r="A2536" i="4" s="1"/>
  <c r="A2929" i="4" s="1"/>
  <c r="E961" i="4"/>
  <c r="E1354" i="4" s="1"/>
  <c r="E1747" i="4" s="1"/>
  <c r="E2140" i="4" s="1"/>
  <c r="E2533" i="4" s="1"/>
  <c r="E2926" i="4" s="1"/>
  <c r="D960" i="4"/>
  <c r="D1353" i="4" s="1"/>
  <c r="D1746" i="4" s="1"/>
  <c r="D2139" i="4" s="1"/>
  <c r="D2532" i="4" s="1"/>
  <c r="D2925" i="4" s="1"/>
  <c r="C959" i="4"/>
  <c r="C1352" i="4" s="1"/>
  <c r="C1745" i="4" s="1"/>
  <c r="C2138" i="4" s="1"/>
  <c r="C2531" i="4" s="1"/>
  <c r="C2924" i="4" s="1"/>
  <c r="B958" i="4"/>
  <c r="B1351" i="4" s="1"/>
  <c r="B1744" i="4" s="1"/>
  <c r="B2137" i="4" s="1"/>
  <c r="B2530" i="4" s="1"/>
  <c r="B2923" i="4" s="1"/>
  <c r="A957" i="4"/>
  <c r="A1350" i="4" s="1"/>
  <c r="A1743" i="4" s="1"/>
  <c r="A2136" i="4" s="1"/>
  <c r="A2529" i="4" s="1"/>
  <c r="A2922" i="4" s="1"/>
  <c r="E955" i="4"/>
  <c r="E1348" i="4" s="1"/>
  <c r="E1741" i="4" s="1"/>
  <c r="E2134" i="4" s="1"/>
  <c r="E2527" i="4" s="1"/>
  <c r="E2920" i="4" s="1"/>
  <c r="D954" i="4"/>
  <c r="D1347" i="4" s="1"/>
  <c r="D1740" i="4" s="1"/>
  <c r="D2133" i="4" s="1"/>
  <c r="D2526" i="4" s="1"/>
  <c r="D2919" i="4" s="1"/>
  <c r="C953" i="4"/>
  <c r="C1346" i="4" s="1"/>
  <c r="C1739" i="4" s="1"/>
  <c r="C2132" i="4" s="1"/>
  <c r="C2525" i="4" s="1"/>
  <c r="C2918" i="4" s="1"/>
  <c r="B952" i="4"/>
  <c r="B1345" i="4" s="1"/>
  <c r="B1738" i="4" s="1"/>
  <c r="B2131" i="4" s="1"/>
  <c r="B2524" i="4" s="1"/>
  <c r="B2917" i="4" s="1"/>
  <c r="A951" i="4"/>
  <c r="A1344" i="4" s="1"/>
  <c r="A1737" i="4" s="1"/>
  <c r="A2130" i="4" s="1"/>
  <c r="A2523" i="4" s="1"/>
  <c r="A2916" i="4" s="1"/>
  <c r="E949" i="4"/>
  <c r="E1342" i="4" s="1"/>
  <c r="E1735" i="4" s="1"/>
  <c r="E2128" i="4" s="1"/>
  <c r="E2521" i="4" s="1"/>
  <c r="E2914" i="4" s="1"/>
  <c r="D948" i="4"/>
  <c r="D1341" i="4" s="1"/>
  <c r="D1734" i="4" s="1"/>
  <c r="D2127" i="4" s="1"/>
  <c r="D2520" i="4" s="1"/>
  <c r="D2913" i="4" s="1"/>
  <c r="C947" i="4"/>
  <c r="C1340" i="4" s="1"/>
  <c r="C1733" i="4" s="1"/>
  <c r="C2126" i="4" s="1"/>
  <c r="C2519" i="4" s="1"/>
  <c r="C2912" i="4" s="1"/>
  <c r="B946" i="4"/>
  <c r="B1339" i="4" s="1"/>
  <c r="B1732" i="4" s="1"/>
  <c r="B2125" i="4" s="1"/>
  <c r="B2518" i="4" s="1"/>
  <c r="B2911" i="4" s="1"/>
  <c r="A945" i="4"/>
  <c r="A1338" i="4" s="1"/>
  <c r="A1731" i="4" s="1"/>
  <c r="A2124" i="4" s="1"/>
  <c r="A2517" i="4" s="1"/>
  <c r="A2910" i="4" s="1"/>
  <c r="E943" i="4"/>
  <c r="E1336" i="4" s="1"/>
  <c r="E1729" i="4" s="1"/>
  <c r="E2122" i="4" s="1"/>
  <c r="E2515" i="4" s="1"/>
  <c r="E2908" i="4" s="1"/>
  <c r="D942" i="4"/>
  <c r="D1335" i="4" s="1"/>
  <c r="D1728" i="4" s="1"/>
  <c r="D2121" i="4" s="1"/>
  <c r="D2514" i="4" s="1"/>
  <c r="D2907" i="4" s="1"/>
  <c r="C941" i="4"/>
  <c r="C1334" i="4" s="1"/>
  <c r="C1727" i="4" s="1"/>
  <c r="C2120" i="4" s="1"/>
  <c r="C2513" i="4" s="1"/>
  <c r="C2906" i="4" s="1"/>
  <c r="B940" i="4"/>
  <c r="B1333" i="4" s="1"/>
  <c r="B1726" i="4" s="1"/>
  <c r="B2119" i="4" s="1"/>
  <c r="B2512" i="4" s="1"/>
  <c r="B2905" i="4" s="1"/>
  <c r="A939" i="4"/>
  <c r="A1332" i="4" s="1"/>
  <c r="A1725" i="4" s="1"/>
  <c r="A2118" i="4" s="1"/>
  <c r="A2511" i="4" s="1"/>
  <c r="A2904" i="4" s="1"/>
  <c r="E937" i="4"/>
  <c r="E1330" i="4" s="1"/>
  <c r="E1723" i="4" s="1"/>
  <c r="E2116" i="4" s="1"/>
  <c r="E2509" i="4" s="1"/>
  <c r="E2902" i="4" s="1"/>
  <c r="D936" i="4"/>
  <c r="D1329" i="4" s="1"/>
  <c r="D1722" i="4" s="1"/>
  <c r="D2115" i="4" s="1"/>
  <c r="D2508" i="4" s="1"/>
  <c r="D2901" i="4" s="1"/>
  <c r="C935" i="4"/>
  <c r="C1328" i="4" s="1"/>
  <c r="C1721" i="4" s="1"/>
  <c r="C2114" i="4" s="1"/>
  <c r="C2507" i="4" s="1"/>
  <c r="C2900" i="4" s="1"/>
  <c r="B934" i="4"/>
  <c r="B1327" i="4" s="1"/>
  <c r="B1720" i="4" s="1"/>
  <c r="B2113" i="4" s="1"/>
  <c r="B2506" i="4" s="1"/>
  <c r="B2899" i="4" s="1"/>
  <c r="A933" i="4"/>
  <c r="A1326" i="4" s="1"/>
  <c r="A1719" i="4" s="1"/>
  <c r="A2112" i="4" s="1"/>
  <c r="A2505" i="4" s="1"/>
  <c r="A2898" i="4" s="1"/>
  <c r="E931" i="4"/>
  <c r="E1324" i="4" s="1"/>
  <c r="E1717" i="4" s="1"/>
  <c r="E2110" i="4" s="1"/>
  <c r="E2503" i="4" s="1"/>
  <c r="E2896" i="4" s="1"/>
  <c r="D930" i="4"/>
  <c r="D1323" i="4" s="1"/>
  <c r="D1716" i="4" s="1"/>
  <c r="D2109" i="4" s="1"/>
  <c r="D2502" i="4" s="1"/>
  <c r="D2895" i="4" s="1"/>
  <c r="C929" i="4"/>
  <c r="C1322" i="4" s="1"/>
  <c r="C1715" i="4" s="1"/>
  <c r="C2108" i="4" s="1"/>
  <c r="C2501" i="4" s="1"/>
  <c r="C2894" i="4" s="1"/>
  <c r="B928" i="4"/>
  <c r="B1321" i="4" s="1"/>
  <c r="B1714" i="4" s="1"/>
  <c r="B2107" i="4" s="1"/>
  <c r="B2500" i="4" s="1"/>
  <c r="B2893" i="4" s="1"/>
  <c r="A927" i="4"/>
  <c r="A1320" i="4" s="1"/>
  <c r="A1713" i="4" s="1"/>
  <c r="A2106" i="4" s="1"/>
  <c r="A2499" i="4" s="1"/>
  <c r="A2892" i="4" s="1"/>
  <c r="C925" i="4"/>
  <c r="C1318" i="4" s="1"/>
  <c r="C1711" i="4" s="1"/>
  <c r="C2104" i="4" s="1"/>
  <c r="C2497" i="4" s="1"/>
  <c r="C2890" i="4" s="1"/>
  <c r="C923" i="4"/>
  <c r="C1316" i="4" s="1"/>
  <c r="C1709" i="4" s="1"/>
  <c r="C2102" i="4" s="1"/>
  <c r="C2495" i="4" s="1"/>
  <c r="C2888" i="4" s="1"/>
  <c r="C921" i="4"/>
  <c r="C1314" i="4" s="1"/>
  <c r="C1707" i="4" s="1"/>
  <c r="C2100" i="4" s="1"/>
  <c r="C2493" i="4" s="1"/>
  <c r="C2886" i="4" s="1"/>
  <c r="C919" i="4"/>
  <c r="C1312" i="4" s="1"/>
  <c r="C1705" i="4" s="1"/>
  <c r="C2098" i="4" s="1"/>
  <c r="C2491" i="4" s="1"/>
  <c r="C2884" i="4" s="1"/>
  <c r="C917" i="4"/>
  <c r="C1310" i="4" s="1"/>
  <c r="C1703" i="4" s="1"/>
  <c r="C2096" i="4" s="1"/>
  <c r="C2489" i="4" s="1"/>
  <c r="C2882" i="4" s="1"/>
  <c r="E1014" i="4"/>
  <c r="E1407" i="4" s="1"/>
  <c r="E1800" i="4" s="1"/>
  <c r="E2193" i="4" s="1"/>
  <c r="E2586" i="4" s="1"/>
  <c r="E2979" i="4" s="1"/>
  <c r="D1013" i="4"/>
  <c r="D1406" i="4" s="1"/>
  <c r="D1799" i="4" s="1"/>
  <c r="D2192" i="4" s="1"/>
  <c r="D2585" i="4" s="1"/>
  <c r="D2978" i="4" s="1"/>
  <c r="C1012" i="4"/>
  <c r="C1405" i="4" s="1"/>
  <c r="C1798" i="4" s="1"/>
  <c r="C2191" i="4" s="1"/>
  <c r="C2584" i="4" s="1"/>
  <c r="C2977" i="4" s="1"/>
  <c r="B1011" i="4"/>
  <c r="B1404" i="4" s="1"/>
  <c r="B1797" i="4" s="1"/>
  <c r="B2190" i="4" s="1"/>
  <c r="B2583" i="4" s="1"/>
  <c r="B2976" i="4" s="1"/>
  <c r="A1010" i="4"/>
  <c r="A1403" i="4" s="1"/>
  <c r="A1796" i="4" s="1"/>
  <c r="A2189" i="4" s="1"/>
  <c r="A2582" i="4" s="1"/>
  <c r="A2975" i="4" s="1"/>
  <c r="E1008" i="4"/>
  <c r="E1401" i="4" s="1"/>
  <c r="E1794" i="4" s="1"/>
  <c r="E2187" i="4" s="1"/>
  <c r="E2580" i="4" s="1"/>
  <c r="E2973" i="4" s="1"/>
  <c r="D1007" i="4"/>
  <c r="D1400" i="4" s="1"/>
  <c r="D1793" i="4" s="1"/>
  <c r="D2186" i="4" s="1"/>
  <c r="D2579" i="4" s="1"/>
  <c r="D2972" i="4" s="1"/>
  <c r="C1006" i="4"/>
  <c r="C1399" i="4" s="1"/>
  <c r="C1792" i="4" s="1"/>
  <c r="C2185" i="4" s="1"/>
  <c r="C2578" i="4" s="1"/>
  <c r="C2971" i="4" s="1"/>
  <c r="B1005" i="4"/>
  <c r="B1398" i="4" s="1"/>
  <c r="B1791" i="4" s="1"/>
  <c r="B2184" i="4" s="1"/>
  <c r="B2577" i="4" s="1"/>
  <c r="B2970" i="4" s="1"/>
  <c r="A1004" i="4"/>
  <c r="A1397" i="4" s="1"/>
  <c r="A1790" i="4" s="1"/>
  <c r="A2183" i="4" s="1"/>
  <c r="A2576" i="4" s="1"/>
  <c r="A2969" i="4" s="1"/>
  <c r="C1016" i="4"/>
  <c r="C1409" i="4" s="1"/>
  <c r="C1802" i="4" s="1"/>
  <c r="C2195" i="4" s="1"/>
  <c r="C2588" i="4" s="1"/>
  <c r="C2981" i="4" s="1"/>
  <c r="B1015" i="4"/>
  <c r="B1408" i="4" s="1"/>
  <c r="B1801" i="4" s="1"/>
  <c r="B2194" i="4" s="1"/>
  <c r="B2587" i="4" s="1"/>
  <c r="B2980" i="4" s="1"/>
  <c r="B1181" i="4"/>
  <c r="B1574" i="4" s="1"/>
  <c r="B1967" i="4" s="1"/>
  <c r="B2360" i="4" s="1"/>
  <c r="B2753" i="4" s="1"/>
  <c r="B3146" i="4" s="1"/>
  <c r="A1180" i="4"/>
  <c r="A1573" i="4" s="1"/>
  <c r="A1966" i="4" s="1"/>
  <c r="A2359" i="4" s="1"/>
  <c r="A2752" i="4" s="1"/>
  <c r="A3145" i="4" s="1"/>
  <c r="C1183" i="4"/>
  <c r="C1576" i="4" s="1"/>
  <c r="C1969" i="4" s="1"/>
  <c r="C2362" i="4" s="1"/>
  <c r="C2755" i="4" s="1"/>
  <c r="C3148" i="4" s="1"/>
  <c r="B1182" i="4"/>
  <c r="B1575" i="4" s="1"/>
  <c r="B1968" i="4" s="1"/>
  <c r="B2361" i="4" s="1"/>
  <c r="B2754" i="4" s="1"/>
  <c r="B3147" i="4" s="1"/>
  <c r="B1002" i="4"/>
  <c r="B1395" i="4" s="1"/>
  <c r="B1788" i="4" s="1"/>
  <c r="B2181" i="4" s="1"/>
  <c r="B2574" i="4" s="1"/>
  <c r="B2967" i="4" s="1"/>
  <c r="A1001" i="4"/>
  <c r="A1394" i="4" s="1"/>
  <c r="A1787" i="4" s="1"/>
  <c r="A2180" i="4" s="1"/>
  <c r="A2573" i="4" s="1"/>
  <c r="A2966" i="4" s="1"/>
  <c r="E999" i="4"/>
  <c r="E1392" i="4" s="1"/>
  <c r="E1785" i="4" s="1"/>
  <c r="E2178" i="4" s="1"/>
  <c r="E2571" i="4" s="1"/>
  <c r="E2964" i="4" s="1"/>
  <c r="D998" i="4"/>
  <c r="D1391" i="4" s="1"/>
  <c r="D1784" i="4" s="1"/>
  <c r="D2177" i="4" s="1"/>
  <c r="D2570" i="4" s="1"/>
  <c r="D2963" i="4" s="1"/>
  <c r="C997" i="4"/>
  <c r="C1390" i="4" s="1"/>
  <c r="C1783" i="4" s="1"/>
  <c r="C2176" i="4" s="1"/>
  <c r="C2569" i="4" s="1"/>
  <c r="C2962" i="4" s="1"/>
  <c r="B996" i="4"/>
  <c r="B1389" i="4" s="1"/>
  <c r="B1782" i="4" s="1"/>
  <c r="B2175" i="4" s="1"/>
  <c r="B2568" i="4" s="1"/>
  <c r="B2961" i="4" s="1"/>
  <c r="A995" i="4"/>
  <c r="A1388" i="4" s="1"/>
  <c r="A1781" i="4" s="1"/>
  <c r="A2174" i="4" s="1"/>
  <c r="A2567" i="4" s="1"/>
  <c r="A2960" i="4" s="1"/>
  <c r="E993" i="4"/>
  <c r="E1386" i="4" s="1"/>
  <c r="E1779" i="4" s="1"/>
  <c r="E2172" i="4" s="1"/>
  <c r="E2565" i="4" s="1"/>
  <c r="E2958" i="4" s="1"/>
  <c r="D992" i="4"/>
  <c r="D1385" i="4" s="1"/>
  <c r="D1778" i="4" s="1"/>
  <c r="D2171" i="4" s="1"/>
  <c r="D2564" i="4" s="1"/>
  <c r="D2957" i="4" s="1"/>
  <c r="C991" i="4"/>
  <c r="C1384" i="4" s="1"/>
  <c r="C1777" i="4" s="1"/>
  <c r="C2170" i="4" s="1"/>
  <c r="C2563" i="4" s="1"/>
  <c r="C2956" i="4" s="1"/>
  <c r="B990" i="4"/>
  <c r="B1383" i="4" s="1"/>
  <c r="B1776" i="4" s="1"/>
  <c r="B2169" i="4" s="1"/>
  <c r="B2562" i="4" s="1"/>
  <c r="B2955" i="4" s="1"/>
  <c r="A989" i="4"/>
  <c r="A1382" i="4" s="1"/>
  <c r="A1775" i="4" s="1"/>
  <c r="A2168" i="4" s="1"/>
  <c r="A2561" i="4" s="1"/>
  <c r="A2954" i="4" s="1"/>
  <c r="E987" i="4"/>
  <c r="E1380" i="4" s="1"/>
  <c r="E1773" i="4" s="1"/>
  <c r="E2166" i="4" s="1"/>
  <c r="E2559" i="4" s="1"/>
  <c r="E2952" i="4" s="1"/>
  <c r="D986" i="4"/>
  <c r="D1379" i="4" s="1"/>
  <c r="D1772" i="4" s="1"/>
  <c r="D2165" i="4" s="1"/>
  <c r="D2558" i="4" s="1"/>
  <c r="D2951" i="4" s="1"/>
  <c r="C985" i="4"/>
  <c r="C1378" i="4" s="1"/>
  <c r="C1771" i="4" s="1"/>
  <c r="C2164" i="4" s="1"/>
  <c r="C2557" i="4" s="1"/>
  <c r="C2950" i="4" s="1"/>
  <c r="B984" i="4"/>
  <c r="B1377" i="4" s="1"/>
  <c r="B1770" i="4" s="1"/>
  <c r="B2163" i="4" s="1"/>
  <c r="B2556" i="4" s="1"/>
  <c r="B2949" i="4" s="1"/>
  <c r="A983" i="4"/>
  <c r="A1376" i="4" s="1"/>
  <c r="A1769" i="4" s="1"/>
  <c r="A2162" i="4" s="1"/>
  <c r="A2555" i="4" s="1"/>
  <c r="A2948" i="4" s="1"/>
  <c r="E981" i="4"/>
  <c r="E1374" i="4" s="1"/>
  <c r="E1767" i="4" s="1"/>
  <c r="E2160" i="4" s="1"/>
  <c r="E2553" i="4" s="1"/>
  <c r="E2946" i="4" s="1"/>
  <c r="D980" i="4"/>
  <c r="D1373" i="4" s="1"/>
  <c r="D1766" i="4" s="1"/>
  <c r="D2159" i="4" s="1"/>
  <c r="D2552" i="4" s="1"/>
  <c r="D2945" i="4" s="1"/>
  <c r="C979" i="4"/>
  <c r="C1372" i="4" s="1"/>
  <c r="C1765" i="4" s="1"/>
  <c r="C2158" i="4" s="1"/>
  <c r="C2551" i="4" s="1"/>
  <c r="C2944" i="4" s="1"/>
  <c r="B978" i="4"/>
  <c r="B1371" i="4" s="1"/>
  <c r="B1764" i="4" s="1"/>
  <c r="B2157" i="4" s="1"/>
  <c r="B2550" i="4" s="1"/>
  <c r="B2943" i="4" s="1"/>
  <c r="A977" i="4"/>
  <c r="A1370" i="4" s="1"/>
  <c r="A1763" i="4" s="1"/>
  <c r="A2156" i="4" s="1"/>
  <c r="A2549" i="4" s="1"/>
  <c r="A2942" i="4" s="1"/>
  <c r="E975" i="4"/>
  <c r="E1368" i="4" s="1"/>
  <c r="E1761" i="4" s="1"/>
  <c r="E2154" i="4" s="1"/>
  <c r="E2547" i="4" s="1"/>
  <c r="E2940" i="4" s="1"/>
  <c r="D974" i="4"/>
  <c r="D1367" i="4" s="1"/>
  <c r="D1760" i="4" s="1"/>
  <c r="D2153" i="4" s="1"/>
  <c r="D2546" i="4" s="1"/>
  <c r="D2939" i="4" s="1"/>
  <c r="C973" i="4"/>
  <c r="C1366" i="4" s="1"/>
  <c r="C1759" i="4" s="1"/>
  <c r="C2152" i="4" s="1"/>
  <c r="C2545" i="4" s="1"/>
  <c r="C2938" i="4" s="1"/>
  <c r="B972" i="4"/>
  <c r="B1365" i="4" s="1"/>
  <c r="B1758" i="4" s="1"/>
  <c r="B2151" i="4" s="1"/>
  <c r="B2544" i="4" s="1"/>
  <c r="B2937" i="4" s="1"/>
  <c r="A971" i="4"/>
  <c r="A1364" i="4" s="1"/>
  <c r="A1757" i="4" s="1"/>
  <c r="A2150" i="4" s="1"/>
  <c r="A2543" i="4" s="1"/>
  <c r="A2936" i="4" s="1"/>
  <c r="E969" i="4"/>
  <c r="E1362" i="4" s="1"/>
  <c r="E1755" i="4" s="1"/>
  <c r="E2148" i="4" s="1"/>
  <c r="E2541" i="4" s="1"/>
  <c r="E2934" i="4" s="1"/>
  <c r="D968" i="4"/>
  <c r="D1361" i="4" s="1"/>
  <c r="D1754" i="4" s="1"/>
  <c r="D2147" i="4" s="1"/>
  <c r="D2540" i="4" s="1"/>
  <c r="D2933" i="4" s="1"/>
  <c r="C967" i="4"/>
  <c r="C1360" i="4" s="1"/>
  <c r="C1753" i="4" s="1"/>
  <c r="C2146" i="4" s="1"/>
  <c r="C2539" i="4" s="1"/>
  <c r="C2932" i="4" s="1"/>
  <c r="B966" i="4"/>
  <c r="B1359" i="4" s="1"/>
  <c r="B1752" i="4" s="1"/>
  <c r="B2145" i="4" s="1"/>
  <c r="B2538" i="4" s="1"/>
  <c r="B2931" i="4" s="1"/>
  <c r="A965" i="4"/>
  <c r="A1358" i="4" s="1"/>
  <c r="A1751" i="4" s="1"/>
  <c r="A2144" i="4" s="1"/>
  <c r="A2537" i="4" s="1"/>
  <c r="A2930" i="4" s="1"/>
  <c r="E963" i="4"/>
  <c r="E1356" i="4" s="1"/>
  <c r="E1749" i="4" s="1"/>
  <c r="E2142" i="4" s="1"/>
  <c r="E2535" i="4" s="1"/>
  <c r="E2928" i="4" s="1"/>
  <c r="D961" i="4"/>
  <c r="D1354" i="4" s="1"/>
  <c r="D1747" i="4" s="1"/>
  <c r="D2140" i="4" s="1"/>
  <c r="D2533" i="4" s="1"/>
  <c r="D2926" i="4" s="1"/>
  <c r="C960" i="4"/>
  <c r="C1353" i="4" s="1"/>
  <c r="C1746" i="4" s="1"/>
  <c r="C2139" i="4" s="1"/>
  <c r="C2532" i="4" s="1"/>
  <c r="C2925" i="4" s="1"/>
  <c r="B959" i="4"/>
  <c r="B1352" i="4" s="1"/>
  <c r="B1745" i="4" s="1"/>
  <c r="B2138" i="4" s="1"/>
  <c r="B2531" i="4" s="1"/>
  <c r="B2924" i="4" s="1"/>
  <c r="A958" i="4"/>
  <c r="A1351" i="4" s="1"/>
  <c r="A1744" i="4" s="1"/>
  <c r="A2137" i="4" s="1"/>
  <c r="A2530" i="4" s="1"/>
  <c r="A2923" i="4" s="1"/>
  <c r="E956" i="4"/>
  <c r="E1349" i="4" s="1"/>
  <c r="E1742" i="4" s="1"/>
  <c r="E2135" i="4" s="1"/>
  <c r="E2528" i="4" s="1"/>
  <c r="E2921" i="4" s="1"/>
  <c r="D955" i="4"/>
  <c r="D1348" i="4" s="1"/>
  <c r="D1741" i="4" s="1"/>
  <c r="D2134" i="4" s="1"/>
  <c r="D2527" i="4" s="1"/>
  <c r="D2920" i="4" s="1"/>
  <c r="C954" i="4"/>
  <c r="C1347" i="4" s="1"/>
  <c r="C1740" i="4" s="1"/>
  <c r="C2133" i="4" s="1"/>
  <c r="C2526" i="4" s="1"/>
  <c r="C2919" i="4" s="1"/>
  <c r="B953" i="4"/>
  <c r="B1346" i="4" s="1"/>
  <c r="B1739" i="4" s="1"/>
  <c r="B2132" i="4" s="1"/>
  <c r="B2525" i="4" s="1"/>
  <c r="B2918" i="4" s="1"/>
  <c r="A952" i="4"/>
  <c r="A1345" i="4" s="1"/>
  <c r="A1738" i="4" s="1"/>
  <c r="A2131" i="4" s="1"/>
  <c r="A2524" i="4" s="1"/>
  <c r="A2917" i="4" s="1"/>
  <c r="E950" i="4"/>
  <c r="E1343" i="4" s="1"/>
  <c r="E1736" i="4" s="1"/>
  <c r="E2129" i="4" s="1"/>
  <c r="E2522" i="4" s="1"/>
  <c r="E2915" i="4" s="1"/>
  <c r="D949" i="4"/>
  <c r="D1342" i="4" s="1"/>
  <c r="D1735" i="4" s="1"/>
  <c r="D2128" i="4" s="1"/>
  <c r="D2521" i="4" s="1"/>
  <c r="D2914" i="4" s="1"/>
  <c r="C948" i="4"/>
  <c r="C1341" i="4" s="1"/>
  <c r="C1734" i="4" s="1"/>
  <c r="C2127" i="4" s="1"/>
  <c r="C2520" i="4" s="1"/>
  <c r="C2913" i="4" s="1"/>
  <c r="B947" i="4"/>
  <c r="B1340" i="4" s="1"/>
  <c r="B1733" i="4" s="1"/>
  <c r="B2126" i="4" s="1"/>
  <c r="B2519" i="4" s="1"/>
  <c r="B2912" i="4" s="1"/>
  <c r="A946" i="4"/>
  <c r="A1339" i="4" s="1"/>
  <c r="A1732" i="4" s="1"/>
  <c r="A2125" i="4" s="1"/>
  <c r="A2518" i="4" s="1"/>
  <c r="A2911" i="4" s="1"/>
  <c r="E944" i="4"/>
  <c r="E1337" i="4" s="1"/>
  <c r="E1730" i="4" s="1"/>
  <c r="E2123" i="4" s="1"/>
  <c r="E2516" i="4" s="1"/>
  <c r="E2909" i="4" s="1"/>
  <c r="D943" i="4"/>
  <c r="D1336" i="4" s="1"/>
  <c r="D1729" i="4" s="1"/>
  <c r="D2122" i="4" s="1"/>
  <c r="D2515" i="4" s="1"/>
  <c r="D2908" i="4" s="1"/>
  <c r="C942" i="4"/>
  <c r="C1335" i="4" s="1"/>
  <c r="C1728" i="4" s="1"/>
  <c r="C2121" i="4" s="1"/>
  <c r="C2514" i="4" s="1"/>
  <c r="C2907" i="4" s="1"/>
  <c r="B941" i="4"/>
  <c r="B1334" i="4" s="1"/>
  <c r="B1727" i="4" s="1"/>
  <c r="B2120" i="4" s="1"/>
  <c r="B2513" i="4" s="1"/>
  <c r="B2906" i="4" s="1"/>
  <c r="A940" i="4"/>
  <c r="A1333" i="4" s="1"/>
  <c r="A1726" i="4" s="1"/>
  <c r="A2119" i="4" s="1"/>
  <c r="A2512" i="4" s="1"/>
  <c r="A2905" i="4" s="1"/>
  <c r="E938" i="4"/>
  <c r="E1331" i="4" s="1"/>
  <c r="E1724" i="4" s="1"/>
  <c r="E2117" i="4" s="1"/>
  <c r="E2510" i="4" s="1"/>
  <c r="E2903" i="4" s="1"/>
  <c r="D937" i="4"/>
  <c r="D1330" i="4" s="1"/>
  <c r="D1723" i="4" s="1"/>
  <c r="D2116" i="4" s="1"/>
  <c r="D2509" i="4" s="1"/>
  <c r="D2902" i="4" s="1"/>
  <c r="C936" i="4"/>
  <c r="C1329" i="4" s="1"/>
  <c r="C1722" i="4" s="1"/>
  <c r="C2115" i="4" s="1"/>
  <c r="C2508" i="4" s="1"/>
  <c r="C2901" i="4" s="1"/>
  <c r="B935" i="4"/>
  <c r="B1328" i="4" s="1"/>
  <c r="B1721" i="4" s="1"/>
  <c r="B2114" i="4" s="1"/>
  <c r="B2507" i="4" s="1"/>
  <c r="B2900" i="4" s="1"/>
  <c r="A934" i="4"/>
  <c r="A1327" i="4" s="1"/>
  <c r="A1720" i="4" s="1"/>
  <c r="A2113" i="4" s="1"/>
  <c r="A2506" i="4" s="1"/>
  <c r="A2899" i="4" s="1"/>
  <c r="E932" i="4"/>
  <c r="E1325" i="4" s="1"/>
  <c r="E1718" i="4" s="1"/>
  <c r="E2111" i="4" s="1"/>
  <c r="E2504" i="4" s="1"/>
  <c r="E2897" i="4" s="1"/>
  <c r="D931" i="4"/>
  <c r="D1324" i="4" s="1"/>
  <c r="D1717" i="4" s="1"/>
  <c r="D2110" i="4" s="1"/>
  <c r="D2503" i="4" s="1"/>
  <c r="D2896" i="4" s="1"/>
  <c r="C930" i="4"/>
  <c r="C1323" i="4" s="1"/>
  <c r="C1716" i="4" s="1"/>
  <c r="C2109" i="4" s="1"/>
  <c r="C2502" i="4" s="1"/>
  <c r="C2895" i="4" s="1"/>
  <c r="B929" i="4"/>
  <c r="B1322" i="4" s="1"/>
  <c r="B1715" i="4" s="1"/>
  <c r="B2108" i="4" s="1"/>
  <c r="B2501" i="4" s="1"/>
  <c r="B2894" i="4" s="1"/>
  <c r="A928" i="4"/>
  <c r="A1321" i="4" s="1"/>
  <c r="A1714" i="4" s="1"/>
  <c r="A2107" i="4" s="1"/>
  <c r="A2500" i="4" s="1"/>
  <c r="A2893" i="4" s="1"/>
  <c r="E926" i="4"/>
  <c r="E1319" i="4" s="1"/>
  <c r="E1712" i="4" s="1"/>
  <c r="E2105" i="4" s="1"/>
  <c r="E2498" i="4" s="1"/>
  <c r="E2891" i="4" s="1"/>
  <c r="B925" i="4"/>
  <c r="B1318" i="4" s="1"/>
  <c r="B1711" i="4" s="1"/>
  <c r="B2104" i="4" s="1"/>
  <c r="B2497" i="4" s="1"/>
  <c r="B2890" i="4" s="1"/>
  <c r="E924" i="4"/>
  <c r="E1317" i="4" s="1"/>
  <c r="E1710" i="4" s="1"/>
  <c r="E2103" i="4" s="1"/>
  <c r="E2496" i="4" s="1"/>
  <c r="E2889" i="4" s="1"/>
  <c r="B923" i="4"/>
  <c r="B1316" i="4" s="1"/>
  <c r="B1709" i="4" s="1"/>
  <c r="B2102" i="4" s="1"/>
  <c r="B2495" i="4" s="1"/>
  <c r="B2888" i="4" s="1"/>
  <c r="E922" i="4"/>
  <c r="E1315" i="4" s="1"/>
  <c r="E1708" i="4" s="1"/>
  <c r="E2101" i="4" s="1"/>
  <c r="E2494" i="4" s="1"/>
  <c r="E2887" i="4" s="1"/>
  <c r="B921" i="4"/>
  <c r="B1314" i="4" s="1"/>
  <c r="B1707" i="4" s="1"/>
  <c r="B2100" i="4" s="1"/>
  <c r="B2493" i="4" s="1"/>
  <c r="B2886" i="4" s="1"/>
  <c r="E920" i="4"/>
  <c r="E1313" i="4" s="1"/>
  <c r="E1706" i="4" s="1"/>
  <c r="E2099" i="4" s="1"/>
  <c r="E2492" i="4" s="1"/>
  <c r="E2885" i="4" s="1"/>
  <c r="B919" i="4"/>
  <c r="B1312" i="4" s="1"/>
  <c r="B1705" i="4" s="1"/>
  <c r="B2098" i="4" s="1"/>
  <c r="B2491" i="4" s="1"/>
  <c r="B2884" i="4" s="1"/>
  <c r="E918" i="4"/>
  <c r="E1311" i="4" s="1"/>
  <c r="E1704" i="4" s="1"/>
  <c r="E2097" i="4" s="1"/>
  <c r="E2490" i="4" s="1"/>
  <c r="E2883" i="4" s="1"/>
  <c r="B917" i="4"/>
  <c r="B1310" i="4" s="1"/>
  <c r="B1703" i="4" s="1"/>
  <c r="B2096" i="4" s="1"/>
  <c r="B2489" i="4" s="1"/>
  <c r="B2882" i="4" s="1"/>
  <c r="E916" i="4"/>
  <c r="E1309" i="4" s="1"/>
  <c r="E1702" i="4" s="1"/>
  <c r="E2095" i="4" s="1"/>
  <c r="E2488" i="4" s="1"/>
  <c r="E2881" i="4" s="1"/>
  <c r="D1014" i="4"/>
  <c r="D1407" i="4" s="1"/>
  <c r="D1800" i="4" s="1"/>
  <c r="D2193" i="4" s="1"/>
  <c r="D2586" i="4" s="1"/>
  <c r="D2979" i="4" s="1"/>
  <c r="C1013" i="4"/>
  <c r="C1406" i="4" s="1"/>
  <c r="C1799" i="4" s="1"/>
  <c r="C2192" i="4" s="1"/>
  <c r="C2585" i="4" s="1"/>
  <c r="C2978" i="4" s="1"/>
  <c r="B1012" i="4"/>
  <c r="B1405" i="4" s="1"/>
  <c r="B1798" i="4" s="1"/>
  <c r="B2191" i="4" s="1"/>
  <c r="B2584" i="4" s="1"/>
  <c r="B2977" i="4" s="1"/>
  <c r="A1011" i="4"/>
  <c r="A1404" i="4" s="1"/>
  <c r="A1797" i="4" s="1"/>
  <c r="A2190" i="4" s="1"/>
  <c r="A2583" i="4" s="1"/>
  <c r="A2976" i="4" s="1"/>
  <c r="E1009" i="4"/>
  <c r="E1402" i="4" s="1"/>
  <c r="E1795" i="4" s="1"/>
  <c r="E2188" i="4" s="1"/>
  <c r="E2581" i="4" s="1"/>
  <c r="E2974" i="4" s="1"/>
  <c r="D1008" i="4"/>
  <c r="D1401" i="4" s="1"/>
  <c r="D1794" i="4" s="1"/>
  <c r="D2187" i="4" s="1"/>
  <c r="D2580" i="4" s="1"/>
  <c r="D2973" i="4" s="1"/>
  <c r="C1007" i="4"/>
  <c r="C1400" i="4" s="1"/>
  <c r="C1793" i="4" s="1"/>
  <c r="C2186" i="4" s="1"/>
  <c r="C2579" i="4" s="1"/>
  <c r="C2972" i="4" s="1"/>
  <c r="B1006" i="4"/>
  <c r="B1399" i="4" s="1"/>
  <c r="B1792" i="4" s="1"/>
  <c r="B2185" i="4" s="1"/>
  <c r="B2578" i="4" s="1"/>
  <c r="B2971" i="4" s="1"/>
  <c r="A1005" i="4"/>
  <c r="A1398" i="4" s="1"/>
  <c r="A1791" i="4" s="1"/>
  <c r="A2184" i="4" s="1"/>
  <c r="A2577" i="4" s="1"/>
  <c r="A2970" i="4" s="1"/>
  <c r="E1003" i="4"/>
  <c r="E1396" i="4" s="1"/>
  <c r="E1789" i="4" s="1"/>
  <c r="E2182" i="4" s="1"/>
  <c r="E2575" i="4" s="1"/>
  <c r="E2968" i="4" s="1"/>
  <c r="B1016" i="4"/>
  <c r="B1409" i="4" s="1"/>
  <c r="B1802" i="4" s="1"/>
  <c r="B2195" i="4" s="1"/>
  <c r="B2588" i="4" s="1"/>
  <c r="B2981" i="4" s="1"/>
  <c r="A1015" i="4"/>
  <c r="A1408" i="4" s="1"/>
  <c r="A1801" i="4" s="1"/>
  <c r="A2194" i="4" s="1"/>
  <c r="A2587" i="4" s="1"/>
  <c r="A2980" i="4" s="1"/>
  <c r="A1181" i="4"/>
  <c r="A1574" i="4" s="1"/>
  <c r="A1967" i="4" s="1"/>
  <c r="A2360" i="4" s="1"/>
  <c r="A2753" i="4" s="1"/>
  <c r="A3146" i="4" s="1"/>
  <c r="E1179" i="4"/>
  <c r="E1572" i="4" s="1"/>
  <c r="E1965" i="4" s="1"/>
  <c r="E2358" i="4" s="1"/>
  <c r="E2751" i="4" s="1"/>
  <c r="E3144" i="4" s="1"/>
  <c r="B1183" i="4"/>
  <c r="B1576" i="4" s="1"/>
  <c r="B1969" i="4" s="1"/>
  <c r="B2362" i="4" s="1"/>
  <c r="B2755" i="4" s="1"/>
  <c r="B3148" i="4" s="1"/>
  <c r="A1182" i="4"/>
  <c r="A1575" i="4" s="1"/>
  <c r="A1968" i="4" s="1"/>
  <c r="A2361" i="4" s="1"/>
  <c r="A2754" i="4" s="1"/>
  <c r="A3147" i="4" s="1"/>
  <c r="A1002" i="4"/>
  <c r="A1395" i="4" s="1"/>
  <c r="A1788" i="4" s="1"/>
  <c r="A2181" i="4" s="1"/>
  <c r="A2574" i="4" s="1"/>
  <c r="A2967" i="4" s="1"/>
  <c r="E1000" i="4"/>
  <c r="E1393" i="4" s="1"/>
  <c r="E1786" i="4" s="1"/>
  <c r="E2179" i="4" s="1"/>
  <c r="E2572" i="4" s="1"/>
  <c r="E2965" i="4" s="1"/>
  <c r="D999" i="4"/>
  <c r="D1392" i="4" s="1"/>
  <c r="D1785" i="4" s="1"/>
  <c r="D2178" i="4" s="1"/>
  <c r="D2571" i="4" s="1"/>
  <c r="D2964" i="4" s="1"/>
  <c r="C998" i="4"/>
  <c r="C1391" i="4" s="1"/>
  <c r="C1784" i="4" s="1"/>
  <c r="C2177" i="4" s="1"/>
  <c r="C2570" i="4" s="1"/>
  <c r="C2963" i="4" s="1"/>
  <c r="B997" i="4"/>
  <c r="B1390" i="4" s="1"/>
  <c r="B1783" i="4" s="1"/>
  <c r="B2176" i="4" s="1"/>
  <c r="B2569" i="4" s="1"/>
  <c r="B2962" i="4" s="1"/>
  <c r="A996" i="4"/>
  <c r="A1389" i="4" s="1"/>
  <c r="A1782" i="4" s="1"/>
  <c r="A2175" i="4" s="1"/>
  <c r="A2568" i="4" s="1"/>
  <c r="A2961" i="4" s="1"/>
  <c r="E994" i="4"/>
  <c r="E1387" i="4" s="1"/>
  <c r="E1780" i="4" s="1"/>
  <c r="E2173" i="4" s="1"/>
  <c r="E2566" i="4" s="1"/>
  <c r="E2959" i="4" s="1"/>
  <c r="D993" i="4"/>
  <c r="D1386" i="4" s="1"/>
  <c r="D1779" i="4" s="1"/>
  <c r="D2172" i="4" s="1"/>
  <c r="D2565" i="4" s="1"/>
  <c r="D2958" i="4" s="1"/>
  <c r="C992" i="4"/>
  <c r="C1385" i="4" s="1"/>
  <c r="C1778" i="4" s="1"/>
  <c r="C2171" i="4" s="1"/>
  <c r="C2564" i="4" s="1"/>
  <c r="C2957" i="4" s="1"/>
  <c r="B991" i="4"/>
  <c r="B1384" i="4" s="1"/>
  <c r="B1777" i="4" s="1"/>
  <c r="B2170" i="4" s="1"/>
  <c r="B2563" i="4" s="1"/>
  <c r="B2956" i="4" s="1"/>
  <c r="A990" i="4"/>
  <c r="A1383" i="4" s="1"/>
  <c r="A1776" i="4" s="1"/>
  <c r="A2169" i="4" s="1"/>
  <c r="A2562" i="4" s="1"/>
  <c r="A2955" i="4" s="1"/>
  <c r="E988" i="4"/>
  <c r="E1381" i="4" s="1"/>
  <c r="E1774" i="4" s="1"/>
  <c r="E2167" i="4" s="1"/>
  <c r="E2560" i="4" s="1"/>
  <c r="E2953" i="4" s="1"/>
  <c r="D987" i="4"/>
  <c r="D1380" i="4" s="1"/>
  <c r="D1773" i="4" s="1"/>
  <c r="D2166" i="4" s="1"/>
  <c r="D2559" i="4" s="1"/>
  <c r="D2952" i="4" s="1"/>
  <c r="C986" i="4"/>
  <c r="C1379" i="4" s="1"/>
  <c r="C1772" i="4" s="1"/>
  <c r="C2165" i="4" s="1"/>
  <c r="C2558" i="4" s="1"/>
  <c r="C2951" i="4" s="1"/>
  <c r="B985" i="4"/>
  <c r="B1378" i="4" s="1"/>
  <c r="B1771" i="4" s="1"/>
  <c r="B2164" i="4" s="1"/>
  <c r="B2557" i="4" s="1"/>
  <c r="B2950" i="4" s="1"/>
  <c r="A984" i="4"/>
  <c r="A1377" i="4" s="1"/>
  <c r="A1770" i="4" s="1"/>
  <c r="A2163" i="4" s="1"/>
  <c r="A2556" i="4" s="1"/>
  <c r="A2949" i="4" s="1"/>
  <c r="E982" i="4"/>
  <c r="E1375" i="4" s="1"/>
  <c r="E1768" i="4" s="1"/>
  <c r="E2161" i="4" s="1"/>
  <c r="E2554" i="4" s="1"/>
  <c r="E2947" i="4" s="1"/>
  <c r="D981" i="4"/>
  <c r="D1374" i="4" s="1"/>
  <c r="D1767" i="4" s="1"/>
  <c r="D2160" i="4" s="1"/>
  <c r="D2553" i="4" s="1"/>
  <c r="D2946" i="4" s="1"/>
  <c r="C980" i="4"/>
  <c r="C1373" i="4" s="1"/>
  <c r="C1766" i="4" s="1"/>
  <c r="C2159" i="4" s="1"/>
  <c r="C2552" i="4" s="1"/>
  <c r="C2945" i="4" s="1"/>
  <c r="B979" i="4"/>
  <c r="B1372" i="4" s="1"/>
  <c r="B1765" i="4" s="1"/>
  <c r="B2158" i="4" s="1"/>
  <c r="B2551" i="4" s="1"/>
  <c r="B2944" i="4" s="1"/>
  <c r="A978" i="4"/>
  <c r="A1371" i="4" s="1"/>
  <c r="A1764" i="4" s="1"/>
  <c r="A2157" i="4" s="1"/>
  <c r="A2550" i="4" s="1"/>
  <c r="A2943" i="4" s="1"/>
  <c r="E976" i="4"/>
  <c r="E1369" i="4" s="1"/>
  <c r="E1762" i="4" s="1"/>
  <c r="E2155" i="4" s="1"/>
  <c r="E2548" i="4" s="1"/>
  <c r="E2941" i="4" s="1"/>
  <c r="D975" i="4"/>
  <c r="D1368" i="4" s="1"/>
  <c r="D1761" i="4" s="1"/>
  <c r="D2154" i="4" s="1"/>
  <c r="D2547" i="4" s="1"/>
  <c r="D2940" i="4" s="1"/>
  <c r="C974" i="4"/>
  <c r="C1367" i="4" s="1"/>
  <c r="C1760" i="4" s="1"/>
  <c r="C2153" i="4" s="1"/>
  <c r="C2546" i="4" s="1"/>
  <c r="C2939" i="4" s="1"/>
  <c r="B973" i="4"/>
  <c r="B1366" i="4" s="1"/>
  <c r="B1759" i="4" s="1"/>
  <c r="B2152" i="4" s="1"/>
  <c r="B2545" i="4" s="1"/>
  <c r="B2938" i="4" s="1"/>
  <c r="A972" i="4"/>
  <c r="A1365" i="4" s="1"/>
  <c r="A1758" i="4" s="1"/>
  <c r="A2151" i="4" s="1"/>
  <c r="A2544" i="4" s="1"/>
  <c r="A2937" i="4" s="1"/>
  <c r="E970" i="4"/>
  <c r="E1363" i="4" s="1"/>
  <c r="E1756" i="4" s="1"/>
  <c r="E2149" i="4" s="1"/>
  <c r="E2542" i="4" s="1"/>
  <c r="E2935" i="4" s="1"/>
  <c r="D969" i="4"/>
  <c r="D1362" i="4" s="1"/>
  <c r="D1755" i="4" s="1"/>
  <c r="D2148" i="4" s="1"/>
  <c r="D2541" i="4" s="1"/>
  <c r="D2934" i="4" s="1"/>
  <c r="C968" i="4"/>
  <c r="C1361" i="4" s="1"/>
  <c r="C1754" i="4" s="1"/>
  <c r="C2147" i="4" s="1"/>
  <c r="C2540" i="4" s="1"/>
  <c r="C2933" i="4" s="1"/>
  <c r="B967" i="4"/>
  <c r="B1360" i="4" s="1"/>
  <c r="B1753" i="4" s="1"/>
  <c r="B2146" i="4" s="1"/>
  <c r="B2539" i="4" s="1"/>
  <c r="B2932" i="4" s="1"/>
  <c r="A966" i="4"/>
  <c r="A1359" i="4" s="1"/>
  <c r="A1752" i="4" s="1"/>
  <c r="A2145" i="4" s="1"/>
  <c r="A2538" i="4" s="1"/>
  <c r="A2931" i="4" s="1"/>
  <c r="E964" i="4"/>
  <c r="E1357" i="4" s="1"/>
  <c r="E1750" i="4" s="1"/>
  <c r="E2143" i="4" s="1"/>
  <c r="E2536" i="4" s="1"/>
  <c r="E2929" i="4" s="1"/>
  <c r="D963" i="4"/>
  <c r="D1356" i="4" s="1"/>
  <c r="D1749" i="4" s="1"/>
  <c r="D2142" i="4" s="1"/>
  <c r="D2535" i="4" s="1"/>
  <c r="D2928" i="4" s="1"/>
  <c r="C961" i="4"/>
  <c r="C1354" i="4" s="1"/>
  <c r="C1747" i="4" s="1"/>
  <c r="C2140" i="4" s="1"/>
  <c r="C2533" i="4" s="1"/>
  <c r="C2926" i="4" s="1"/>
  <c r="B960" i="4"/>
  <c r="B1353" i="4" s="1"/>
  <c r="B1746" i="4" s="1"/>
  <c r="B2139" i="4" s="1"/>
  <c r="B2532" i="4" s="1"/>
  <c r="B2925" i="4" s="1"/>
  <c r="A959" i="4"/>
  <c r="A1352" i="4" s="1"/>
  <c r="A1745" i="4" s="1"/>
  <c r="A2138" i="4" s="1"/>
  <c r="A2531" i="4" s="1"/>
  <c r="A2924" i="4" s="1"/>
  <c r="E957" i="4"/>
  <c r="E1350" i="4" s="1"/>
  <c r="E1743" i="4" s="1"/>
  <c r="E2136" i="4" s="1"/>
  <c r="E2529" i="4" s="1"/>
  <c r="E2922" i="4" s="1"/>
  <c r="D956" i="4"/>
  <c r="D1349" i="4" s="1"/>
  <c r="D1742" i="4" s="1"/>
  <c r="D2135" i="4" s="1"/>
  <c r="D2528" i="4" s="1"/>
  <c r="D2921" i="4" s="1"/>
  <c r="C955" i="4"/>
  <c r="C1348" i="4" s="1"/>
  <c r="C1741" i="4" s="1"/>
  <c r="C2134" i="4" s="1"/>
  <c r="C2527" i="4" s="1"/>
  <c r="C2920" i="4" s="1"/>
  <c r="B954" i="4"/>
  <c r="B1347" i="4" s="1"/>
  <c r="B1740" i="4" s="1"/>
  <c r="B2133" i="4" s="1"/>
  <c r="B2526" i="4" s="1"/>
  <c r="B2919" i="4" s="1"/>
  <c r="A953" i="4"/>
  <c r="A1346" i="4" s="1"/>
  <c r="A1739" i="4" s="1"/>
  <c r="A2132" i="4" s="1"/>
  <c r="A2525" i="4" s="1"/>
  <c r="A2918" i="4" s="1"/>
  <c r="E951" i="4"/>
  <c r="E1344" i="4" s="1"/>
  <c r="E1737" i="4" s="1"/>
  <c r="E2130" i="4" s="1"/>
  <c r="E2523" i="4" s="1"/>
  <c r="E2916" i="4" s="1"/>
  <c r="D950" i="4"/>
  <c r="D1343" i="4" s="1"/>
  <c r="D1736" i="4" s="1"/>
  <c r="D2129" i="4" s="1"/>
  <c r="D2522" i="4" s="1"/>
  <c r="D2915" i="4" s="1"/>
  <c r="C949" i="4"/>
  <c r="C1342" i="4" s="1"/>
  <c r="C1735" i="4" s="1"/>
  <c r="C2128" i="4" s="1"/>
  <c r="C2521" i="4" s="1"/>
  <c r="C2914" i="4" s="1"/>
  <c r="B948" i="4"/>
  <c r="B1341" i="4" s="1"/>
  <c r="B1734" i="4" s="1"/>
  <c r="B2127" i="4" s="1"/>
  <c r="B2520" i="4" s="1"/>
  <c r="B2913" i="4" s="1"/>
  <c r="A947" i="4"/>
  <c r="A1340" i="4" s="1"/>
  <c r="A1733" i="4" s="1"/>
  <c r="A2126" i="4" s="1"/>
  <c r="A2519" i="4" s="1"/>
  <c r="A2912" i="4" s="1"/>
  <c r="E945" i="4"/>
  <c r="E1338" i="4" s="1"/>
  <c r="E1731" i="4" s="1"/>
  <c r="E2124" i="4" s="1"/>
  <c r="E2517" i="4" s="1"/>
  <c r="E2910" i="4" s="1"/>
  <c r="D944" i="4"/>
  <c r="D1337" i="4" s="1"/>
  <c r="D1730" i="4" s="1"/>
  <c r="D2123" i="4" s="1"/>
  <c r="D2516" i="4" s="1"/>
  <c r="D2909" i="4" s="1"/>
  <c r="C943" i="4"/>
  <c r="C1336" i="4" s="1"/>
  <c r="C1729" i="4" s="1"/>
  <c r="C2122" i="4" s="1"/>
  <c r="C2515" i="4" s="1"/>
  <c r="C2908" i="4" s="1"/>
  <c r="B942" i="4"/>
  <c r="B1335" i="4" s="1"/>
  <c r="B1728" i="4" s="1"/>
  <c r="B2121" i="4" s="1"/>
  <c r="B2514" i="4" s="1"/>
  <c r="B2907" i="4" s="1"/>
  <c r="A941" i="4"/>
  <c r="A1334" i="4" s="1"/>
  <c r="A1727" i="4" s="1"/>
  <c r="A2120" i="4" s="1"/>
  <c r="A2513" i="4" s="1"/>
  <c r="A2906" i="4" s="1"/>
  <c r="E939" i="4"/>
  <c r="E1332" i="4" s="1"/>
  <c r="E1725" i="4" s="1"/>
  <c r="E2118" i="4" s="1"/>
  <c r="E2511" i="4" s="1"/>
  <c r="E2904" i="4" s="1"/>
  <c r="D938" i="4"/>
  <c r="D1331" i="4" s="1"/>
  <c r="D1724" i="4" s="1"/>
  <c r="D2117" i="4" s="1"/>
  <c r="D2510" i="4" s="1"/>
  <c r="D2903" i="4" s="1"/>
  <c r="C937" i="4"/>
  <c r="C1330" i="4" s="1"/>
  <c r="C1723" i="4" s="1"/>
  <c r="C2116" i="4" s="1"/>
  <c r="C2509" i="4" s="1"/>
  <c r="C2902" i="4" s="1"/>
  <c r="B936" i="4"/>
  <c r="B1329" i="4" s="1"/>
  <c r="B1722" i="4" s="1"/>
  <c r="B2115" i="4" s="1"/>
  <c r="B2508" i="4" s="1"/>
  <c r="B2901" i="4" s="1"/>
  <c r="A935" i="4"/>
  <c r="A1328" i="4" s="1"/>
  <c r="A1721" i="4" s="1"/>
  <c r="A2114" i="4" s="1"/>
  <c r="A2507" i="4" s="1"/>
  <c r="A2900" i="4" s="1"/>
  <c r="E933" i="4"/>
  <c r="E1326" i="4" s="1"/>
  <c r="E1719" i="4" s="1"/>
  <c r="E2112" i="4" s="1"/>
  <c r="E2505" i="4" s="1"/>
  <c r="E2898" i="4" s="1"/>
  <c r="D932" i="4"/>
  <c r="D1325" i="4" s="1"/>
  <c r="D1718" i="4" s="1"/>
  <c r="D2111" i="4" s="1"/>
  <c r="D2504" i="4" s="1"/>
  <c r="D2897" i="4" s="1"/>
  <c r="C931" i="4"/>
  <c r="C1324" i="4" s="1"/>
  <c r="C1717" i="4" s="1"/>
  <c r="C2110" i="4" s="1"/>
  <c r="C2503" i="4" s="1"/>
  <c r="C2896" i="4" s="1"/>
  <c r="B930" i="4"/>
  <c r="B1323" i="4" s="1"/>
  <c r="B1716" i="4" s="1"/>
  <c r="B2109" i="4" s="1"/>
  <c r="B2502" i="4" s="1"/>
  <c r="B2895" i="4" s="1"/>
  <c r="A929" i="4"/>
  <c r="A1322" i="4" s="1"/>
  <c r="A1715" i="4" s="1"/>
  <c r="A2108" i="4" s="1"/>
  <c r="A2501" i="4" s="1"/>
  <c r="A2894" i="4" s="1"/>
  <c r="E927" i="4"/>
  <c r="E1320" i="4" s="1"/>
  <c r="E1713" i="4" s="1"/>
  <c r="E2106" i="4" s="1"/>
  <c r="E2499" i="4" s="1"/>
  <c r="E2892" i="4" s="1"/>
  <c r="D926" i="4"/>
  <c r="D1319" i="4" s="1"/>
  <c r="D1712" i="4" s="1"/>
  <c r="D2105" i="4" s="1"/>
  <c r="D2498" i="4" s="1"/>
  <c r="D2891" i="4" s="1"/>
  <c r="A925" i="4"/>
  <c r="A1318" i="4" s="1"/>
  <c r="A1711" i="4" s="1"/>
  <c r="A2104" i="4" s="1"/>
  <c r="A2497" i="4" s="1"/>
  <c r="A2890" i="4" s="1"/>
  <c r="D924" i="4"/>
  <c r="D1317" i="4" s="1"/>
  <c r="D1710" i="4" s="1"/>
  <c r="D2103" i="4" s="1"/>
  <c r="D2496" i="4" s="1"/>
  <c r="D2889" i="4" s="1"/>
  <c r="A923" i="4"/>
  <c r="A1316" i="4" s="1"/>
  <c r="A1709" i="4" s="1"/>
  <c r="A2102" i="4" s="1"/>
  <c r="A2495" i="4" s="1"/>
  <c r="A2888" i="4" s="1"/>
  <c r="D922" i="4"/>
  <c r="D1315" i="4" s="1"/>
  <c r="D1708" i="4" s="1"/>
  <c r="D2101" i="4" s="1"/>
  <c r="D2494" i="4" s="1"/>
  <c r="D2887" i="4" s="1"/>
  <c r="A921" i="4"/>
  <c r="A1314" i="4" s="1"/>
  <c r="A1707" i="4" s="1"/>
  <c r="A2100" i="4" s="1"/>
  <c r="A2493" i="4" s="1"/>
  <c r="A2886" i="4" s="1"/>
  <c r="D920" i="4"/>
  <c r="D1313" i="4" s="1"/>
  <c r="D1706" i="4" s="1"/>
  <c r="D2099" i="4" s="1"/>
  <c r="D2492" i="4" s="1"/>
  <c r="D2885" i="4" s="1"/>
  <c r="A919" i="4"/>
  <c r="A1312" i="4" s="1"/>
  <c r="A1705" i="4" s="1"/>
  <c r="A2098" i="4" s="1"/>
  <c r="A2491" i="4" s="1"/>
  <c r="A2884" i="4" s="1"/>
  <c r="D918" i="4"/>
  <c r="D1311" i="4" s="1"/>
  <c r="D1704" i="4" s="1"/>
  <c r="D2097" i="4" s="1"/>
  <c r="D2490" i="4" s="1"/>
  <c r="D2883" i="4" s="1"/>
  <c r="A917" i="4"/>
  <c r="A1310" i="4" s="1"/>
  <c r="A1703" i="4" s="1"/>
  <c r="A2096" i="4" s="1"/>
  <c r="A2489" i="4" s="1"/>
  <c r="A2882" i="4" s="1"/>
  <c r="D916" i="4"/>
  <c r="D1309" i="4" s="1"/>
  <c r="D1702" i="4" s="1"/>
  <c r="D2095" i="4" s="1"/>
  <c r="D2488" i="4" s="1"/>
  <c r="D2881" i="4" s="1"/>
  <c r="C1014" i="4"/>
  <c r="C1407" i="4" s="1"/>
  <c r="C1800" i="4" s="1"/>
  <c r="C2193" i="4" s="1"/>
  <c r="C2586" i="4" s="1"/>
  <c r="C2979" i="4" s="1"/>
  <c r="B1013" i="4"/>
  <c r="B1406" i="4" s="1"/>
  <c r="B1799" i="4" s="1"/>
  <c r="B2192" i="4" s="1"/>
  <c r="B2585" i="4" s="1"/>
  <c r="B2978" i="4" s="1"/>
  <c r="A1012" i="4"/>
  <c r="A1405" i="4" s="1"/>
  <c r="A1798" i="4" s="1"/>
  <c r="A2191" i="4" s="1"/>
  <c r="A2584" i="4" s="1"/>
  <c r="A2977" i="4" s="1"/>
  <c r="E1010" i="4"/>
  <c r="E1403" i="4" s="1"/>
  <c r="E1796" i="4" s="1"/>
  <c r="E2189" i="4" s="1"/>
  <c r="E2582" i="4" s="1"/>
  <c r="E2975" i="4" s="1"/>
  <c r="D1009" i="4"/>
  <c r="D1402" i="4" s="1"/>
  <c r="D1795" i="4" s="1"/>
  <c r="D2188" i="4" s="1"/>
  <c r="D2581" i="4" s="1"/>
  <c r="D2974" i="4" s="1"/>
  <c r="C1008" i="4"/>
  <c r="C1401" i="4" s="1"/>
  <c r="C1794" i="4" s="1"/>
  <c r="C2187" i="4" s="1"/>
  <c r="C2580" i="4" s="1"/>
  <c r="C2973" i="4" s="1"/>
  <c r="B1007" i="4"/>
  <c r="B1400" i="4" s="1"/>
  <c r="B1793" i="4" s="1"/>
  <c r="B2186" i="4" s="1"/>
  <c r="B2579" i="4" s="1"/>
  <c r="B2972" i="4" s="1"/>
  <c r="A1006" i="4"/>
  <c r="A1399" i="4" s="1"/>
  <c r="A1792" i="4" s="1"/>
  <c r="A2185" i="4" s="1"/>
  <c r="A2578" i="4" s="1"/>
  <c r="A2971" i="4" s="1"/>
  <c r="E1004" i="4"/>
  <c r="E1397" i="4" s="1"/>
  <c r="E1790" i="4" s="1"/>
  <c r="E2183" i="4" s="1"/>
  <c r="E2576" i="4" s="1"/>
  <c r="E2969" i="4" s="1"/>
  <c r="D1003" i="4"/>
  <c r="D1396" i="4" s="1"/>
  <c r="D1789" i="4" s="1"/>
  <c r="D2182" i="4" s="1"/>
  <c r="D2575" i="4" s="1"/>
  <c r="D2968" i="4" s="1"/>
  <c r="A1016" i="4"/>
  <c r="A1409" i="4" s="1"/>
  <c r="A1802" i="4" s="1"/>
  <c r="A2195" i="4" s="1"/>
  <c r="A2588" i="4" s="1"/>
  <c r="A2981" i="4" s="1"/>
  <c r="E1180" i="4"/>
  <c r="E1573" i="4" s="1"/>
  <c r="E1966" i="4" s="1"/>
  <c r="E2359" i="4" s="1"/>
  <c r="E2752" i="4" s="1"/>
  <c r="E3145" i="4" s="1"/>
  <c r="D1179" i="4"/>
  <c r="D1572" i="4" s="1"/>
  <c r="D1965" i="4" s="1"/>
  <c r="D2358" i="4" s="1"/>
  <c r="D2751" i="4" s="1"/>
  <c r="D3144" i="4" s="1"/>
  <c r="A1183" i="4"/>
  <c r="A1576" i="4" s="1"/>
  <c r="A1969" i="4" s="1"/>
  <c r="A2362" i="4" s="1"/>
  <c r="A2755" i="4" s="1"/>
  <c r="A3148" i="4" s="1"/>
  <c r="E1001" i="4"/>
  <c r="E1394" i="4" s="1"/>
  <c r="E1787" i="4" s="1"/>
  <c r="E2180" i="4" s="1"/>
  <c r="E2573" i="4" s="1"/>
  <c r="E2966" i="4" s="1"/>
  <c r="D1000" i="4"/>
  <c r="D1393" i="4" s="1"/>
  <c r="D1786" i="4" s="1"/>
  <c r="D2179" i="4" s="1"/>
  <c r="D2572" i="4" s="1"/>
  <c r="D2965" i="4" s="1"/>
  <c r="C999" i="4"/>
  <c r="C1392" i="4" s="1"/>
  <c r="C1785" i="4" s="1"/>
  <c r="C2178" i="4" s="1"/>
  <c r="C2571" i="4" s="1"/>
  <c r="C2964" i="4" s="1"/>
  <c r="B998" i="4"/>
  <c r="B1391" i="4" s="1"/>
  <c r="B1784" i="4" s="1"/>
  <c r="B2177" i="4" s="1"/>
  <c r="B2570" i="4" s="1"/>
  <c r="B2963" i="4" s="1"/>
  <c r="A997" i="4"/>
  <c r="A1390" i="4" s="1"/>
  <c r="A1783" i="4" s="1"/>
  <c r="A2176" i="4" s="1"/>
  <c r="A2569" i="4" s="1"/>
  <c r="A2962" i="4" s="1"/>
  <c r="E995" i="4"/>
  <c r="E1388" i="4" s="1"/>
  <c r="E1781" i="4" s="1"/>
  <c r="E2174" i="4" s="1"/>
  <c r="E2567" i="4" s="1"/>
  <c r="E2960" i="4" s="1"/>
  <c r="D994" i="4"/>
  <c r="D1387" i="4" s="1"/>
  <c r="D1780" i="4" s="1"/>
  <c r="D2173" i="4" s="1"/>
  <c r="D2566" i="4" s="1"/>
  <c r="D2959" i="4" s="1"/>
  <c r="C993" i="4"/>
  <c r="C1386" i="4" s="1"/>
  <c r="C1779" i="4" s="1"/>
  <c r="C2172" i="4" s="1"/>
  <c r="C2565" i="4" s="1"/>
  <c r="C2958" i="4" s="1"/>
  <c r="B992" i="4"/>
  <c r="B1385" i="4" s="1"/>
  <c r="B1778" i="4" s="1"/>
  <c r="B2171" i="4" s="1"/>
  <c r="B2564" i="4" s="1"/>
  <c r="B2957" i="4" s="1"/>
  <c r="A991" i="4"/>
  <c r="A1384" i="4" s="1"/>
  <c r="A1777" i="4" s="1"/>
  <c r="A2170" i="4" s="1"/>
  <c r="A2563" i="4" s="1"/>
  <c r="A2956" i="4" s="1"/>
  <c r="E989" i="4"/>
  <c r="E1382" i="4" s="1"/>
  <c r="E1775" i="4" s="1"/>
  <c r="E2168" i="4" s="1"/>
  <c r="E2561" i="4" s="1"/>
  <c r="E2954" i="4" s="1"/>
  <c r="D988" i="4"/>
  <c r="D1381" i="4" s="1"/>
  <c r="D1774" i="4" s="1"/>
  <c r="D2167" i="4" s="1"/>
  <c r="D2560" i="4" s="1"/>
  <c r="D2953" i="4" s="1"/>
  <c r="C987" i="4"/>
  <c r="C1380" i="4" s="1"/>
  <c r="C1773" i="4" s="1"/>
  <c r="C2166" i="4" s="1"/>
  <c r="C2559" i="4" s="1"/>
  <c r="C2952" i="4" s="1"/>
  <c r="B986" i="4"/>
  <c r="B1379" i="4" s="1"/>
  <c r="B1772" i="4" s="1"/>
  <c r="B2165" i="4" s="1"/>
  <c r="B2558" i="4" s="1"/>
  <c r="B2951" i="4" s="1"/>
  <c r="A985" i="4"/>
  <c r="A1378" i="4" s="1"/>
  <c r="A1771" i="4" s="1"/>
  <c r="A2164" i="4" s="1"/>
  <c r="A2557" i="4" s="1"/>
  <c r="A2950" i="4" s="1"/>
  <c r="E983" i="4"/>
  <c r="E1376" i="4" s="1"/>
  <c r="E1769" i="4" s="1"/>
  <c r="E2162" i="4" s="1"/>
  <c r="E2555" i="4" s="1"/>
  <c r="E2948" i="4" s="1"/>
  <c r="D982" i="4"/>
  <c r="D1375" i="4" s="1"/>
  <c r="D1768" i="4" s="1"/>
  <c r="D2161" i="4" s="1"/>
  <c r="D2554" i="4" s="1"/>
  <c r="D2947" i="4" s="1"/>
  <c r="C981" i="4"/>
  <c r="C1374" i="4" s="1"/>
  <c r="C1767" i="4" s="1"/>
  <c r="C2160" i="4" s="1"/>
  <c r="C2553" i="4" s="1"/>
  <c r="C2946" i="4" s="1"/>
  <c r="B980" i="4"/>
  <c r="B1373" i="4" s="1"/>
  <c r="B1766" i="4" s="1"/>
  <c r="B2159" i="4" s="1"/>
  <c r="B2552" i="4" s="1"/>
  <c r="B2945" i="4" s="1"/>
  <c r="A979" i="4"/>
  <c r="A1372" i="4" s="1"/>
  <c r="A1765" i="4" s="1"/>
  <c r="A2158" i="4" s="1"/>
  <c r="A2551" i="4" s="1"/>
  <c r="A2944" i="4" s="1"/>
  <c r="E977" i="4"/>
  <c r="E1370" i="4" s="1"/>
  <c r="E1763" i="4" s="1"/>
  <c r="E2156" i="4" s="1"/>
  <c r="E2549" i="4" s="1"/>
  <c r="E2942" i="4" s="1"/>
  <c r="D976" i="4"/>
  <c r="D1369" i="4" s="1"/>
  <c r="D1762" i="4" s="1"/>
  <c r="D2155" i="4" s="1"/>
  <c r="D2548" i="4" s="1"/>
  <c r="D2941" i="4" s="1"/>
  <c r="C975" i="4"/>
  <c r="C1368" i="4" s="1"/>
  <c r="C1761" i="4" s="1"/>
  <c r="C2154" i="4" s="1"/>
  <c r="C2547" i="4" s="1"/>
  <c r="C2940" i="4" s="1"/>
  <c r="B974" i="4"/>
  <c r="B1367" i="4" s="1"/>
  <c r="B1760" i="4" s="1"/>
  <c r="B2153" i="4" s="1"/>
  <c r="B2546" i="4" s="1"/>
  <c r="B2939" i="4" s="1"/>
  <c r="A973" i="4"/>
  <c r="A1366" i="4" s="1"/>
  <c r="A1759" i="4" s="1"/>
  <c r="A2152" i="4" s="1"/>
  <c r="A2545" i="4" s="1"/>
  <c r="A2938" i="4" s="1"/>
  <c r="E971" i="4"/>
  <c r="E1364" i="4" s="1"/>
  <c r="E1757" i="4" s="1"/>
  <c r="E2150" i="4" s="1"/>
  <c r="E2543" i="4" s="1"/>
  <c r="E2936" i="4" s="1"/>
  <c r="D970" i="4"/>
  <c r="D1363" i="4" s="1"/>
  <c r="D1756" i="4" s="1"/>
  <c r="D2149" i="4" s="1"/>
  <c r="D2542" i="4" s="1"/>
  <c r="D2935" i="4" s="1"/>
  <c r="C969" i="4"/>
  <c r="C1362" i="4" s="1"/>
  <c r="C1755" i="4" s="1"/>
  <c r="C2148" i="4" s="1"/>
  <c r="C2541" i="4" s="1"/>
  <c r="C2934" i="4" s="1"/>
  <c r="B968" i="4"/>
  <c r="B1361" i="4" s="1"/>
  <c r="B1754" i="4" s="1"/>
  <c r="B2147" i="4" s="1"/>
  <c r="B2540" i="4" s="1"/>
  <c r="B2933" i="4" s="1"/>
  <c r="A967" i="4"/>
  <c r="A1360" i="4" s="1"/>
  <c r="A1753" i="4" s="1"/>
  <c r="A2146" i="4" s="1"/>
  <c r="A2539" i="4" s="1"/>
  <c r="A2932" i="4" s="1"/>
  <c r="E965" i="4"/>
  <c r="E1358" i="4" s="1"/>
  <c r="E1751" i="4" s="1"/>
  <c r="E2144" i="4" s="1"/>
  <c r="E2537" i="4" s="1"/>
  <c r="E2930" i="4" s="1"/>
  <c r="D964" i="4"/>
  <c r="D1357" i="4" s="1"/>
  <c r="D1750" i="4" s="1"/>
  <c r="D2143" i="4" s="1"/>
  <c r="D2536" i="4" s="1"/>
  <c r="D2929" i="4" s="1"/>
  <c r="C963" i="4"/>
  <c r="C1356" i="4" s="1"/>
  <c r="C1749" i="4" s="1"/>
  <c r="C2142" i="4" s="1"/>
  <c r="C2535" i="4" s="1"/>
  <c r="C2928" i="4" s="1"/>
  <c r="B961" i="4"/>
  <c r="B1354" i="4" s="1"/>
  <c r="B1747" i="4" s="1"/>
  <c r="B2140" i="4" s="1"/>
  <c r="B2533" i="4" s="1"/>
  <c r="B2926" i="4" s="1"/>
  <c r="A960" i="4"/>
  <c r="A1353" i="4" s="1"/>
  <c r="A1746" i="4" s="1"/>
  <c r="A2139" i="4" s="1"/>
  <c r="A2532" i="4" s="1"/>
  <c r="A2925" i="4" s="1"/>
  <c r="E958" i="4"/>
  <c r="E1351" i="4" s="1"/>
  <c r="E1744" i="4" s="1"/>
  <c r="E2137" i="4" s="1"/>
  <c r="E2530" i="4" s="1"/>
  <c r="E2923" i="4" s="1"/>
  <c r="D957" i="4"/>
  <c r="D1350" i="4" s="1"/>
  <c r="D1743" i="4" s="1"/>
  <c r="D2136" i="4" s="1"/>
  <c r="D2529" i="4" s="1"/>
  <c r="D2922" i="4" s="1"/>
  <c r="C956" i="4"/>
  <c r="C1349" i="4" s="1"/>
  <c r="C1742" i="4" s="1"/>
  <c r="C2135" i="4" s="1"/>
  <c r="C2528" i="4" s="1"/>
  <c r="C2921" i="4" s="1"/>
  <c r="B955" i="4"/>
  <c r="B1348" i="4" s="1"/>
  <c r="B1741" i="4" s="1"/>
  <c r="B2134" i="4" s="1"/>
  <c r="B2527" i="4" s="1"/>
  <c r="B2920" i="4" s="1"/>
  <c r="A954" i="4"/>
  <c r="A1347" i="4" s="1"/>
  <c r="A1740" i="4" s="1"/>
  <c r="A2133" i="4" s="1"/>
  <c r="A2526" i="4" s="1"/>
  <c r="A2919" i="4" s="1"/>
  <c r="E952" i="4"/>
  <c r="E1345" i="4" s="1"/>
  <c r="E1738" i="4" s="1"/>
  <c r="E2131" i="4" s="1"/>
  <c r="E2524" i="4" s="1"/>
  <c r="E2917" i="4" s="1"/>
  <c r="D951" i="4"/>
  <c r="D1344" i="4" s="1"/>
  <c r="D1737" i="4" s="1"/>
  <c r="D2130" i="4" s="1"/>
  <c r="D2523" i="4" s="1"/>
  <c r="D2916" i="4" s="1"/>
  <c r="C950" i="4"/>
  <c r="C1343" i="4" s="1"/>
  <c r="C1736" i="4" s="1"/>
  <c r="C2129" i="4" s="1"/>
  <c r="C2522" i="4" s="1"/>
  <c r="C2915" i="4" s="1"/>
  <c r="B949" i="4"/>
  <c r="B1342" i="4" s="1"/>
  <c r="B1735" i="4" s="1"/>
  <c r="B2128" i="4" s="1"/>
  <c r="B2521" i="4" s="1"/>
  <c r="B2914" i="4" s="1"/>
  <c r="A948" i="4"/>
  <c r="A1341" i="4" s="1"/>
  <c r="A1734" i="4" s="1"/>
  <c r="A2127" i="4" s="1"/>
  <c r="A2520" i="4" s="1"/>
  <c r="A2913" i="4" s="1"/>
  <c r="E946" i="4"/>
  <c r="E1339" i="4" s="1"/>
  <c r="E1732" i="4" s="1"/>
  <c r="E2125" i="4" s="1"/>
  <c r="E2518" i="4" s="1"/>
  <c r="E2911" i="4" s="1"/>
  <c r="D945" i="4"/>
  <c r="D1338" i="4" s="1"/>
  <c r="D1731" i="4" s="1"/>
  <c r="D2124" i="4" s="1"/>
  <c r="D2517" i="4" s="1"/>
  <c r="D2910" i="4" s="1"/>
  <c r="C944" i="4"/>
  <c r="C1337" i="4" s="1"/>
  <c r="C1730" i="4" s="1"/>
  <c r="C2123" i="4" s="1"/>
  <c r="C2516" i="4" s="1"/>
  <c r="C2909" i="4" s="1"/>
  <c r="B943" i="4"/>
  <c r="B1336" i="4" s="1"/>
  <c r="B1729" i="4" s="1"/>
  <c r="B2122" i="4" s="1"/>
  <c r="B2515" i="4" s="1"/>
  <c r="B2908" i="4" s="1"/>
  <c r="A942" i="4"/>
  <c r="A1335" i="4" s="1"/>
  <c r="A1728" i="4" s="1"/>
  <c r="A2121" i="4" s="1"/>
  <c r="A2514" i="4" s="1"/>
  <c r="A2907" i="4" s="1"/>
  <c r="E940" i="4"/>
  <c r="E1333" i="4" s="1"/>
  <c r="E1726" i="4" s="1"/>
  <c r="E2119" i="4" s="1"/>
  <c r="E2512" i="4" s="1"/>
  <c r="E2905" i="4" s="1"/>
  <c r="D939" i="4"/>
  <c r="D1332" i="4" s="1"/>
  <c r="D1725" i="4" s="1"/>
  <c r="D2118" i="4" s="1"/>
  <c r="D2511" i="4" s="1"/>
  <c r="D2904" i="4" s="1"/>
  <c r="C938" i="4"/>
  <c r="C1331" i="4" s="1"/>
  <c r="C1724" i="4" s="1"/>
  <c r="C2117" i="4" s="1"/>
  <c r="C2510" i="4" s="1"/>
  <c r="C2903" i="4" s="1"/>
  <c r="B937" i="4"/>
  <c r="B1330" i="4" s="1"/>
  <c r="B1723" i="4" s="1"/>
  <c r="B2116" i="4" s="1"/>
  <c r="B2509" i="4" s="1"/>
  <c r="B2902" i="4" s="1"/>
  <c r="A936" i="4"/>
  <c r="A1329" i="4" s="1"/>
  <c r="A1722" i="4" s="1"/>
  <c r="A2115" i="4" s="1"/>
  <c r="A2508" i="4" s="1"/>
  <c r="A2901" i="4" s="1"/>
  <c r="E934" i="4"/>
  <c r="E1327" i="4" s="1"/>
  <c r="E1720" i="4" s="1"/>
  <c r="E2113" i="4" s="1"/>
  <c r="E2506" i="4" s="1"/>
  <c r="E2899" i="4" s="1"/>
  <c r="D933" i="4"/>
  <c r="D1326" i="4" s="1"/>
  <c r="D1719" i="4" s="1"/>
  <c r="D2112" i="4" s="1"/>
  <c r="D2505" i="4" s="1"/>
  <c r="D2898" i="4" s="1"/>
  <c r="C932" i="4"/>
  <c r="C1325" i="4" s="1"/>
  <c r="C1718" i="4" s="1"/>
  <c r="C2111" i="4" s="1"/>
  <c r="C2504" i="4" s="1"/>
  <c r="C2897" i="4" s="1"/>
  <c r="B931" i="4"/>
  <c r="B1324" i="4" s="1"/>
  <c r="B1717" i="4" s="1"/>
  <c r="B2110" i="4" s="1"/>
  <c r="B2503" i="4" s="1"/>
  <c r="B2896" i="4" s="1"/>
  <c r="A930" i="4"/>
  <c r="A1323" i="4" s="1"/>
  <c r="A1716" i="4" s="1"/>
  <c r="A2109" i="4" s="1"/>
  <c r="A2502" i="4" s="1"/>
  <c r="A2895" i="4" s="1"/>
  <c r="E928" i="4"/>
  <c r="E1321" i="4" s="1"/>
  <c r="E1714" i="4" s="1"/>
  <c r="E2107" i="4" s="1"/>
  <c r="E2500" i="4" s="1"/>
  <c r="E2893" i="4" s="1"/>
  <c r="D927" i="4"/>
  <c r="D1320" i="4" s="1"/>
  <c r="D1713" i="4" s="1"/>
  <c r="D2106" i="4" s="1"/>
  <c r="D2499" i="4" s="1"/>
  <c r="D2892" i="4" s="1"/>
  <c r="C926" i="4"/>
  <c r="C1319" i="4" s="1"/>
  <c r="C1712" i="4" s="1"/>
  <c r="C2105" i="4" s="1"/>
  <c r="C2498" i="4" s="1"/>
  <c r="C2891" i="4" s="1"/>
  <c r="C924" i="4"/>
  <c r="C1317" i="4" s="1"/>
  <c r="C1710" i="4" s="1"/>
  <c r="C2103" i="4" s="1"/>
  <c r="C2496" i="4" s="1"/>
  <c r="C2889" i="4" s="1"/>
  <c r="C922" i="4"/>
  <c r="C1315" i="4" s="1"/>
  <c r="C1708" i="4" s="1"/>
  <c r="C2101" i="4" s="1"/>
  <c r="C2494" i="4" s="1"/>
  <c r="C2887" i="4" s="1"/>
  <c r="C920" i="4"/>
  <c r="C1313" i="4" s="1"/>
  <c r="C1706" i="4" s="1"/>
  <c r="C2099" i="4" s="1"/>
  <c r="C2492" i="4" s="1"/>
  <c r="C2885" i="4" s="1"/>
  <c r="C918" i="4"/>
  <c r="C1311" i="4" s="1"/>
  <c r="C1704" i="4" s="1"/>
  <c r="C2097" i="4" s="1"/>
  <c r="C2490" i="4" s="1"/>
  <c r="C2883" i="4" s="1"/>
  <c r="C916" i="4"/>
  <c r="C1309" i="4" s="1"/>
  <c r="C1702" i="4" s="1"/>
  <c r="C2095" i="4" s="1"/>
  <c r="C2488" i="4" s="1"/>
  <c r="C2881" i="4" s="1"/>
  <c r="B1014" i="4"/>
  <c r="B1407" i="4" s="1"/>
  <c r="B1800" i="4" s="1"/>
  <c r="B2193" i="4" s="1"/>
  <c r="B2586" i="4" s="1"/>
  <c r="B2979" i="4" s="1"/>
  <c r="A1013" i="4"/>
  <c r="A1406" i="4" s="1"/>
  <c r="A1799" i="4" s="1"/>
  <c r="A2192" i="4" s="1"/>
  <c r="A2585" i="4" s="1"/>
  <c r="A2978" i="4" s="1"/>
  <c r="E1011" i="4"/>
  <c r="E1404" i="4" s="1"/>
  <c r="E1797" i="4" s="1"/>
  <c r="E2190" i="4" s="1"/>
  <c r="E2583" i="4" s="1"/>
  <c r="E2976" i="4" s="1"/>
  <c r="D1010" i="4"/>
  <c r="D1403" i="4" s="1"/>
  <c r="D1796" i="4" s="1"/>
  <c r="D2189" i="4" s="1"/>
  <c r="D2582" i="4" s="1"/>
  <c r="D2975" i="4" s="1"/>
  <c r="C1009" i="4"/>
  <c r="C1402" i="4" s="1"/>
  <c r="C1795" i="4" s="1"/>
  <c r="C2188" i="4" s="1"/>
  <c r="C2581" i="4" s="1"/>
  <c r="C2974" i="4" s="1"/>
  <c r="B1008" i="4"/>
  <c r="B1401" i="4" s="1"/>
  <c r="B1794" i="4" s="1"/>
  <c r="B2187" i="4" s="1"/>
  <c r="B2580" i="4" s="1"/>
  <c r="B2973" i="4" s="1"/>
  <c r="A1007" i="4"/>
  <c r="A1400" i="4" s="1"/>
  <c r="A1793" i="4" s="1"/>
  <c r="A2186" i="4" s="1"/>
  <c r="A2579" i="4" s="1"/>
  <c r="A2972" i="4" s="1"/>
  <c r="E1005" i="4"/>
  <c r="E1398" i="4" s="1"/>
  <c r="E1791" i="4" s="1"/>
  <c r="E2184" i="4" s="1"/>
  <c r="E2577" i="4" s="1"/>
  <c r="E2970" i="4" s="1"/>
  <c r="D1004" i="4"/>
  <c r="D1397" i="4" s="1"/>
  <c r="D1790" i="4" s="1"/>
  <c r="D2183" i="4" s="1"/>
  <c r="D2576" i="4" s="1"/>
  <c r="D2969" i="4" s="1"/>
  <c r="C1003" i="4"/>
  <c r="C1396" i="4" s="1"/>
  <c r="C1789" i="4" s="1"/>
  <c r="C2182" i="4" s="1"/>
  <c r="C2575" i="4" s="1"/>
  <c r="C2968" i="4" s="1"/>
  <c r="E1015" i="4"/>
  <c r="E1408" i="4" s="1"/>
  <c r="E1801" i="4" s="1"/>
  <c r="E2194" i="4" s="1"/>
  <c r="E2587" i="4" s="1"/>
  <c r="E2980" i="4" s="1"/>
  <c r="E1181" i="4"/>
  <c r="E1574" i="4" s="1"/>
  <c r="E1967" i="4" s="1"/>
  <c r="E2360" i="4" s="1"/>
  <c r="E2753" i="4" s="1"/>
  <c r="E3146" i="4" s="1"/>
  <c r="D1180" i="4"/>
  <c r="D1573" i="4" s="1"/>
  <c r="D1966" i="4" s="1"/>
  <c r="D2359" i="4" s="1"/>
  <c r="D2752" i="4" s="1"/>
  <c r="D3145" i="4" s="1"/>
  <c r="C1179" i="4"/>
  <c r="C1572" i="4" s="1"/>
  <c r="C1965" i="4" s="1"/>
  <c r="C2358" i="4" s="1"/>
  <c r="C2751" i="4" s="1"/>
  <c r="C3144" i="4" s="1"/>
  <c r="E1182" i="4"/>
  <c r="E1575" i="4" s="1"/>
  <c r="E1968" i="4" s="1"/>
  <c r="E2361" i="4" s="1"/>
  <c r="E2754" i="4" s="1"/>
  <c r="E3147" i="4" s="1"/>
  <c r="G722" i="4"/>
  <c r="G674" i="4"/>
  <c r="G786" i="4"/>
  <c r="G738" i="4"/>
  <c r="G690" i="4"/>
  <c r="G642" i="4"/>
  <c r="G754" i="4"/>
  <c r="G603" i="4"/>
  <c r="F598" i="4"/>
  <c r="G587" i="4"/>
  <c r="G571" i="4"/>
  <c r="G554" i="4"/>
  <c r="G538" i="4"/>
  <c r="G621" i="4"/>
  <c r="G635" i="4"/>
  <c r="G770" i="4"/>
  <c r="G706" i="4"/>
  <c r="G658" i="4"/>
  <c r="G590" i="4"/>
  <c r="G584" i="4"/>
  <c r="G574" i="4"/>
  <c r="G567" i="4"/>
  <c r="G557" i="4"/>
  <c r="G663" i="4"/>
  <c r="G647" i="4"/>
  <c r="G597" i="4"/>
  <c r="G532" i="4"/>
  <c r="G615" i="4"/>
  <c r="G608" i="4"/>
  <c r="G592" i="4"/>
  <c r="G576" i="4"/>
  <c r="G543" i="4"/>
  <c r="G610" i="4"/>
  <c r="G775" i="4"/>
  <c r="G759" i="4"/>
  <c r="G727" i="4"/>
  <c r="G711" i="4"/>
  <c r="G695" i="4"/>
  <c r="G679" i="4"/>
  <c r="G652" i="4"/>
  <c r="G602" i="4"/>
  <c r="G586" i="4"/>
  <c r="G541" i="4"/>
  <c r="G581" i="4"/>
  <c r="G553" i="4"/>
  <c r="F626" i="4"/>
  <c r="G525" i="4"/>
  <c r="G709" i="4"/>
  <c r="G693" i="4"/>
  <c r="G677" i="4"/>
  <c r="G661" i="4"/>
  <c r="G570" i="4"/>
  <c r="G537" i="4"/>
  <c r="G620" i="4"/>
  <c r="G634" i="4"/>
  <c r="G785" i="4"/>
  <c r="G769" i="4"/>
  <c r="G598" i="4"/>
  <c r="G991" i="4" s="1"/>
  <c r="G1384" i="4" s="1"/>
  <c r="G1777" i="4" s="1"/>
  <c r="G2170" i="4" s="1"/>
  <c r="G2563" i="4" s="1"/>
  <c r="G2956" i="4" s="1"/>
  <c r="G582" i="4"/>
  <c r="G616" i="4"/>
  <c r="G781" i="4"/>
  <c r="G749" i="4"/>
  <c r="G1142" i="4" s="1"/>
  <c r="G1535" i="4" s="1"/>
  <c r="G1928" i="4" s="1"/>
  <c r="G2321" i="4" s="1"/>
  <c r="G2714" i="4" s="1"/>
  <c r="G3107" i="4" s="1"/>
  <c r="G733" i="4"/>
  <c r="G1126" i="4" s="1"/>
  <c r="G1519" i="4" s="1"/>
  <c r="G1912" i="4" s="1"/>
  <c r="G2305" i="4" s="1"/>
  <c r="G2698" i="4" s="1"/>
  <c r="G3091" i="4" s="1"/>
  <c r="G717" i="4"/>
  <c r="G1110" i="4" s="1"/>
  <c r="G1503" i="4" s="1"/>
  <c r="G1896" i="4" s="1"/>
  <c r="G2289" i="4" s="1"/>
  <c r="G2682" i="4" s="1"/>
  <c r="G3075" i="4" s="1"/>
  <c r="G645" i="4"/>
  <c r="G726" i="4"/>
  <c r="G533" i="4"/>
  <c r="G559" i="4"/>
  <c r="G527" i="4"/>
  <c r="G624" i="4"/>
  <c r="G743" i="4"/>
  <c r="G764" i="4"/>
  <c r="G636" i="4"/>
  <c r="F622" i="4"/>
  <c r="G710" i="4"/>
  <c r="G678" i="4"/>
  <c r="G662" i="4"/>
  <c r="G669" i="4"/>
  <c r="F592" i="4"/>
  <c r="F576" i="4"/>
  <c r="F527" i="4"/>
  <c r="F920" i="4" s="1"/>
  <c r="F1313" i="4" s="1"/>
  <c r="F1706" i="4" s="1"/>
  <c r="F2099" i="4" s="1"/>
  <c r="F2492" i="4" s="1"/>
  <c r="F2885" i="4" s="1"/>
  <c r="G748" i="4"/>
  <c r="G732" i="4"/>
  <c r="G700" i="4"/>
  <c r="G684" i="4"/>
  <c r="G668" i="4"/>
  <c r="F615" i="4"/>
  <c r="G535" i="4"/>
  <c r="G751" i="4"/>
  <c r="G735" i="4"/>
  <c r="G687" i="4"/>
  <c r="G655" i="4"/>
  <c r="G639" i="4"/>
  <c r="G742" i="4"/>
  <c r="G694" i="4"/>
  <c r="F535" i="4"/>
  <c r="F594" i="4"/>
  <c r="F578" i="4"/>
  <c r="G606" i="4"/>
  <c r="F610" i="4"/>
  <c r="G595" i="4"/>
  <c r="G562" i="4"/>
  <c r="G546" i="4"/>
  <c r="G613" i="4"/>
  <c r="G762" i="4"/>
  <c r="G714" i="4"/>
  <c r="G698" i="4"/>
  <c r="G666" i="4"/>
  <c r="G650" i="4"/>
  <c r="F581" i="4"/>
  <c r="F564" i="4"/>
  <c r="G737" i="4"/>
  <c r="G600" i="4"/>
  <c r="G618" i="4"/>
  <c r="F586" i="4"/>
  <c r="F570" i="4"/>
  <c r="F553" i="4"/>
  <c r="G701" i="4"/>
  <c r="G1094" i="4" s="1"/>
  <c r="G1487" i="4" s="1"/>
  <c r="G1880" i="4" s="1"/>
  <c r="G2273" i="4" s="1"/>
  <c r="G2666" i="4" s="1"/>
  <c r="G3059" i="4" s="1"/>
  <c r="G685" i="4"/>
  <c r="G1078" i="4" s="1"/>
  <c r="G1471" i="4" s="1"/>
  <c r="G1864" i="4" s="1"/>
  <c r="G2257" i="4" s="1"/>
  <c r="G2650" i="4" s="1"/>
  <c r="G3043" i="4" s="1"/>
  <c r="G653" i="4"/>
  <c r="G1046" i="4" s="1"/>
  <c r="G1439" i="4" s="1"/>
  <c r="G1832" i="4" s="1"/>
  <c r="G2225" i="4" s="1"/>
  <c r="G2618" i="4" s="1"/>
  <c r="G3011" i="4" s="1"/>
  <c r="G637" i="4"/>
  <c r="G1030" i="4" s="1"/>
  <c r="G1423" i="4" s="1"/>
  <c r="G1816" i="4" s="1"/>
  <c r="G2209" i="4" s="1"/>
  <c r="G2602" i="4" s="1"/>
  <c r="G2995" i="4" s="1"/>
  <c r="F605" i="4"/>
  <c r="G594" i="4"/>
  <c r="F589" i="4"/>
  <c r="G578" i="4"/>
  <c r="F573" i="4"/>
  <c r="G561" i="4"/>
  <c r="F556" i="4"/>
  <c r="G545" i="4"/>
  <c r="F540" i="4"/>
  <c r="G529" i="4"/>
  <c r="F524" i="4"/>
  <c r="G612" i="4"/>
  <c r="F623" i="4"/>
  <c r="G626" i="4"/>
  <c r="G665" i="4"/>
  <c r="F561" i="4"/>
  <c r="F545" i="4"/>
  <c r="F529" i="4"/>
  <c r="F612" i="4"/>
  <c r="G773" i="4"/>
  <c r="G757" i="4"/>
  <c r="G741" i="4"/>
  <c r="G725" i="4"/>
  <c r="F608" i="4"/>
  <c r="F1001" i="4" s="1"/>
  <c r="F1394" i="4" s="1"/>
  <c r="F1787" i="4" s="1"/>
  <c r="F2180" i="4" s="1"/>
  <c r="F2573" i="4" s="1"/>
  <c r="F2966" i="4" s="1"/>
  <c r="G564" i="4"/>
  <c r="F559" i="4"/>
  <c r="G548" i="4"/>
  <c r="F543" i="4"/>
  <c r="G629" i="4"/>
  <c r="F624" i="4"/>
  <c r="G780" i="4"/>
  <c r="G716" i="4"/>
  <c r="G530" i="4"/>
  <c r="G746" i="4"/>
  <c r="G730" i="4"/>
  <c r="G682" i="4"/>
  <c r="F597" i="4"/>
  <c r="F548" i="4"/>
  <c r="F532" i="4"/>
  <c r="F925" i="4" s="1"/>
  <c r="F1318" i="4" s="1"/>
  <c r="F1711" i="4" s="1"/>
  <c r="F2104" i="4" s="1"/>
  <c r="F2497" i="4" s="1"/>
  <c r="F2890" i="4" s="1"/>
  <c r="F604" i="4"/>
  <c r="G551" i="4"/>
  <c r="G632" i="4"/>
  <c r="G783" i="4"/>
  <c r="G767" i="4"/>
  <c r="G719" i="4"/>
  <c r="G703" i="4"/>
  <c r="G671" i="4"/>
  <c r="F602" i="4"/>
  <c r="F537" i="4"/>
  <c r="F620" i="4"/>
  <c r="G646" i="4"/>
  <c r="G565" i="4"/>
  <c r="G549" i="4"/>
  <c r="G630" i="4"/>
  <c r="G765" i="4"/>
  <c r="F600" i="4"/>
  <c r="F584" i="4"/>
  <c r="F977" i="4" s="1"/>
  <c r="F1370" i="4" s="1"/>
  <c r="F1763" i="4" s="1"/>
  <c r="F2156" i="4" s="1"/>
  <c r="F2549" i="4" s="1"/>
  <c r="F2942" i="4" s="1"/>
  <c r="G573" i="4"/>
  <c r="F567" i="4"/>
  <c r="F960" i="4" s="1"/>
  <c r="F1353" i="4" s="1"/>
  <c r="F1746" i="4" s="1"/>
  <c r="F2139" i="4" s="1"/>
  <c r="F2532" i="4" s="1"/>
  <c r="F2925" i="4" s="1"/>
  <c r="G556" i="4"/>
  <c r="F551" i="4"/>
  <c r="G540" i="4"/>
  <c r="G524" i="4"/>
  <c r="F618" i="4"/>
  <c r="G623" i="4"/>
  <c r="G788" i="4"/>
  <c r="G772" i="4"/>
  <c r="G604" i="4"/>
  <c r="F599" i="4"/>
  <c r="G588" i="4"/>
  <c r="F583" i="4"/>
  <c r="G572" i="4"/>
  <c r="F566" i="4"/>
  <c r="G555" i="4"/>
  <c r="F550" i="4"/>
  <c r="G539" i="4"/>
  <c r="F534" i="4"/>
  <c r="G523" i="4"/>
  <c r="F617" i="4"/>
  <c r="G622" i="4"/>
  <c r="G787" i="4"/>
  <c r="G771" i="4"/>
  <c r="G1164" i="4" s="1"/>
  <c r="G1557" i="4" s="1"/>
  <c r="G1950" i="4" s="1"/>
  <c r="G2343" i="4" s="1"/>
  <c r="G2736" i="4" s="1"/>
  <c r="G3129" i="4" s="1"/>
  <c r="G755" i="4"/>
  <c r="G739" i="4"/>
  <c r="G723" i="4"/>
  <c r="G707" i="4"/>
  <c r="G691" i="4"/>
  <c r="G675" i="4"/>
  <c r="G659" i="4"/>
  <c r="G643" i="4"/>
  <c r="F606" i="4"/>
  <c r="F590" i="4"/>
  <c r="F983" i="4" s="1"/>
  <c r="F1376" i="4" s="1"/>
  <c r="F1769" i="4" s="1"/>
  <c r="F2162" i="4" s="1"/>
  <c r="F2555" i="4" s="1"/>
  <c r="F2948" i="4" s="1"/>
  <c r="G579" i="4"/>
  <c r="F574" i="4"/>
  <c r="F967" i="4" s="1"/>
  <c r="F1360" i="4" s="1"/>
  <c r="F1753" i="4" s="1"/>
  <c r="F2146" i="4" s="1"/>
  <c r="F2539" i="4" s="1"/>
  <c r="F2932" i="4" s="1"/>
  <c r="F557" i="4"/>
  <c r="F950" i="4" s="1"/>
  <c r="F1343" i="4" s="1"/>
  <c r="F1736" i="4" s="1"/>
  <c r="F2129" i="4" s="1"/>
  <c r="F2522" i="4" s="1"/>
  <c r="F2915" i="4" s="1"/>
  <c r="F541" i="4"/>
  <c r="F525" i="4"/>
  <c r="F918" i="4" s="1"/>
  <c r="F1311" i="4" s="1"/>
  <c r="F1704" i="4" s="1"/>
  <c r="F2097" i="4" s="1"/>
  <c r="F2490" i="4" s="1"/>
  <c r="F2883" i="4" s="1"/>
  <c r="G627" i="4"/>
  <c r="G778" i="4"/>
  <c r="G753" i="4"/>
  <c r="G721" i="4"/>
  <c r="G705" i="4"/>
  <c r="G689" i="4"/>
  <c r="G673" i="4"/>
  <c r="G657" i="4"/>
  <c r="G641" i="4"/>
  <c r="G609" i="4"/>
  <c r="G593" i="4"/>
  <c r="F588" i="4"/>
  <c r="G577" i="4"/>
  <c r="F572" i="4"/>
  <c r="G560" i="4"/>
  <c r="F555" i="4"/>
  <c r="G544" i="4"/>
  <c r="F539" i="4"/>
  <c r="G528" i="4"/>
  <c r="F523" i="4"/>
  <c r="G611" i="4"/>
  <c r="G625" i="4"/>
  <c r="G776" i="4"/>
  <c r="G760" i="4"/>
  <c r="G744" i="4"/>
  <c r="G728" i="4"/>
  <c r="G712" i="4"/>
  <c r="G696" i="4"/>
  <c r="G680" i="4"/>
  <c r="G664" i="4"/>
  <c r="G648" i="4"/>
  <c r="F595" i="4"/>
  <c r="F579" i="4"/>
  <c r="F562" i="4"/>
  <c r="F546" i="4"/>
  <c r="F530" i="4"/>
  <c r="F613" i="4"/>
  <c r="F627" i="4"/>
  <c r="G607" i="4"/>
  <c r="G591" i="4"/>
  <c r="G575" i="4"/>
  <c r="G558" i="4"/>
  <c r="G542" i="4"/>
  <c r="G526" i="4"/>
  <c r="G774" i="4"/>
  <c r="G758" i="4"/>
  <c r="F609" i="4"/>
  <c r="F593" i="4"/>
  <c r="F577" i="4"/>
  <c r="F560" i="4"/>
  <c r="F544" i="4"/>
  <c r="F528" i="4"/>
  <c r="F611" i="4"/>
  <c r="F625" i="4"/>
  <c r="G605" i="4"/>
  <c r="G589" i="4"/>
  <c r="G756" i="4"/>
  <c r="G740" i="4"/>
  <c r="G724" i="4"/>
  <c r="G708" i="4"/>
  <c r="G692" i="4"/>
  <c r="G1085" i="4" s="1"/>
  <c r="G1478" i="4" s="1"/>
  <c r="G1871" i="4" s="1"/>
  <c r="G2264" i="4" s="1"/>
  <c r="G2657" i="4" s="1"/>
  <c r="G3050" i="4" s="1"/>
  <c r="G676" i="4"/>
  <c r="G660" i="4"/>
  <c r="G644" i="4"/>
  <c r="F607" i="4"/>
  <c r="G596" i="4"/>
  <c r="F591" i="4"/>
  <c r="G580" i="4"/>
  <c r="F575" i="4"/>
  <c r="G563" i="4"/>
  <c r="F558" i="4"/>
  <c r="G547" i="4"/>
  <c r="F542" i="4"/>
  <c r="G531" i="4"/>
  <c r="F526" i="4"/>
  <c r="G614" i="4"/>
  <c r="G628" i="4"/>
  <c r="G779" i="4"/>
  <c r="G763" i="4"/>
  <c r="G747" i="4"/>
  <c r="G731" i="4"/>
  <c r="G715" i="4"/>
  <c r="G699" i="4"/>
  <c r="G683" i="4"/>
  <c r="G667" i="4"/>
  <c r="G651" i="4"/>
  <c r="F582" i="4"/>
  <c r="F565" i="4"/>
  <c r="F549" i="4"/>
  <c r="F533" i="4"/>
  <c r="F616" i="4"/>
  <c r="G777" i="4"/>
  <c r="G761" i="4"/>
  <c r="G745" i="4"/>
  <c r="G729" i="4"/>
  <c r="G713" i="4"/>
  <c r="G1106" i="4" s="1"/>
  <c r="G1499" i="4" s="1"/>
  <c r="G1892" i="4" s="1"/>
  <c r="G2285" i="4" s="1"/>
  <c r="G2678" i="4" s="1"/>
  <c r="G3071" i="4" s="1"/>
  <c r="G697" i="4"/>
  <c r="G681" i="4"/>
  <c r="G649" i="4"/>
  <c r="G601" i="4"/>
  <c r="F596" i="4"/>
  <c r="G585" i="4"/>
  <c r="F580" i="4"/>
  <c r="G568" i="4"/>
  <c r="F563" i="4"/>
  <c r="G552" i="4"/>
  <c r="F547" i="4"/>
  <c r="G536" i="4"/>
  <c r="F531" i="4"/>
  <c r="G619" i="4"/>
  <c r="F614" i="4"/>
  <c r="G633" i="4"/>
  <c r="F628" i="4"/>
  <c r="G784" i="4"/>
  <c r="G768" i="4"/>
  <c r="G752" i="4"/>
  <c r="G736" i="4"/>
  <c r="G720" i="4"/>
  <c r="G704" i="4"/>
  <c r="G688" i="4"/>
  <c r="G672" i="4"/>
  <c r="G656" i="4"/>
  <c r="G640" i="4"/>
  <c r="F603" i="4"/>
  <c r="F996" i="4" s="1"/>
  <c r="F1389" i="4" s="1"/>
  <c r="F1782" i="4" s="1"/>
  <c r="F2175" i="4" s="1"/>
  <c r="F2568" i="4" s="1"/>
  <c r="F2961" i="4" s="1"/>
  <c r="F587" i="4"/>
  <c r="F980" i="4" s="1"/>
  <c r="F1373" i="4" s="1"/>
  <c r="F1766" i="4" s="1"/>
  <c r="F2159" i="4" s="1"/>
  <c r="F2552" i="4" s="1"/>
  <c r="F2945" i="4" s="1"/>
  <c r="F571" i="4"/>
  <c r="F964" i="4" s="1"/>
  <c r="F1357" i="4" s="1"/>
  <c r="F1750" i="4" s="1"/>
  <c r="F2143" i="4" s="1"/>
  <c r="F2536" i="4" s="1"/>
  <c r="F2929" i="4" s="1"/>
  <c r="F554" i="4"/>
  <c r="F947" i="4" s="1"/>
  <c r="F1340" i="4" s="1"/>
  <c r="F1733" i="4" s="1"/>
  <c r="F2126" i="4" s="1"/>
  <c r="F2519" i="4" s="1"/>
  <c r="F2912" i="4" s="1"/>
  <c r="F538" i="4"/>
  <c r="F931" i="4" s="1"/>
  <c r="F1324" i="4" s="1"/>
  <c r="F1717" i="4" s="1"/>
  <c r="F2110" i="4" s="1"/>
  <c r="F2503" i="4" s="1"/>
  <c r="F2896" i="4" s="1"/>
  <c r="F621" i="4"/>
  <c r="F1014" i="4" s="1"/>
  <c r="F1407" i="4" s="1"/>
  <c r="F1800" i="4" s="1"/>
  <c r="F2193" i="4" s="1"/>
  <c r="F2586" i="4" s="1"/>
  <c r="F2979" i="4" s="1"/>
  <c r="G599" i="4"/>
  <c r="G583" i="4"/>
  <c r="G566" i="4"/>
  <c r="G550" i="4"/>
  <c r="G534" i="4"/>
  <c r="G617" i="4"/>
  <c r="G631" i="4"/>
  <c r="G782" i="4"/>
  <c r="G766" i="4"/>
  <c r="G750" i="4"/>
  <c r="G734" i="4"/>
  <c r="G718" i="4"/>
  <c r="G702" i="4"/>
  <c r="G686" i="4"/>
  <c r="G670" i="4"/>
  <c r="G654" i="4"/>
  <c r="G638" i="4"/>
  <c r="F601" i="4"/>
  <c r="F585" i="4"/>
  <c r="F568" i="4"/>
  <c r="F552" i="4"/>
  <c r="F536" i="4"/>
  <c r="F619" i="4"/>
  <c r="H231" i="4"/>
  <c r="N231" i="4" s="1"/>
  <c r="H130" i="4"/>
  <c r="N130" i="4" s="1"/>
  <c r="H132" i="4"/>
  <c r="N132" i="4" s="1"/>
  <c r="H138" i="4"/>
  <c r="N138" i="4" s="1"/>
  <c r="H136" i="4"/>
  <c r="N136" i="4" s="1"/>
  <c r="H139" i="4"/>
  <c r="N139" i="4" s="1"/>
  <c r="H137" i="4"/>
  <c r="N137" i="4" s="1"/>
  <c r="H133" i="4"/>
  <c r="N133" i="4" s="1"/>
  <c r="H131" i="4"/>
  <c r="N131" i="4" s="1"/>
  <c r="H134" i="4"/>
  <c r="N134" i="4" s="1"/>
  <c r="H135" i="4"/>
  <c r="N135" i="4" s="1"/>
  <c r="O491" i="4"/>
  <c r="P491" i="4" s="1"/>
  <c r="F978" i="4" l="1"/>
  <c r="F1371" i="4" s="1"/>
  <c r="F1764" i="4" s="1"/>
  <c r="F2157" i="4" s="1"/>
  <c r="F2550" i="4" s="1"/>
  <c r="F2943" i="4" s="1"/>
  <c r="F1012" i="4"/>
  <c r="F1405" i="4" s="1"/>
  <c r="F1798" i="4" s="1"/>
  <c r="F2191" i="4" s="1"/>
  <c r="F2584" i="4" s="1"/>
  <c r="G1127" i="4"/>
  <c r="G1520" i="4" s="1"/>
  <c r="G1913" i="4" s="1"/>
  <c r="G2306" i="4" s="1"/>
  <c r="G2699" i="4" s="1"/>
  <c r="G3092" i="4" s="1"/>
  <c r="G1049" i="4"/>
  <c r="G1442" i="4" s="1"/>
  <c r="G1835" i="4" s="1"/>
  <c r="G2228" i="4" s="1"/>
  <c r="G2621" i="4" s="1"/>
  <c r="G3014" i="4" s="1"/>
  <c r="G1012" i="4"/>
  <c r="G1405" i="4" s="1"/>
  <c r="G1798" i="4" s="1"/>
  <c r="G2191" i="4" s="1"/>
  <c r="G2584" i="4" s="1"/>
  <c r="G2977" i="4" s="1"/>
  <c r="G1044" i="4"/>
  <c r="G1437" i="4" s="1"/>
  <c r="G1830" i="4" s="1"/>
  <c r="G2223" i="4" s="1"/>
  <c r="G2616" i="4" s="1"/>
  <c r="G3009" i="4" s="1"/>
  <c r="G956" i="4"/>
  <c r="G1349" i="4" s="1"/>
  <c r="G1742" i="4" s="1"/>
  <c r="G2135" i="4" s="1"/>
  <c r="G2528" i="4" s="1"/>
  <c r="G2921" i="4" s="1"/>
  <c r="G1133" i="4"/>
  <c r="G1526" i="4" s="1"/>
  <c r="G1919" i="4" s="1"/>
  <c r="G2312" i="4" s="1"/>
  <c r="G2705" i="4" s="1"/>
  <c r="G3098" i="4" s="1"/>
  <c r="G951" i="4"/>
  <c r="G1344" i="4" s="1"/>
  <c r="G1737" i="4" s="1"/>
  <c r="G2130" i="4" s="1"/>
  <c r="G2523" i="4" s="1"/>
  <c r="G2916" i="4" s="1"/>
  <c r="G1137" i="4"/>
  <c r="G1530" i="4" s="1"/>
  <c r="G1923" i="4" s="1"/>
  <c r="G2316" i="4" s="1"/>
  <c r="G2709" i="4" s="1"/>
  <c r="G3102" i="4" s="1"/>
  <c r="G1066" i="4"/>
  <c r="G1459" i="4" s="1"/>
  <c r="G1852" i="4" s="1"/>
  <c r="G2245" i="4" s="1"/>
  <c r="G2638" i="4" s="1"/>
  <c r="G3031" i="4" s="1"/>
  <c r="G1068" i="4"/>
  <c r="G1461" i="4" s="1"/>
  <c r="G1854" i="4" s="1"/>
  <c r="G2247" i="4" s="1"/>
  <c r="G2640" i="4" s="1"/>
  <c r="G3033" i="4" s="1"/>
  <c r="F936" i="4"/>
  <c r="F1329" i="4" s="1"/>
  <c r="F1722" i="4" s="1"/>
  <c r="F2115" i="4" s="1"/>
  <c r="F2508" i="4" s="1"/>
  <c r="F2901" i="4" s="1"/>
  <c r="F945" i="4"/>
  <c r="F1338" i="4" s="1"/>
  <c r="F1731" i="4" s="1"/>
  <c r="F2124" i="4" s="1"/>
  <c r="F2517" i="4" s="1"/>
  <c r="F2910" i="4" s="1"/>
  <c r="G1063" i="4"/>
  <c r="G1456" i="4" s="1"/>
  <c r="G1849" i="4" s="1"/>
  <c r="G2242" i="4" s="1"/>
  <c r="G2635" i="4" s="1"/>
  <c r="G3028" i="4" s="1"/>
  <c r="G1159" i="4"/>
  <c r="G1552" i="4" s="1"/>
  <c r="G1945" i="4" s="1"/>
  <c r="G2338" i="4" s="1"/>
  <c r="G2731" i="4" s="1"/>
  <c r="G3124" i="4" s="1"/>
  <c r="G959" i="4"/>
  <c r="G1352" i="4" s="1"/>
  <c r="G1745" i="4" s="1"/>
  <c r="G2138" i="4" s="1"/>
  <c r="G2531" i="4" s="1"/>
  <c r="G2924" i="4" s="1"/>
  <c r="G1081" i="4"/>
  <c r="G1474" i="4" s="1"/>
  <c r="G1867" i="4" s="1"/>
  <c r="G2260" i="4" s="1"/>
  <c r="G2653" i="4" s="1"/>
  <c r="G3046" i="4" s="1"/>
  <c r="G1177" i="4"/>
  <c r="G1570" i="4" s="1"/>
  <c r="G1963" i="4" s="1"/>
  <c r="G2356" i="4" s="1"/>
  <c r="G2749" i="4" s="1"/>
  <c r="G3142" i="4" s="1"/>
  <c r="G929" i="4"/>
  <c r="G1322" i="4" s="1"/>
  <c r="G1715" i="4" s="1"/>
  <c r="G2108" i="4" s="1"/>
  <c r="G2501" i="4" s="1"/>
  <c r="G2894" i="4" s="1"/>
  <c r="G978" i="4"/>
  <c r="G1371" i="4" s="1"/>
  <c r="G1764" i="4" s="1"/>
  <c r="G2157" i="4" s="1"/>
  <c r="G2550" i="4" s="1"/>
  <c r="G2943" i="4" s="1"/>
  <c r="F926" i="4"/>
  <c r="F1319" i="4" s="1"/>
  <c r="F1712" i="4" s="1"/>
  <c r="F2105" i="4" s="1"/>
  <c r="F2498" i="4" s="1"/>
  <c r="F2891" i="4" s="1"/>
  <c r="G1076" i="4"/>
  <c r="G1469" i="4" s="1"/>
  <c r="G1862" i="4" s="1"/>
  <c r="G2255" i="4" s="1"/>
  <c r="G2648" i="4" s="1"/>
  <c r="G3041" i="4" s="1"/>
  <c r="G1172" i="4"/>
  <c r="G1565" i="4" s="1"/>
  <c r="G1958" i="4" s="1"/>
  <c r="G2351" i="4" s="1"/>
  <c r="G2744" i="4" s="1"/>
  <c r="G3137" i="4" s="1"/>
  <c r="G924" i="4"/>
  <c r="G1317" i="4" s="1"/>
  <c r="G1710" i="4" s="1"/>
  <c r="G2103" i="4" s="1"/>
  <c r="G2496" i="4" s="1"/>
  <c r="G2889" i="4" s="1"/>
  <c r="G973" i="4"/>
  <c r="G1366" i="4" s="1"/>
  <c r="G1759" i="4" s="1"/>
  <c r="G2152" i="4" s="1"/>
  <c r="G2545" i="4" s="1"/>
  <c r="G2938" i="4" s="1"/>
  <c r="G1069" i="4"/>
  <c r="G1462" i="4" s="1"/>
  <c r="G1855" i="4" s="1"/>
  <c r="G2248" i="4" s="1"/>
  <c r="G2641" i="4" s="1"/>
  <c r="G3034" i="4" s="1"/>
  <c r="G982" i="4"/>
  <c r="G1375" i="4" s="1"/>
  <c r="G1768" i="4" s="1"/>
  <c r="G2161" i="4" s="1"/>
  <c r="G2554" i="4" s="1"/>
  <c r="G2947" i="4" s="1"/>
  <c r="F953" i="4"/>
  <c r="F1346" i="4" s="1"/>
  <c r="G984" i="4"/>
  <c r="G1377" i="4" s="1"/>
  <c r="G1770" i="4" s="1"/>
  <c r="G2163" i="4" s="1"/>
  <c r="G2556" i="4" s="1"/>
  <c r="G2949" i="4" s="1"/>
  <c r="F955" i="4"/>
  <c r="F1348" i="4" s="1"/>
  <c r="F1741" i="4" s="1"/>
  <c r="F2134" i="4" s="1"/>
  <c r="F2527" i="4" s="1"/>
  <c r="F2920" i="4" s="1"/>
  <c r="G1073" i="4"/>
  <c r="G1466" i="4" s="1"/>
  <c r="G1859" i="4" s="1"/>
  <c r="G2252" i="4" s="1"/>
  <c r="G2645" i="4" s="1"/>
  <c r="G3038" i="4" s="1"/>
  <c r="G1169" i="4"/>
  <c r="G1562" i="4" s="1"/>
  <c r="G1955" i="4" s="1"/>
  <c r="G2348" i="4" s="1"/>
  <c r="G2741" i="4" s="1"/>
  <c r="G3134" i="4" s="1"/>
  <c r="G937" i="4"/>
  <c r="G1330" i="4" s="1"/>
  <c r="G1723" i="4" s="1"/>
  <c r="G2116" i="4" s="1"/>
  <c r="G2509" i="4" s="1"/>
  <c r="G2902" i="4" s="1"/>
  <c r="G986" i="4"/>
  <c r="G1379" i="4" s="1"/>
  <c r="G1772" i="4" s="1"/>
  <c r="G2165" i="4" s="1"/>
  <c r="G2558" i="4" s="1"/>
  <c r="G2951" i="4" s="1"/>
  <c r="G1098" i="4"/>
  <c r="G1491" i="4" s="1"/>
  <c r="G1884" i="4" s="1"/>
  <c r="G2277" i="4" s="1"/>
  <c r="G2670" i="4" s="1"/>
  <c r="G3063" i="4" s="1"/>
  <c r="G1100" i="4"/>
  <c r="G1493" i="4" s="1"/>
  <c r="G1886" i="4" s="1"/>
  <c r="G2279" i="4" s="1"/>
  <c r="G2672" i="4" s="1"/>
  <c r="G3065" i="4" s="1"/>
  <c r="G1015" i="4"/>
  <c r="G1408" i="4" s="1"/>
  <c r="G1801" i="4" s="1"/>
  <c r="G2194" i="4" s="1"/>
  <c r="G2587" i="4" s="1"/>
  <c r="G2980" i="4" s="1"/>
  <c r="G948" i="4"/>
  <c r="G1341" i="4" s="1"/>
  <c r="G1734" i="4" s="1"/>
  <c r="G2127" i="4" s="1"/>
  <c r="G2520" i="4" s="1"/>
  <c r="G2913" i="4" s="1"/>
  <c r="G997" i="4"/>
  <c r="G1390" i="4" s="1"/>
  <c r="G1783" i="4" s="1"/>
  <c r="G2176" i="4" s="1"/>
  <c r="G2569" i="4" s="1"/>
  <c r="G2962" i="4" s="1"/>
  <c r="G933" i="4"/>
  <c r="G1326" i="4" s="1"/>
  <c r="G1719" i="4" s="1"/>
  <c r="G2112" i="4" s="1"/>
  <c r="G2505" i="4" s="1"/>
  <c r="G2898" i="4" s="1"/>
  <c r="F993" i="4"/>
  <c r="F1386" i="4" s="1"/>
  <c r="F1779" i="4" s="1"/>
  <c r="F2172" i="4" s="1"/>
  <c r="F2565" i="4" s="1"/>
  <c r="F2958" i="4" s="1"/>
  <c r="F1013" i="4"/>
  <c r="F1406" i="4" s="1"/>
  <c r="F1799" i="4" s="1"/>
  <c r="G1160" i="4"/>
  <c r="G1553" i="4" s="1"/>
  <c r="G1946" i="4" s="1"/>
  <c r="G2339" i="4" s="1"/>
  <c r="G2732" i="4" s="1"/>
  <c r="G3125" i="4" s="1"/>
  <c r="F941" i="4"/>
  <c r="F1334" i="4" s="1"/>
  <c r="F1727" i="4" s="1"/>
  <c r="F2120" i="4" s="1"/>
  <c r="F2513" i="4" s="1"/>
  <c r="G1109" i="4"/>
  <c r="G1502" i="4" s="1"/>
  <c r="G1895" i="4" s="1"/>
  <c r="G2288" i="4" s="1"/>
  <c r="G2681" i="4" s="1"/>
  <c r="G3074" i="4" s="1"/>
  <c r="F952" i="4"/>
  <c r="F1345" i="4" s="1"/>
  <c r="F1738" i="4" s="1"/>
  <c r="F2131" i="4" s="1"/>
  <c r="F2524" i="4" s="1"/>
  <c r="F2917" i="4" s="1"/>
  <c r="G1166" i="4"/>
  <c r="G1559" i="4" s="1"/>
  <c r="G1952" i="4" s="1"/>
  <c r="G2345" i="4" s="1"/>
  <c r="G2738" i="4" s="1"/>
  <c r="G3131" i="4" s="1"/>
  <c r="G1019" i="4"/>
  <c r="G1412" i="4" s="1"/>
  <c r="G1805" i="4" s="1"/>
  <c r="G2198" i="4" s="1"/>
  <c r="G2591" i="4" s="1"/>
  <c r="G2984" i="4" s="1"/>
  <c r="G938" i="4"/>
  <c r="G1331" i="4" s="1"/>
  <c r="G1724" i="4" s="1"/>
  <c r="G2117" i="4" s="1"/>
  <c r="G2510" i="4" s="1"/>
  <c r="G2903" i="4" s="1"/>
  <c r="G987" i="4"/>
  <c r="G1380" i="4" s="1"/>
  <c r="G1773" i="4" s="1"/>
  <c r="G2166" i="4" s="1"/>
  <c r="G2559" i="4" s="1"/>
  <c r="G2952" i="4" s="1"/>
  <c r="F946" i="4"/>
  <c r="F1339" i="4" s="1"/>
  <c r="F1732" i="4" s="1"/>
  <c r="F2125" i="4" s="1"/>
  <c r="F2518" i="4" s="1"/>
  <c r="F2911" i="4" s="1"/>
  <c r="F957" i="4"/>
  <c r="F1350" i="4" s="1"/>
  <c r="F1743" i="4" s="1"/>
  <c r="F2136" i="4" s="1"/>
  <c r="F2529" i="4" s="1"/>
  <c r="F2922" i="4" s="1"/>
  <c r="G1155" i="4"/>
  <c r="G1548" i="4" s="1"/>
  <c r="G1941" i="4" s="1"/>
  <c r="G2334" i="4" s="1"/>
  <c r="G2727" i="4" s="1"/>
  <c r="G3120" i="4" s="1"/>
  <c r="G999" i="4"/>
  <c r="G1392" i="4" s="1"/>
  <c r="G1785" i="4" s="1"/>
  <c r="G2178" i="4" s="1"/>
  <c r="G2571" i="4" s="1"/>
  <c r="G2964" i="4" s="1"/>
  <c r="G1032" i="4"/>
  <c r="G1425" i="4" s="1"/>
  <c r="G1818" i="4" s="1"/>
  <c r="G2211" i="4" s="1"/>
  <c r="G2604" i="4" s="1"/>
  <c r="G2997" i="4" s="1"/>
  <c r="F1008" i="4"/>
  <c r="F1401" i="4" s="1"/>
  <c r="F1794" i="4" s="1"/>
  <c r="F2187" i="4" s="1"/>
  <c r="F2580" i="4" s="1"/>
  <c r="F2973" i="4" s="1"/>
  <c r="G1103" i="4"/>
  <c r="G1496" i="4" s="1"/>
  <c r="G1889" i="4" s="1"/>
  <c r="G2282" i="4" s="1"/>
  <c r="G2675" i="4" s="1"/>
  <c r="G3068" i="4" s="1"/>
  <c r="G920" i="4"/>
  <c r="G1162" i="4"/>
  <c r="G1555" i="4" s="1"/>
  <c r="G1948" i="4" s="1"/>
  <c r="G2341" i="4" s="1"/>
  <c r="G2734" i="4" s="1"/>
  <c r="G3127" i="4" s="1"/>
  <c r="G1054" i="4"/>
  <c r="G1447" i="4" s="1"/>
  <c r="G1840" i="4" s="1"/>
  <c r="G2233" i="4" s="1"/>
  <c r="G2626" i="4" s="1"/>
  <c r="G3019" i="4" s="1"/>
  <c r="G918" i="4"/>
  <c r="G995" i="4"/>
  <c r="G1388" i="4" s="1"/>
  <c r="G1781" i="4" s="1"/>
  <c r="G2174" i="4" s="1"/>
  <c r="G2567" i="4" s="1"/>
  <c r="G2960" i="4" s="1"/>
  <c r="G1152" i="4"/>
  <c r="G1545" i="4" s="1"/>
  <c r="G1938" i="4" s="1"/>
  <c r="G2331" i="4" s="1"/>
  <c r="G2724" i="4" s="1"/>
  <c r="G3117" i="4" s="1"/>
  <c r="G1001" i="4"/>
  <c r="G1056" i="4"/>
  <c r="G1449" i="4" s="1"/>
  <c r="G1842" i="4" s="1"/>
  <c r="G2235" i="4" s="1"/>
  <c r="G2628" i="4" s="1"/>
  <c r="G3021" i="4" s="1"/>
  <c r="G1051" i="4"/>
  <c r="G1444" i="4" s="1"/>
  <c r="G1837" i="4" s="1"/>
  <c r="G2230" i="4" s="1"/>
  <c r="G2623" i="4" s="1"/>
  <c r="G3016" i="4" s="1"/>
  <c r="G947" i="4"/>
  <c r="G1035" i="4"/>
  <c r="G1428" i="4" s="1"/>
  <c r="G1821" i="4" s="1"/>
  <c r="G2214" i="4" s="1"/>
  <c r="G2607" i="4" s="1"/>
  <c r="G3000" i="4" s="1"/>
  <c r="G1095" i="4"/>
  <c r="G1488" i="4" s="1"/>
  <c r="G1881" i="4" s="1"/>
  <c r="G2274" i="4" s="1"/>
  <c r="G2667" i="4" s="1"/>
  <c r="G3060" i="4" s="1"/>
  <c r="F961" i="4"/>
  <c r="F1354" i="4" s="1"/>
  <c r="F1747" i="4" s="1"/>
  <c r="F2140" i="4" s="1"/>
  <c r="F2533" i="4" s="1"/>
  <c r="F2926" i="4" s="1"/>
  <c r="G1079" i="4"/>
  <c r="G1472" i="4" s="1"/>
  <c r="G1865" i="4" s="1"/>
  <c r="G2258" i="4" s="1"/>
  <c r="G2651" i="4" s="1"/>
  <c r="G3044" i="4" s="1"/>
  <c r="G1175" i="4"/>
  <c r="G1568" i="4" s="1"/>
  <c r="G1961" i="4" s="1"/>
  <c r="G2354" i="4" s="1"/>
  <c r="G2747" i="4" s="1"/>
  <c r="G3140" i="4" s="1"/>
  <c r="G976" i="4"/>
  <c r="G1369" i="4" s="1"/>
  <c r="G1762" i="4" s="1"/>
  <c r="G2155" i="4" s="1"/>
  <c r="G2548" i="4" s="1"/>
  <c r="G2941" i="4" s="1"/>
  <c r="G1097" i="4"/>
  <c r="G1490" i="4" s="1"/>
  <c r="G1883" i="4" s="1"/>
  <c r="G2276" i="4" s="1"/>
  <c r="G2669" i="4" s="1"/>
  <c r="G3062" i="4" s="1"/>
  <c r="F1021" i="4"/>
  <c r="F1414" i="4" s="1"/>
  <c r="F1807" i="4" s="1"/>
  <c r="F2200" i="4" s="1"/>
  <c r="F940" i="4"/>
  <c r="F1333" i="4" s="1"/>
  <c r="F1726" i="4" s="1"/>
  <c r="F2119" i="4" s="1"/>
  <c r="F2512" i="4" s="1"/>
  <c r="F2905" i="4" s="1"/>
  <c r="F989" i="4"/>
  <c r="F1382" i="4" s="1"/>
  <c r="F1775" i="4" s="1"/>
  <c r="F2168" i="4" s="1"/>
  <c r="F2561" i="4" s="1"/>
  <c r="G1122" i="4"/>
  <c r="G1515" i="4" s="1"/>
  <c r="G1908" i="4" s="1"/>
  <c r="G2301" i="4" s="1"/>
  <c r="G2694" i="4" s="1"/>
  <c r="G3087" i="4" s="1"/>
  <c r="F942" i="4"/>
  <c r="F1335" i="4" s="1"/>
  <c r="F1728" i="4" s="1"/>
  <c r="F2121" i="4" s="1"/>
  <c r="F2514" i="4" s="1"/>
  <c r="F2907" i="4" s="1"/>
  <c r="G1092" i="4"/>
  <c r="G1485" i="4" s="1"/>
  <c r="G1878" i="4" s="1"/>
  <c r="G2271" i="4" s="1"/>
  <c r="G2664" i="4" s="1"/>
  <c r="G3057" i="4" s="1"/>
  <c r="F935" i="4"/>
  <c r="F1328" i="4" s="1"/>
  <c r="F1721" i="4" s="1"/>
  <c r="F2114" i="4" s="1"/>
  <c r="F2507" i="4" s="1"/>
  <c r="F2900" i="4" s="1"/>
  <c r="F984" i="4"/>
  <c r="F1377" i="4" s="1"/>
  <c r="F1770" i="4" s="1"/>
  <c r="F2163" i="4" s="1"/>
  <c r="F2556" i="4" s="1"/>
  <c r="F2949" i="4" s="1"/>
  <c r="G998" i="4"/>
  <c r="G1391" i="4" s="1"/>
  <c r="G1784" i="4" s="1"/>
  <c r="G2177" i="4" s="1"/>
  <c r="G2570" i="4" s="1"/>
  <c r="G2963" i="4" s="1"/>
  <c r="F970" i="4"/>
  <c r="F1363" i="4" s="1"/>
  <c r="F1756" i="4" s="1"/>
  <c r="F2149" i="4" s="1"/>
  <c r="F2542" i="4" s="1"/>
  <c r="F2935" i="4" s="1"/>
  <c r="G1000" i="4"/>
  <c r="G1393" i="4" s="1"/>
  <c r="G1786" i="4" s="1"/>
  <c r="G2179" i="4" s="1"/>
  <c r="G2572" i="4" s="1"/>
  <c r="G2965" i="4" s="1"/>
  <c r="F972" i="4"/>
  <c r="F1365" i="4" s="1"/>
  <c r="F1758" i="4" s="1"/>
  <c r="F2151" i="4" s="1"/>
  <c r="F2544" i="4" s="1"/>
  <c r="G1089" i="4"/>
  <c r="G1482" i="4" s="1"/>
  <c r="G1875" i="4" s="1"/>
  <c r="G2268" i="4" s="1"/>
  <c r="G2661" i="4" s="1"/>
  <c r="G3054" i="4" s="1"/>
  <c r="G1018" i="4"/>
  <c r="G1411" i="4" s="1"/>
  <c r="G1804" i="4" s="1"/>
  <c r="G2197" i="4" s="1"/>
  <c r="G2590" i="4" s="1"/>
  <c r="G2983" i="4" s="1"/>
  <c r="F948" i="4"/>
  <c r="F1341" i="4" s="1"/>
  <c r="F1734" i="4" s="1"/>
  <c r="G1002" i="4"/>
  <c r="G1395" i="4" s="1"/>
  <c r="G1788" i="4" s="1"/>
  <c r="G2181" i="4" s="1"/>
  <c r="G2574" i="4" s="1"/>
  <c r="G2967" i="4" s="1"/>
  <c r="G1114" i="4"/>
  <c r="G1507" i="4" s="1"/>
  <c r="G1900" i="4" s="1"/>
  <c r="G2293" i="4" s="1"/>
  <c r="G2686" i="4" s="1"/>
  <c r="G3079" i="4" s="1"/>
  <c r="F999" i="4"/>
  <c r="F1392" i="4" s="1"/>
  <c r="G1116" i="4"/>
  <c r="G1509" i="4" s="1"/>
  <c r="G1902" i="4" s="1"/>
  <c r="G2295" i="4" s="1"/>
  <c r="G2688" i="4" s="1"/>
  <c r="G3081" i="4" s="1"/>
  <c r="F1010" i="4"/>
  <c r="F1403" i="4" s="1"/>
  <c r="F1796" i="4" s="1"/>
  <c r="F2189" i="4" s="1"/>
  <c r="F2582" i="4" s="1"/>
  <c r="F2975" i="4" s="1"/>
  <c r="F959" i="4"/>
  <c r="F1352" i="4" s="1"/>
  <c r="F1745" i="4" s="1"/>
  <c r="F2138" i="4" s="1"/>
  <c r="G1165" i="4"/>
  <c r="G1558" i="4" s="1"/>
  <c r="G1951" i="4" s="1"/>
  <c r="G2344" i="4" s="1"/>
  <c r="G2737" i="4" s="1"/>
  <c r="G3130" i="4" s="1"/>
  <c r="F944" i="4"/>
  <c r="F1337" i="4" s="1"/>
  <c r="F1730" i="4" s="1"/>
  <c r="F2123" i="4" s="1"/>
  <c r="F2516" i="4" s="1"/>
  <c r="F2909" i="4" s="1"/>
  <c r="G1158" i="4"/>
  <c r="G1551" i="4" s="1"/>
  <c r="G1944" i="4" s="1"/>
  <c r="G2337" i="4" s="1"/>
  <c r="G2730" i="4" s="1"/>
  <c r="G3123" i="4" s="1"/>
  <c r="F930" i="4"/>
  <c r="F1323" i="4" s="1"/>
  <c r="F1716" i="4" s="1"/>
  <c r="F2109" i="4" s="1"/>
  <c r="F2502" i="4" s="1"/>
  <c r="F2895" i="4" s="1"/>
  <c r="G1176" i="4"/>
  <c r="G1569" i="4" s="1"/>
  <c r="G1962" i="4" s="1"/>
  <c r="G2355" i="4" s="1"/>
  <c r="G2748" i="4" s="1"/>
  <c r="G3141" i="4" s="1"/>
  <c r="F990" i="4"/>
  <c r="F1383" i="4" s="1"/>
  <c r="F1776" i="4" s="1"/>
  <c r="F2169" i="4" s="1"/>
  <c r="F2562" i="4" s="1"/>
  <c r="G1173" i="4"/>
  <c r="G1566" i="4" s="1"/>
  <c r="G1959" i="4" s="1"/>
  <c r="G2352" i="4" s="1"/>
  <c r="G2745" i="4" s="1"/>
  <c r="G3138" i="4" s="1"/>
  <c r="G957" i="4"/>
  <c r="G1350" i="4" s="1"/>
  <c r="G1743" i="4" s="1"/>
  <c r="G2136" i="4" s="1"/>
  <c r="G2529" i="4" s="1"/>
  <c r="G2922" i="4" s="1"/>
  <c r="F1005" i="4"/>
  <c r="F1398" i="4" s="1"/>
  <c r="F1791" i="4" s="1"/>
  <c r="F2184" i="4" s="1"/>
  <c r="F2577" i="4" s="1"/>
  <c r="F1016" i="4"/>
  <c r="F1409" i="4" s="1"/>
  <c r="F1802" i="4" s="1"/>
  <c r="F2195" i="4" s="1"/>
  <c r="F2588" i="4" s="1"/>
  <c r="F2981" i="4" s="1"/>
  <c r="F949" i="4"/>
  <c r="F1342" i="4" s="1"/>
  <c r="F998" i="4"/>
  <c r="F1391" i="4" s="1"/>
  <c r="F963" i="4"/>
  <c r="F1356" i="4" s="1"/>
  <c r="F1749" i="4" s="1"/>
  <c r="F2142" i="4" s="1"/>
  <c r="F2535" i="4" s="1"/>
  <c r="F2928" i="4" s="1"/>
  <c r="F974" i="4"/>
  <c r="F1367" i="4" s="1"/>
  <c r="G1006" i="4"/>
  <c r="G1399" i="4" s="1"/>
  <c r="G1792" i="4" s="1"/>
  <c r="G2185" i="4" s="1"/>
  <c r="G2578" i="4" s="1"/>
  <c r="G2971" i="4" s="1"/>
  <c r="F971" i="4"/>
  <c r="F1364" i="4" s="1"/>
  <c r="F1757" i="4" s="1"/>
  <c r="F2150" i="4" s="1"/>
  <c r="F2543" i="4" s="1"/>
  <c r="G1048" i="4"/>
  <c r="G1441" i="4" s="1"/>
  <c r="G1834" i="4" s="1"/>
  <c r="G2227" i="4" s="1"/>
  <c r="G2620" i="4" s="1"/>
  <c r="G3013" i="4" s="1"/>
  <c r="G1061" i="4"/>
  <c r="G1454" i="4" s="1"/>
  <c r="G1847" i="4" s="1"/>
  <c r="G2240" i="4" s="1"/>
  <c r="G2633" i="4" s="1"/>
  <c r="G3026" i="4" s="1"/>
  <c r="F969" i="4"/>
  <c r="F1362" i="4" s="1"/>
  <c r="F1755" i="4" s="1"/>
  <c r="F2148" i="4" s="1"/>
  <c r="F1015" i="4"/>
  <c r="F1408" i="4" s="1"/>
  <c r="G952" i="4"/>
  <c r="G1345" i="4" s="1"/>
  <c r="G1738" i="4" s="1"/>
  <c r="G2131" i="4" s="1"/>
  <c r="G2524" i="4" s="1"/>
  <c r="G2917" i="4" s="1"/>
  <c r="G1178" i="4"/>
  <c r="G1571" i="4" s="1"/>
  <c r="G1964" i="4" s="1"/>
  <c r="G2357" i="4" s="1"/>
  <c r="G2750" i="4" s="1"/>
  <c r="G3143" i="4" s="1"/>
  <c r="G1070" i="4"/>
  <c r="G1463" i="4" s="1"/>
  <c r="G1856" i="4" s="1"/>
  <c r="G2249" i="4" s="1"/>
  <c r="G2642" i="4" s="1"/>
  <c r="G3035" i="4" s="1"/>
  <c r="F1019" i="4"/>
  <c r="F1412" i="4" s="1"/>
  <c r="F1805" i="4" s="1"/>
  <c r="F2198" i="4" s="1"/>
  <c r="F2591" i="4" s="1"/>
  <c r="G1045" i="4"/>
  <c r="G1438" i="4" s="1"/>
  <c r="G1831" i="4" s="1"/>
  <c r="G2224" i="4" s="1"/>
  <c r="G2617" i="4" s="1"/>
  <c r="G3010" i="4" s="1"/>
  <c r="G1168" i="4"/>
  <c r="G1561" i="4" s="1"/>
  <c r="G1954" i="4" s="1"/>
  <c r="G2347" i="4" s="1"/>
  <c r="G2740" i="4" s="1"/>
  <c r="G3133" i="4" s="1"/>
  <c r="G1008" i="4"/>
  <c r="G1401" i="4" s="1"/>
  <c r="G1794" i="4" s="1"/>
  <c r="G2187" i="4" s="1"/>
  <c r="G2580" i="4" s="1"/>
  <c r="G2973" i="4" s="1"/>
  <c r="G950" i="4"/>
  <c r="G1099" i="4"/>
  <c r="G1492" i="4" s="1"/>
  <c r="G1885" i="4" s="1"/>
  <c r="G2278" i="4" s="1"/>
  <c r="G2671" i="4" s="1"/>
  <c r="G3064" i="4" s="1"/>
  <c r="G964" i="4"/>
  <c r="G1083" i="4"/>
  <c r="G1476" i="4" s="1"/>
  <c r="G1869" i="4" s="1"/>
  <c r="G2262" i="4" s="1"/>
  <c r="G2655" i="4" s="1"/>
  <c r="G3048" i="4" s="1"/>
  <c r="G1024" i="4"/>
  <c r="G1417" i="4" s="1"/>
  <c r="G1810" i="4" s="1"/>
  <c r="G2203" i="4" s="1"/>
  <c r="G2596" i="4" s="1"/>
  <c r="G2989" i="4" s="1"/>
  <c r="G992" i="4"/>
  <c r="G1385" i="4" s="1"/>
  <c r="G1778" i="4" s="1"/>
  <c r="G2171" i="4" s="1"/>
  <c r="G2564" i="4" s="1"/>
  <c r="G2957" i="4" s="1"/>
  <c r="G1113" i="4"/>
  <c r="G1506" i="4" s="1"/>
  <c r="G1899" i="4" s="1"/>
  <c r="G2292" i="4" s="1"/>
  <c r="G2685" i="4" s="1"/>
  <c r="G3078" i="4" s="1"/>
  <c r="G1026" i="4"/>
  <c r="G1419" i="4" s="1"/>
  <c r="G1812" i="4" s="1"/>
  <c r="G2205" i="4" s="1"/>
  <c r="G2598" i="4" s="1"/>
  <c r="G2991" i="4" s="1"/>
  <c r="G945" i="4"/>
  <c r="G1338" i="4" s="1"/>
  <c r="G1731" i="4" s="1"/>
  <c r="G2124" i="4" s="1"/>
  <c r="G2517" i="4" s="1"/>
  <c r="G2910" i="4" s="1"/>
  <c r="G994" i="4"/>
  <c r="G1387" i="4" s="1"/>
  <c r="G1780" i="4" s="1"/>
  <c r="G2173" i="4" s="1"/>
  <c r="G2566" i="4" s="1"/>
  <c r="G2959" i="4" s="1"/>
  <c r="G1138" i="4"/>
  <c r="G1531" i="4" s="1"/>
  <c r="G1924" i="4" s="1"/>
  <c r="G2317" i="4" s="1"/>
  <c r="G2710" i="4" s="1"/>
  <c r="G3103" i="4" s="1"/>
  <c r="F958" i="4"/>
  <c r="F1351" i="4" s="1"/>
  <c r="F1744" i="4" s="1"/>
  <c r="F2137" i="4" s="1"/>
  <c r="F2530" i="4" s="1"/>
  <c r="G1108" i="4"/>
  <c r="G1501" i="4" s="1"/>
  <c r="G1894" i="4" s="1"/>
  <c r="G2287" i="4" s="1"/>
  <c r="G2680" i="4" s="1"/>
  <c r="G3073" i="4" s="1"/>
  <c r="G1021" i="4"/>
  <c r="G1414" i="4" s="1"/>
  <c r="G1807" i="4" s="1"/>
  <c r="G2200" i="4" s="1"/>
  <c r="G2593" i="4" s="1"/>
  <c r="G2986" i="4" s="1"/>
  <c r="G940" i="4"/>
  <c r="G1333" i="4" s="1"/>
  <c r="G1726" i="4" s="1"/>
  <c r="G2119" i="4" s="1"/>
  <c r="G2512" i="4" s="1"/>
  <c r="G2905" i="4" s="1"/>
  <c r="G989" i="4"/>
  <c r="G1382" i="4" s="1"/>
  <c r="G1775" i="4" s="1"/>
  <c r="G2168" i="4" s="1"/>
  <c r="G2561" i="4" s="1"/>
  <c r="G2954" i="4" s="1"/>
  <c r="G1101" i="4"/>
  <c r="G1494" i="4" s="1"/>
  <c r="G1887" i="4" s="1"/>
  <c r="G2280" i="4" s="1"/>
  <c r="G2673" i="4" s="1"/>
  <c r="G3066" i="4" s="1"/>
  <c r="F1018" i="4"/>
  <c r="F1411" i="4" s="1"/>
  <c r="F1804" i="4" s="1"/>
  <c r="F2197" i="4" s="1"/>
  <c r="F986" i="4"/>
  <c r="F1379" i="4" s="1"/>
  <c r="F1772" i="4" s="1"/>
  <c r="F2165" i="4" s="1"/>
  <c r="G919" i="4"/>
  <c r="G1312" i="4" s="1"/>
  <c r="G1705" i="4" s="1"/>
  <c r="G2098" i="4" s="1"/>
  <c r="G2491" i="4" s="1"/>
  <c r="G2884" i="4" s="1"/>
  <c r="F1020" i="4"/>
  <c r="F1413" i="4" s="1"/>
  <c r="F1806" i="4" s="1"/>
  <c r="F2199" i="4" s="1"/>
  <c r="F2592" i="4" s="1"/>
  <c r="F2985" i="4" s="1"/>
  <c r="F988" i="4"/>
  <c r="F1381" i="4" s="1"/>
  <c r="F1774" i="4" s="1"/>
  <c r="G1105" i="4"/>
  <c r="G1498" i="4" s="1"/>
  <c r="G1891" i="4" s="1"/>
  <c r="G2284" i="4" s="1"/>
  <c r="G2677" i="4" s="1"/>
  <c r="G3070" i="4" s="1"/>
  <c r="G1004" i="4"/>
  <c r="G1397" i="4" s="1"/>
  <c r="G1790" i="4" s="1"/>
  <c r="G2183" i="4" s="1"/>
  <c r="G2576" i="4" s="1"/>
  <c r="G2969" i="4" s="1"/>
  <c r="G953" i="4"/>
  <c r="G1346" i="4" s="1"/>
  <c r="G1739" i="4" s="1"/>
  <c r="G2132" i="4" s="1"/>
  <c r="G2525" i="4" s="1"/>
  <c r="G2918" i="4" s="1"/>
  <c r="G1034" i="4"/>
  <c r="G1427" i="4" s="1"/>
  <c r="G1820" i="4" s="1"/>
  <c r="G2213" i="4" s="1"/>
  <c r="G2606" i="4" s="1"/>
  <c r="G2999" i="4" s="1"/>
  <c r="G1146" i="4"/>
  <c r="G1539" i="4" s="1"/>
  <c r="G1932" i="4" s="1"/>
  <c r="G2325" i="4" s="1"/>
  <c r="G2718" i="4" s="1"/>
  <c r="G3111" i="4" s="1"/>
  <c r="F934" i="4"/>
  <c r="F1327" i="4" s="1"/>
  <c r="F1720" i="4" s="1"/>
  <c r="F2113" i="4" s="1"/>
  <c r="F2506" i="4" s="1"/>
  <c r="F2899" i="4" s="1"/>
  <c r="G1036" i="4"/>
  <c r="G1429" i="4" s="1"/>
  <c r="G1822" i="4" s="1"/>
  <c r="G2215" i="4" s="1"/>
  <c r="G2608" i="4" s="1"/>
  <c r="G3001" i="4" s="1"/>
  <c r="G1132" i="4"/>
  <c r="G1525" i="4" s="1"/>
  <c r="G1918" i="4" s="1"/>
  <c r="G2311" i="4" s="1"/>
  <c r="G2704" i="4" s="1"/>
  <c r="G3097" i="4" s="1"/>
  <c r="G916" i="4"/>
  <c r="G1309" i="4" s="1"/>
  <c r="G1702" i="4" s="1"/>
  <c r="G2095" i="4" s="1"/>
  <c r="G2488" i="4" s="1"/>
  <c r="G2881" i="4" s="1"/>
  <c r="G965" i="4"/>
  <c r="G1358" i="4" s="1"/>
  <c r="G1751" i="4" s="1"/>
  <c r="G2144" i="4" s="1"/>
  <c r="G2537" i="4" s="1"/>
  <c r="G2930" i="4" s="1"/>
  <c r="G1181" i="4"/>
  <c r="G1574" i="4" s="1"/>
  <c r="G1967" i="4" s="1"/>
  <c r="G2360" i="4" s="1"/>
  <c r="G2753" i="4" s="1"/>
  <c r="G3146" i="4" s="1"/>
  <c r="G949" i="4"/>
  <c r="G1342" i="4" s="1"/>
  <c r="G1735" i="4" s="1"/>
  <c r="G2128" i="4" s="1"/>
  <c r="G2521" i="4" s="1"/>
  <c r="G2914" i="4" s="1"/>
  <c r="G1023" i="4"/>
  <c r="G1416" i="4" s="1"/>
  <c r="G1809" i="4" s="1"/>
  <c r="G2202" i="4" s="1"/>
  <c r="G2595" i="4" s="1"/>
  <c r="G2988" i="4" s="1"/>
  <c r="F995" i="4"/>
  <c r="F1388" i="4" s="1"/>
  <c r="G1025" i="4"/>
  <c r="G1418" i="4" s="1"/>
  <c r="G1811" i="4" s="1"/>
  <c r="G2204" i="4" s="1"/>
  <c r="G2597" i="4" s="1"/>
  <c r="G2990" i="4" s="1"/>
  <c r="G1075" i="4"/>
  <c r="G1468" i="4" s="1"/>
  <c r="G1861" i="4" s="1"/>
  <c r="G2254" i="4" s="1"/>
  <c r="G2647" i="4" s="1"/>
  <c r="G3040" i="4" s="1"/>
  <c r="F1017" i="4"/>
  <c r="F1410" i="4" s="1"/>
  <c r="F1803" i="4" s="1"/>
  <c r="F2196" i="4" s="1"/>
  <c r="F2589" i="4" s="1"/>
  <c r="F922" i="4"/>
  <c r="F1315" i="4" s="1"/>
  <c r="F1708" i="4" s="1"/>
  <c r="F2101" i="4" s="1"/>
  <c r="F2494" i="4" s="1"/>
  <c r="F2887" i="4" s="1"/>
  <c r="G1005" i="4"/>
  <c r="G1398" i="4" s="1"/>
  <c r="G1791" i="4" s="1"/>
  <c r="G2184" i="4" s="1"/>
  <c r="G2577" i="4" s="1"/>
  <c r="G2970" i="4" s="1"/>
  <c r="G954" i="4"/>
  <c r="G1347" i="4" s="1"/>
  <c r="G1740" i="4" s="1"/>
  <c r="G2133" i="4" s="1"/>
  <c r="G2526" i="4" s="1"/>
  <c r="G2919" i="4" s="1"/>
  <c r="F979" i="4"/>
  <c r="F1372" i="4" s="1"/>
  <c r="F1765" i="4" s="1"/>
  <c r="F2158" i="4" s="1"/>
  <c r="F2551" i="4" s="1"/>
  <c r="F2944" i="4" s="1"/>
  <c r="G1043" i="4"/>
  <c r="G1436" i="4" s="1"/>
  <c r="G1829" i="4" s="1"/>
  <c r="G2222" i="4" s="1"/>
  <c r="G2615" i="4" s="1"/>
  <c r="G3008" i="4" s="1"/>
  <c r="G939" i="4"/>
  <c r="G1332" i="4" s="1"/>
  <c r="G1725" i="4" s="1"/>
  <c r="G2118" i="4" s="1"/>
  <c r="G2511" i="4" s="1"/>
  <c r="G2904" i="4" s="1"/>
  <c r="F987" i="4"/>
  <c r="F1380" i="4" s="1"/>
  <c r="F1773" i="4" s="1"/>
  <c r="G1080" i="4"/>
  <c r="G1473" i="4" s="1"/>
  <c r="G1866" i="4" s="1"/>
  <c r="G2259" i="4" s="1"/>
  <c r="G2652" i="4" s="1"/>
  <c r="G3045" i="4" s="1"/>
  <c r="G1077" i="4"/>
  <c r="G1470" i="4" s="1"/>
  <c r="G1863" i="4" s="1"/>
  <c r="G2256" i="4" s="1"/>
  <c r="G2649" i="4" s="1"/>
  <c r="G3042" i="4" s="1"/>
  <c r="F985" i="4"/>
  <c r="F1378" i="4" s="1"/>
  <c r="F1771" i="4" s="1"/>
  <c r="F2164" i="4" s="1"/>
  <c r="F2557" i="4" s="1"/>
  <c r="F2950" i="4" s="1"/>
  <c r="G1029" i="4"/>
  <c r="G1422" i="4" s="1"/>
  <c r="G1815" i="4" s="1"/>
  <c r="G2208" i="4" s="1"/>
  <c r="G2601" i="4" s="1"/>
  <c r="G2994" i="4" s="1"/>
  <c r="G926" i="4"/>
  <c r="G1319" i="4" s="1"/>
  <c r="G1712" i="4" s="1"/>
  <c r="G2105" i="4" s="1"/>
  <c r="G2498" i="4" s="1"/>
  <c r="G2891" i="4" s="1"/>
  <c r="G1174" i="4"/>
  <c r="G1567" i="4" s="1"/>
  <c r="G1960" i="4" s="1"/>
  <c r="G2353" i="4" s="1"/>
  <c r="G2746" i="4" s="1"/>
  <c r="G3139" i="4" s="1"/>
  <c r="G1027" i="4"/>
  <c r="G1420" i="4" s="1"/>
  <c r="G1813" i="4" s="1"/>
  <c r="G2206" i="4" s="1"/>
  <c r="G2599" i="4" s="1"/>
  <c r="G2992" i="4" s="1"/>
  <c r="G1086" i="4"/>
  <c r="G1479" i="4" s="1"/>
  <c r="G1872" i="4" s="1"/>
  <c r="G2265" i="4" s="1"/>
  <c r="G2658" i="4" s="1"/>
  <c r="G3051" i="4" s="1"/>
  <c r="G946" i="4"/>
  <c r="G1339" i="4" s="1"/>
  <c r="G1732" i="4" s="1"/>
  <c r="G2125" i="4" s="1"/>
  <c r="G2518" i="4" s="1"/>
  <c r="G2911" i="4" s="1"/>
  <c r="G1072" i="4"/>
  <c r="G1465" i="4" s="1"/>
  <c r="G1858" i="4" s="1"/>
  <c r="G2251" i="4" s="1"/>
  <c r="G2644" i="4" s="1"/>
  <c r="G3037" i="4" s="1"/>
  <c r="G1003" i="4"/>
  <c r="G1396" i="4" s="1"/>
  <c r="G1789" i="4" s="1"/>
  <c r="G2182" i="4" s="1"/>
  <c r="G2575" i="4" s="1"/>
  <c r="G2968" i="4" s="1"/>
  <c r="G925" i="4"/>
  <c r="G960" i="4"/>
  <c r="G1163" i="4"/>
  <c r="G1556" i="4" s="1"/>
  <c r="G1949" i="4" s="1"/>
  <c r="G2342" i="4" s="1"/>
  <c r="G2735" i="4" s="1"/>
  <c r="G3128" i="4" s="1"/>
  <c r="G980" i="4"/>
  <c r="G1131" i="4"/>
  <c r="G1524" i="4" s="1"/>
  <c r="G1917" i="4" s="1"/>
  <c r="G2310" i="4" s="1"/>
  <c r="G2703" i="4" s="1"/>
  <c r="G3096" i="4" s="1"/>
  <c r="F994" i="4"/>
  <c r="F1387" i="4" s="1"/>
  <c r="F1780" i="4" s="1"/>
  <c r="F2173" i="4" s="1"/>
  <c r="F2566" i="4" s="1"/>
  <c r="G1111" i="4"/>
  <c r="G1504" i="4" s="1"/>
  <c r="G1897" i="4" s="1"/>
  <c r="G2290" i="4" s="1"/>
  <c r="G2683" i="4" s="1"/>
  <c r="G3076" i="4" s="1"/>
  <c r="G1010" i="4"/>
  <c r="G1403" i="4" s="1"/>
  <c r="G1796" i="4" s="1"/>
  <c r="G2189" i="4" s="1"/>
  <c r="G2582" i="4" s="1"/>
  <c r="G2975" i="4" s="1"/>
  <c r="G1033" i="4"/>
  <c r="G1426" i="4" s="1"/>
  <c r="G1819" i="4" s="1"/>
  <c r="G2212" i="4" s="1"/>
  <c r="G2605" i="4" s="1"/>
  <c r="G2998" i="4" s="1"/>
  <c r="G1129" i="4"/>
  <c r="G1522" i="4" s="1"/>
  <c r="G1915" i="4" s="1"/>
  <c r="G2308" i="4" s="1"/>
  <c r="G2701" i="4" s="1"/>
  <c r="G3094" i="4" s="1"/>
  <c r="F1007" i="4"/>
  <c r="F1400" i="4" s="1"/>
  <c r="F1793" i="4" s="1"/>
  <c r="F2186" i="4" s="1"/>
  <c r="F2579" i="4" s="1"/>
  <c r="F2972" i="4" s="1"/>
  <c r="F956" i="4"/>
  <c r="F1349" i="4" s="1"/>
  <c r="F1742" i="4" s="1"/>
  <c r="F2135" i="4" s="1"/>
  <c r="F2528" i="4" s="1"/>
  <c r="G1042" i="4"/>
  <c r="G1435" i="4" s="1"/>
  <c r="G1828" i="4" s="1"/>
  <c r="G2221" i="4" s="1"/>
  <c r="G2614" i="4" s="1"/>
  <c r="G3007" i="4" s="1"/>
  <c r="G1154" i="4"/>
  <c r="G1547" i="4" s="1"/>
  <c r="G1940" i="4" s="1"/>
  <c r="G2333" i="4" s="1"/>
  <c r="G2726" i="4" s="1"/>
  <c r="G3119" i="4" s="1"/>
  <c r="F975" i="4"/>
  <c r="F1368" i="4" s="1"/>
  <c r="F1761" i="4" s="1"/>
  <c r="F2154" i="4" s="1"/>
  <c r="F2547" i="4" s="1"/>
  <c r="G1124" i="4"/>
  <c r="G1517" i="4" s="1"/>
  <c r="G1910" i="4" s="1"/>
  <c r="G2303" i="4" s="1"/>
  <c r="G2696" i="4" s="1"/>
  <c r="G3089" i="4" s="1"/>
  <c r="F951" i="4"/>
  <c r="F1344" i="4" s="1"/>
  <c r="F1000" i="4"/>
  <c r="F1393" i="4" s="1"/>
  <c r="F1786" i="4" s="1"/>
  <c r="F2179" i="4" s="1"/>
  <c r="F2572" i="4" s="1"/>
  <c r="G1117" i="4"/>
  <c r="G1510" i="4" s="1"/>
  <c r="G1903" i="4" s="1"/>
  <c r="G2296" i="4" s="1"/>
  <c r="G2689" i="4" s="1"/>
  <c r="G3082" i="4" s="1"/>
  <c r="F1004" i="4"/>
  <c r="F1397" i="4" s="1"/>
  <c r="F1002" i="4"/>
  <c r="F1395" i="4" s="1"/>
  <c r="G935" i="4"/>
  <c r="G1328" i="4" s="1"/>
  <c r="G1721" i="4" s="1"/>
  <c r="G2114" i="4" s="1"/>
  <c r="G2507" i="4" s="1"/>
  <c r="G2900" i="4" s="1"/>
  <c r="F1006" i="4"/>
  <c r="F1399" i="4" s="1"/>
  <c r="G1121" i="4"/>
  <c r="G1514" i="4" s="1"/>
  <c r="G1907" i="4" s="1"/>
  <c r="G2300" i="4" s="1"/>
  <c r="G2693" i="4" s="1"/>
  <c r="G3086" i="4" s="1"/>
  <c r="F916" i="4"/>
  <c r="F1309" i="4" s="1"/>
  <c r="F1702" i="4" s="1"/>
  <c r="F2095" i="4" s="1"/>
  <c r="F965" i="4"/>
  <c r="F1358" i="4" s="1"/>
  <c r="F1751" i="4" s="1"/>
  <c r="G1050" i="4"/>
  <c r="G1443" i="4" s="1"/>
  <c r="G1836" i="4" s="1"/>
  <c r="G2229" i="4" s="1"/>
  <c r="G2622" i="4" s="1"/>
  <c r="G3015" i="4" s="1"/>
  <c r="G1171" i="4"/>
  <c r="G1564" i="4" s="1"/>
  <c r="G1957" i="4" s="1"/>
  <c r="G2350" i="4" s="1"/>
  <c r="G2743" i="4" s="1"/>
  <c r="G3136" i="4" s="1"/>
  <c r="G1052" i="4"/>
  <c r="G1445" i="4" s="1"/>
  <c r="G1838" i="4" s="1"/>
  <c r="G2231" i="4" s="1"/>
  <c r="G2624" i="4" s="1"/>
  <c r="G3017" i="4" s="1"/>
  <c r="G1148" i="4"/>
  <c r="G1541" i="4" s="1"/>
  <c r="G1934" i="4" s="1"/>
  <c r="G2327" i="4" s="1"/>
  <c r="G2720" i="4" s="1"/>
  <c r="G3113" i="4" s="1"/>
  <c r="F927" i="4"/>
  <c r="F1320" i="4" s="1"/>
  <c r="F1713" i="4" s="1"/>
  <c r="F2106" i="4" s="1"/>
  <c r="F976" i="4"/>
  <c r="F1369" i="4" s="1"/>
  <c r="G1016" i="4"/>
  <c r="G1409" i="4" s="1"/>
  <c r="G1802" i="4" s="1"/>
  <c r="G2195" i="4" s="1"/>
  <c r="G2588" i="4" s="1"/>
  <c r="G2981" i="4" s="1"/>
  <c r="G942" i="4"/>
  <c r="G1335" i="4" s="1"/>
  <c r="G1728" i="4" s="1"/>
  <c r="G2121" i="4" s="1"/>
  <c r="G2514" i="4" s="1"/>
  <c r="G2907" i="4" s="1"/>
  <c r="G1064" i="4"/>
  <c r="G1457" i="4" s="1"/>
  <c r="G1850" i="4" s="1"/>
  <c r="G2243" i="4" s="1"/>
  <c r="G2636" i="4" s="1"/>
  <c r="G3029" i="4" s="1"/>
  <c r="G944" i="4"/>
  <c r="G1337" i="4" s="1"/>
  <c r="G1730" i="4" s="1"/>
  <c r="G2123" i="4" s="1"/>
  <c r="G2516" i="4" s="1"/>
  <c r="G2909" i="4" s="1"/>
  <c r="G1123" i="4"/>
  <c r="G1516" i="4" s="1"/>
  <c r="G1909" i="4" s="1"/>
  <c r="G2302" i="4" s="1"/>
  <c r="G2695" i="4" s="1"/>
  <c r="G3088" i="4" s="1"/>
  <c r="G1022" i="4"/>
  <c r="G1415" i="4" s="1"/>
  <c r="G1808" i="4" s="1"/>
  <c r="G2201" i="4" s="1"/>
  <c r="G2594" i="4" s="1"/>
  <c r="G2987" i="4" s="1"/>
  <c r="G1118" i="4"/>
  <c r="G1511" i="4" s="1"/>
  <c r="G1904" i="4" s="1"/>
  <c r="G2297" i="4" s="1"/>
  <c r="G2690" i="4" s="1"/>
  <c r="G3083" i="4" s="1"/>
  <c r="F938" i="4"/>
  <c r="F1331" i="4" s="1"/>
  <c r="F917" i="4"/>
  <c r="F1310" i="4" s="1"/>
  <c r="F966" i="4"/>
  <c r="F1359" i="4" s="1"/>
  <c r="F1752" i="4" s="1"/>
  <c r="F2145" i="4" s="1"/>
  <c r="F2538" i="4" s="1"/>
  <c r="F2931" i="4" s="1"/>
  <c r="G1011" i="4"/>
  <c r="G1404" i="4" s="1"/>
  <c r="G1797" i="4" s="1"/>
  <c r="G2190" i="4" s="1"/>
  <c r="G2583" i="4" s="1"/>
  <c r="G2976" i="4" s="1"/>
  <c r="G1059" i="4"/>
  <c r="G1452" i="4" s="1"/>
  <c r="G1845" i="4" s="1"/>
  <c r="G2238" i="4" s="1"/>
  <c r="G2631" i="4" s="1"/>
  <c r="G3024" i="4" s="1"/>
  <c r="G955" i="4"/>
  <c r="G1348" i="4" s="1"/>
  <c r="G1741" i="4" s="1"/>
  <c r="G2134" i="4" s="1"/>
  <c r="G2527" i="4" s="1"/>
  <c r="G2920" i="4" s="1"/>
  <c r="F928" i="4"/>
  <c r="F1321" i="4" s="1"/>
  <c r="F1714" i="4" s="1"/>
  <c r="F2107" i="4" s="1"/>
  <c r="F2500" i="4" s="1"/>
  <c r="G1128" i="4"/>
  <c r="G1521" i="4" s="1"/>
  <c r="G1914" i="4" s="1"/>
  <c r="G2307" i="4" s="1"/>
  <c r="G2700" i="4" s="1"/>
  <c r="G3093" i="4" s="1"/>
  <c r="G1093" i="4"/>
  <c r="G1486" i="4" s="1"/>
  <c r="G1879" i="4" s="1"/>
  <c r="G2272" i="4" s="1"/>
  <c r="G2665" i="4" s="1"/>
  <c r="G3058" i="4" s="1"/>
  <c r="G1062" i="4"/>
  <c r="G1455" i="4" s="1"/>
  <c r="G1848" i="4" s="1"/>
  <c r="G2241" i="4" s="1"/>
  <c r="G2634" i="4" s="1"/>
  <c r="G3027" i="4" s="1"/>
  <c r="G1157" i="4"/>
  <c r="G1550" i="4" s="1"/>
  <c r="G1943" i="4" s="1"/>
  <c r="G2336" i="4" s="1"/>
  <c r="G2729" i="4" s="1"/>
  <c r="G3122" i="4" s="1"/>
  <c r="G1119" i="4"/>
  <c r="G1512" i="4" s="1"/>
  <c r="G1905" i="4" s="1"/>
  <c r="G2298" i="4" s="1"/>
  <c r="G2691" i="4" s="1"/>
  <c r="G3084" i="4" s="1"/>
  <c r="G1009" i="4"/>
  <c r="G1402" i="4" s="1"/>
  <c r="G1795" i="4" s="1"/>
  <c r="G2188" i="4" s="1"/>
  <c r="G2581" i="4" s="1"/>
  <c r="G2974" i="4" s="1"/>
  <c r="G1013" i="4"/>
  <c r="G1406" i="4" s="1"/>
  <c r="G1799" i="4" s="1"/>
  <c r="G2192" i="4" s="1"/>
  <c r="G2585" i="4" s="1"/>
  <c r="G2978" i="4" s="1"/>
  <c r="G1102" i="4"/>
  <c r="G1495" i="4" s="1"/>
  <c r="G1888" i="4" s="1"/>
  <c r="G2281" i="4" s="1"/>
  <c r="G2674" i="4" s="1"/>
  <c r="G3067" i="4" s="1"/>
  <c r="G974" i="4"/>
  <c r="G1367" i="4" s="1"/>
  <c r="G1760" i="4" s="1"/>
  <c r="G2153" i="4" s="1"/>
  <c r="G2546" i="4" s="1"/>
  <c r="G2939" i="4" s="1"/>
  <c r="G1088" i="4"/>
  <c r="G1481" i="4" s="1"/>
  <c r="G1874" i="4" s="1"/>
  <c r="G2267" i="4" s="1"/>
  <c r="G2660" i="4" s="1"/>
  <c r="G3053" i="4" s="1"/>
  <c r="G936" i="4"/>
  <c r="G1329" i="4" s="1"/>
  <c r="G1722" i="4" s="1"/>
  <c r="G2115" i="4" s="1"/>
  <c r="G2508" i="4" s="1"/>
  <c r="G2901" i="4" s="1"/>
  <c r="G990" i="4"/>
  <c r="G1383" i="4" s="1"/>
  <c r="G1776" i="4" s="1"/>
  <c r="G2169" i="4" s="1"/>
  <c r="G2562" i="4" s="1"/>
  <c r="G2955" i="4" s="1"/>
  <c r="G967" i="4"/>
  <c r="G1028" i="4"/>
  <c r="G1421" i="4" s="1"/>
  <c r="G1814" i="4" s="1"/>
  <c r="G2207" i="4" s="1"/>
  <c r="G2600" i="4" s="1"/>
  <c r="G2993" i="4" s="1"/>
  <c r="F991" i="4"/>
  <c r="G1179" i="4"/>
  <c r="G1572" i="4" s="1"/>
  <c r="G1965" i="4" s="1"/>
  <c r="G2358" i="4" s="1"/>
  <c r="G2751" i="4" s="1"/>
  <c r="G3144" i="4" s="1"/>
  <c r="G1031" i="4"/>
  <c r="G1424" i="4" s="1"/>
  <c r="G1817" i="4" s="1"/>
  <c r="G2210" i="4" s="1"/>
  <c r="G2603" i="4" s="1"/>
  <c r="G2996" i="4" s="1"/>
  <c r="G927" i="4"/>
  <c r="G1320" i="4" s="1"/>
  <c r="G1713" i="4" s="1"/>
  <c r="G2106" i="4" s="1"/>
  <c r="G2499" i="4" s="1"/>
  <c r="G2892" i="4" s="1"/>
  <c r="G961" i="4"/>
  <c r="G1354" i="4" s="1"/>
  <c r="G1747" i="4" s="1"/>
  <c r="G2140" i="4" s="1"/>
  <c r="G2533" i="4" s="1"/>
  <c r="G2926" i="4" s="1"/>
  <c r="G1140" i="4"/>
  <c r="G1533" i="4" s="1"/>
  <c r="G1926" i="4" s="1"/>
  <c r="G2319" i="4" s="1"/>
  <c r="G2712" i="4" s="1"/>
  <c r="G3105" i="4" s="1"/>
  <c r="F921" i="4"/>
  <c r="F1314" i="4" s="1"/>
  <c r="F1707" i="4" s="1"/>
  <c r="G1041" i="4"/>
  <c r="G1434" i="4" s="1"/>
  <c r="G1827" i="4" s="1"/>
  <c r="G2220" i="4" s="1"/>
  <c r="G2613" i="4" s="1"/>
  <c r="G3006" i="4" s="1"/>
  <c r="G970" i="4"/>
  <c r="G1363" i="4" s="1"/>
  <c r="G1756" i="4" s="1"/>
  <c r="G2149" i="4" s="1"/>
  <c r="G2542" i="4" s="1"/>
  <c r="G2935" i="4" s="1"/>
  <c r="G932" i="4"/>
  <c r="G1325" i="4" s="1"/>
  <c r="G1718" i="4" s="1"/>
  <c r="G2111" i="4" s="1"/>
  <c r="G2504" i="4" s="1"/>
  <c r="G2897" i="4" s="1"/>
  <c r="F1011" i="4"/>
  <c r="F1404" i="4" s="1"/>
  <c r="G966" i="4"/>
  <c r="G1359" i="4" s="1"/>
  <c r="G1752" i="4" s="1"/>
  <c r="G2145" i="4" s="1"/>
  <c r="G2538" i="4" s="1"/>
  <c r="G2931" i="4" s="1"/>
  <c r="G958" i="4"/>
  <c r="G1351" i="4" s="1"/>
  <c r="G1744" i="4" s="1"/>
  <c r="G2137" i="4" s="1"/>
  <c r="G2530" i="4" s="1"/>
  <c r="G2923" i="4" s="1"/>
  <c r="G1096" i="4"/>
  <c r="G1489" i="4" s="1"/>
  <c r="G1882" i="4" s="1"/>
  <c r="G2275" i="4" s="1"/>
  <c r="G2668" i="4" s="1"/>
  <c r="G3061" i="4" s="1"/>
  <c r="F997" i="4"/>
  <c r="F1390" i="4" s="1"/>
  <c r="F1783" i="4" s="1"/>
  <c r="G1139" i="4"/>
  <c r="G1532" i="4" s="1"/>
  <c r="G1925" i="4" s="1"/>
  <c r="G2318" i="4" s="1"/>
  <c r="G2711" i="4" s="1"/>
  <c r="G3104" i="4" s="1"/>
  <c r="G1134" i="4"/>
  <c r="G1527" i="4" s="1"/>
  <c r="G1920" i="4" s="1"/>
  <c r="G2313" i="4" s="1"/>
  <c r="G2706" i="4" s="1"/>
  <c r="G3099" i="4" s="1"/>
  <c r="F954" i="4"/>
  <c r="F1347" i="4" s="1"/>
  <c r="F1740" i="4" s="1"/>
  <c r="G922" i="4"/>
  <c r="G1315" i="4" s="1"/>
  <c r="G1708" i="4" s="1"/>
  <c r="G2101" i="4" s="1"/>
  <c r="G2494" i="4" s="1"/>
  <c r="G2887" i="4" s="1"/>
  <c r="G971" i="4"/>
  <c r="G1364" i="4" s="1"/>
  <c r="G1757" i="4" s="1"/>
  <c r="G2150" i="4" s="1"/>
  <c r="G2543" i="4" s="1"/>
  <c r="G2936" i="4" s="1"/>
  <c r="G993" i="4"/>
  <c r="G1386" i="4" s="1"/>
  <c r="G1779" i="4" s="1"/>
  <c r="G2172" i="4" s="1"/>
  <c r="G2565" i="4" s="1"/>
  <c r="G2958" i="4" s="1"/>
  <c r="G1091" i="4"/>
  <c r="G1484" i="4" s="1"/>
  <c r="G1877" i="4" s="1"/>
  <c r="G2270" i="4" s="1"/>
  <c r="G2663" i="4" s="1"/>
  <c r="G3056" i="4" s="1"/>
  <c r="G988" i="4"/>
  <c r="G1381" i="4" s="1"/>
  <c r="G1774" i="4" s="1"/>
  <c r="G2167" i="4" s="1"/>
  <c r="G2560" i="4" s="1"/>
  <c r="G2953" i="4" s="1"/>
  <c r="G1144" i="4"/>
  <c r="G1537" i="4" s="1"/>
  <c r="G1930" i="4" s="1"/>
  <c r="G2323" i="4" s="1"/>
  <c r="G2716" i="4" s="1"/>
  <c r="G3109" i="4" s="1"/>
  <c r="G1125" i="4"/>
  <c r="G1518" i="4" s="1"/>
  <c r="G1911" i="4" s="1"/>
  <c r="G2304" i="4" s="1"/>
  <c r="G2697" i="4" s="1"/>
  <c r="G3090" i="4" s="1"/>
  <c r="G1055" i="4"/>
  <c r="G1448" i="4" s="1"/>
  <c r="G1841" i="4" s="1"/>
  <c r="G2234" i="4" s="1"/>
  <c r="G2627" i="4" s="1"/>
  <c r="G3020" i="4" s="1"/>
  <c r="G1136" i="4"/>
  <c r="G1529" i="4" s="1"/>
  <c r="G1922" i="4" s="1"/>
  <c r="G2315" i="4" s="1"/>
  <c r="G2708" i="4" s="1"/>
  <c r="G3101" i="4" s="1"/>
  <c r="G1038" i="4"/>
  <c r="G1431" i="4" s="1"/>
  <c r="G1824" i="4" s="1"/>
  <c r="G2217" i="4" s="1"/>
  <c r="G2610" i="4" s="1"/>
  <c r="G3003" i="4" s="1"/>
  <c r="G975" i="4"/>
  <c r="G1368" i="4" s="1"/>
  <c r="G1761" i="4" s="1"/>
  <c r="G2154" i="4" s="1"/>
  <c r="G2547" i="4" s="1"/>
  <c r="G2940" i="4" s="1"/>
  <c r="G930" i="4"/>
  <c r="G1323" i="4" s="1"/>
  <c r="G1716" i="4" s="1"/>
  <c r="G2109" i="4" s="1"/>
  <c r="G2502" i="4" s="1"/>
  <c r="G2895" i="4" s="1"/>
  <c r="G934" i="4"/>
  <c r="G1327" i="4" s="1"/>
  <c r="G1720" i="4" s="1"/>
  <c r="G2113" i="4" s="1"/>
  <c r="G2506" i="4" s="1"/>
  <c r="G2899" i="4" s="1"/>
  <c r="G1104" i="4"/>
  <c r="G1497" i="4" s="1"/>
  <c r="G1890" i="4" s="1"/>
  <c r="G2283" i="4" s="1"/>
  <c r="G2676" i="4" s="1"/>
  <c r="G3069" i="4" s="1"/>
  <c r="G969" i="4"/>
  <c r="G1362" i="4" s="1"/>
  <c r="G1755" i="4" s="1"/>
  <c r="G2148" i="4" s="1"/>
  <c r="G2541" i="4" s="1"/>
  <c r="G2934" i="4" s="1"/>
  <c r="G977" i="4"/>
  <c r="G1014" i="4"/>
  <c r="G996" i="4"/>
  <c r="G1067" i="4"/>
  <c r="G1460" i="4" s="1"/>
  <c r="G1853" i="4" s="1"/>
  <c r="G2246" i="4" s="1"/>
  <c r="G2639" i="4" s="1"/>
  <c r="G3032" i="4" s="1"/>
  <c r="G1145" i="4"/>
  <c r="G1538" i="4" s="1"/>
  <c r="G1931" i="4" s="1"/>
  <c r="G2324" i="4" s="1"/>
  <c r="G2717" i="4" s="1"/>
  <c r="G3110" i="4" s="1"/>
  <c r="G1074" i="4"/>
  <c r="G1467" i="4" s="1"/>
  <c r="G1860" i="4" s="1"/>
  <c r="G2253" i="4" s="1"/>
  <c r="G2646" i="4" s="1"/>
  <c r="G3039" i="4" s="1"/>
  <c r="G1170" i="4"/>
  <c r="G1563" i="4" s="1"/>
  <c r="G1956" i="4" s="1"/>
  <c r="G2349" i="4" s="1"/>
  <c r="G2742" i="4" s="1"/>
  <c r="G3135" i="4" s="1"/>
  <c r="G1007" i="4"/>
  <c r="G1400" i="4" s="1"/>
  <c r="G1793" i="4" s="1"/>
  <c r="G2186" i="4" s="1"/>
  <c r="G2579" i="4" s="1"/>
  <c r="G2972" i="4" s="1"/>
  <c r="G1037" i="4"/>
  <c r="G1430" i="4" s="1"/>
  <c r="G1823" i="4" s="1"/>
  <c r="G2216" i="4" s="1"/>
  <c r="G2609" i="4" s="1"/>
  <c r="G3002" i="4" s="1"/>
  <c r="G1151" i="4"/>
  <c r="G1544" i="4" s="1"/>
  <c r="G1937" i="4" s="1"/>
  <c r="G2330" i="4" s="1"/>
  <c r="G2723" i="4" s="1"/>
  <c r="G3116" i="4" s="1"/>
  <c r="F923" i="4"/>
  <c r="F1316" i="4" s="1"/>
  <c r="G921" i="4"/>
  <c r="G1314" i="4" s="1"/>
  <c r="G1707" i="4" s="1"/>
  <c r="G2100" i="4" s="1"/>
  <c r="G2493" i="4" s="1"/>
  <c r="G2886" i="4" s="1"/>
  <c r="G981" i="4"/>
  <c r="G1374" i="4" s="1"/>
  <c r="G1767" i="4" s="1"/>
  <c r="G2160" i="4" s="1"/>
  <c r="G2553" i="4" s="1"/>
  <c r="G2946" i="4" s="1"/>
  <c r="G1087" i="4"/>
  <c r="G1480" i="4" s="1"/>
  <c r="G1873" i="4" s="1"/>
  <c r="G2266" i="4" s="1"/>
  <c r="G2659" i="4" s="1"/>
  <c r="G3052" i="4" s="1"/>
  <c r="F929" i="4"/>
  <c r="F1322" i="4" s="1"/>
  <c r="F1715" i="4" s="1"/>
  <c r="F2108" i="4" s="1"/>
  <c r="F2501" i="4" s="1"/>
  <c r="G1047" i="4"/>
  <c r="G1440" i="4" s="1"/>
  <c r="G1833" i="4" s="1"/>
  <c r="G2226" i="4" s="1"/>
  <c r="G2619" i="4" s="1"/>
  <c r="G3012" i="4" s="1"/>
  <c r="G1143" i="4"/>
  <c r="G1536" i="4" s="1"/>
  <c r="G1929" i="4" s="1"/>
  <c r="G2322" i="4" s="1"/>
  <c r="G2715" i="4" s="1"/>
  <c r="G3108" i="4" s="1"/>
  <c r="G943" i="4"/>
  <c r="G1336" i="4" s="1"/>
  <c r="G1729" i="4" s="1"/>
  <c r="G2122" i="4" s="1"/>
  <c r="G2515" i="4" s="1"/>
  <c r="G2908" i="4" s="1"/>
  <c r="G1065" i="4"/>
  <c r="G1458" i="4" s="1"/>
  <c r="G1851" i="4" s="1"/>
  <c r="G2244" i="4" s="1"/>
  <c r="G2637" i="4" s="1"/>
  <c r="G3030" i="4" s="1"/>
  <c r="G1161" i="4"/>
  <c r="G1554" i="4" s="1"/>
  <c r="G1947" i="4" s="1"/>
  <c r="G2340" i="4" s="1"/>
  <c r="G2733" i="4" s="1"/>
  <c r="G3126" i="4" s="1"/>
  <c r="F924" i="4"/>
  <c r="F1317" i="4" s="1"/>
  <c r="F1710" i="4" s="1"/>
  <c r="F2103" i="4" s="1"/>
  <c r="F2496" i="4" s="1"/>
  <c r="F973" i="4"/>
  <c r="F1366" i="4" s="1"/>
  <c r="F1759" i="4" s="1"/>
  <c r="F2152" i="4" s="1"/>
  <c r="F2545" i="4" s="1"/>
  <c r="G1090" i="4"/>
  <c r="G1483" i="4" s="1"/>
  <c r="G1876" i="4" s="1"/>
  <c r="G2269" i="4" s="1"/>
  <c r="G2662" i="4" s="1"/>
  <c r="G3055" i="4" s="1"/>
  <c r="F1009" i="4"/>
  <c r="F1402" i="4" s="1"/>
  <c r="F1795" i="4" s="1"/>
  <c r="F2188" i="4" s="1"/>
  <c r="F2581" i="4" s="1"/>
  <c r="G1060" i="4"/>
  <c r="G1453" i="4" s="1"/>
  <c r="G1846" i="4" s="1"/>
  <c r="G2239" i="4" s="1"/>
  <c r="G2632" i="4" s="1"/>
  <c r="G3025" i="4" s="1"/>
  <c r="G1156" i="4"/>
  <c r="G1549" i="4" s="1"/>
  <c r="G1942" i="4" s="1"/>
  <c r="G2335" i="4" s="1"/>
  <c r="G2728" i="4" s="1"/>
  <c r="G3121" i="4" s="1"/>
  <c r="F919" i="4"/>
  <c r="F1312" i="4" s="1"/>
  <c r="F1705" i="4" s="1"/>
  <c r="F2098" i="4" s="1"/>
  <c r="F968" i="4"/>
  <c r="F1361" i="4" s="1"/>
  <c r="F1754" i="4" s="1"/>
  <c r="G1053" i="4"/>
  <c r="G1446" i="4" s="1"/>
  <c r="G1839" i="4" s="1"/>
  <c r="G2232" i="4" s="1"/>
  <c r="G2625" i="4" s="1"/>
  <c r="G3018" i="4" s="1"/>
  <c r="G1149" i="4"/>
  <c r="G1542" i="4" s="1"/>
  <c r="G1935" i="4" s="1"/>
  <c r="G2328" i="4" s="1"/>
  <c r="G2721" i="4" s="1"/>
  <c r="G3114" i="4" s="1"/>
  <c r="F937" i="4"/>
  <c r="F1330" i="4" s="1"/>
  <c r="G1167" i="4"/>
  <c r="G1560" i="4" s="1"/>
  <c r="G1953" i="4" s="1"/>
  <c r="G2346" i="4" s="1"/>
  <c r="G2739" i="4" s="1"/>
  <c r="G3132" i="4" s="1"/>
  <c r="G968" i="4"/>
  <c r="G1361" i="4" s="1"/>
  <c r="G1754" i="4" s="1"/>
  <c r="G2147" i="4" s="1"/>
  <c r="G2540" i="4" s="1"/>
  <c r="G2933" i="4" s="1"/>
  <c r="F939" i="4"/>
  <c r="F1332" i="4" s="1"/>
  <c r="F1725" i="4" s="1"/>
  <c r="G1057" i="4"/>
  <c r="G1450" i="4" s="1"/>
  <c r="G1843" i="4" s="1"/>
  <c r="G2236" i="4" s="1"/>
  <c r="G2629" i="4" s="1"/>
  <c r="G3022" i="4" s="1"/>
  <c r="G1153" i="4"/>
  <c r="G1546" i="4" s="1"/>
  <c r="G1939" i="4" s="1"/>
  <c r="G2332" i="4" s="1"/>
  <c r="G2725" i="4" s="1"/>
  <c r="G3118" i="4" s="1"/>
  <c r="F932" i="4"/>
  <c r="F1325" i="4" s="1"/>
  <c r="F981" i="4"/>
  <c r="F1374" i="4" s="1"/>
  <c r="G1082" i="4"/>
  <c r="G1475" i="4" s="1"/>
  <c r="G1868" i="4" s="1"/>
  <c r="G2261" i="4" s="1"/>
  <c r="G2654" i="4" s="1"/>
  <c r="G3047" i="4" s="1"/>
  <c r="G1020" i="4"/>
  <c r="G1413" i="4" s="1"/>
  <c r="G1806" i="4" s="1"/>
  <c r="G2199" i="4" s="1"/>
  <c r="G2592" i="4" s="1"/>
  <c r="G2985" i="4" s="1"/>
  <c r="G972" i="4"/>
  <c r="G1365" i="4" s="1"/>
  <c r="G1758" i="4" s="1"/>
  <c r="G2151" i="4" s="1"/>
  <c r="G2544" i="4" s="1"/>
  <c r="G2937" i="4" s="1"/>
  <c r="G1084" i="4"/>
  <c r="G1477" i="4" s="1"/>
  <c r="G1870" i="4" s="1"/>
  <c r="G2263" i="4" s="1"/>
  <c r="G2656" i="4" s="1"/>
  <c r="G3049" i="4" s="1"/>
  <c r="G1180" i="4"/>
  <c r="G1573" i="4" s="1"/>
  <c r="G1966" i="4" s="1"/>
  <c r="G2359" i="4" s="1"/>
  <c r="G2752" i="4" s="1"/>
  <c r="G3145" i="4" s="1"/>
  <c r="F943" i="4"/>
  <c r="F1336" i="4" s="1"/>
  <c r="F992" i="4"/>
  <c r="F1385" i="4" s="1"/>
  <c r="F1778" i="4" s="1"/>
  <c r="G917" i="4"/>
  <c r="G1310" i="4" s="1"/>
  <c r="G1703" i="4" s="1"/>
  <c r="G2096" i="4" s="1"/>
  <c r="G2489" i="4" s="1"/>
  <c r="G2882" i="4" s="1"/>
  <c r="G1039" i="4"/>
  <c r="G1432" i="4" s="1"/>
  <c r="G1825" i="4" s="1"/>
  <c r="G2218" i="4" s="1"/>
  <c r="G2611" i="4" s="1"/>
  <c r="G3004" i="4" s="1"/>
  <c r="G1112" i="4"/>
  <c r="G1505" i="4" s="1"/>
  <c r="G1898" i="4" s="1"/>
  <c r="G2291" i="4" s="1"/>
  <c r="G2684" i="4" s="1"/>
  <c r="G3077" i="4" s="1"/>
  <c r="G923" i="4"/>
  <c r="G1316" i="4" s="1"/>
  <c r="G1709" i="4" s="1"/>
  <c r="G2102" i="4" s="1"/>
  <c r="G2495" i="4" s="1"/>
  <c r="G2888" i="4" s="1"/>
  <c r="G941" i="4"/>
  <c r="G1334" i="4" s="1"/>
  <c r="G1727" i="4" s="1"/>
  <c r="G2120" i="4" s="1"/>
  <c r="G2513" i="4" s="1"/>
  <c r="G2906" i="4" s="1"/>
  <c r="G1150" i="4"/>
  <c r="G1543" i="4" s="1"/>
  <c r="G1936" i="4" s="1"/>
  <c r="G2329" i="4" s="1"/>
  <c r="G2722" i="4" s="1"/>
  <c r="G3115" i="4" s="1"/>
  <c r="G1058" i="4"/>
  <c r="G1451" i="4" s="1"/>
  <c r="G1844" i="4" s="1"/>
  <c r="G2237" i="4" s="1"/>
  <c r="G2630" i="4" s="1"/>
  <c r="G3023" i="4" s="1"/>
  <c r="F933" i="4"/>
  <c r="F1326" i="4" s="1"/>
  <c r="F1719" i="4" s="1"/>
  <c r="F982" i="4"/>
  <c r="F1375" i="4" s="1"/>
  <c r="F1768" i="4" s="1"/>
  <c r="G1130" i="4"/>
  <c r="G1523" i="4" s="1"/>
  <c r="G1916" i="4" s="1"/>
  <c r="G2309" i="4" s="1"/>
  <c r="G2702" i="4" s="1"/>
  <c r="G3095" i="4" s="1"/>
  <c r="G1107" i="4"/>
  <c r="G1500" i="4" s="1"/>
  <c r="G1893" i="4" s="1"/>
  <c r="G2286" i="4" s="1"/>
  <c r="G2679" i="4" s="1"/>
  <c r="G3072" i="4" s="1"/>
  <c r="F1003" i="4"/>
  <c r="F1396" i="4" s="1"/>
  <c r="G1135" i="4"/>
  <c r="G1528" i="4" s="1"/>
  <c r="G1921" i="4" s="1"/>
  <c r="G2314" i="4" s="1"/>
  <c r="G2707" i="4" s="1"/>
  <c r="G3100" i="4" s="1"/>
  <c r="G928" i="4"/>
  <c r="G1321" i="4" s="1"/>
  <c r="G1714" i="4" s="1"/>
  <c r="G2107" i="4" s="1"/>
  <c r="G2500" i="4" s="1"/>
  <c r="G2893" i="4" s="1"/>
  <c r="G1141" i="4"/>
  <c r="G1534" i="4" s="1"/>
  <c r="G1927" i="4" s="1"/>
  <c r="G2320" i="4" s="1"/>
  <c r="G2713" i="4" s="1"/>
  <c r="G3106" i="4" s="1"/>
  <c r="G1071" i="4"/>
  <c r="G1464" i="4" s="1"/>
  <c r="G1857" i="4" s="1"/>
  <c r="G2250" i="4" s="1"/>
  <c r="G2643" i="4" s="1"/>
  <c r="G3036" i="4" s="1"/>
  <c r="G1017" i="4"/>
  <c r="G1410" i="4" s="1"/>
  <c r="G1803" i="4" s="1"/>
  <c r="G2196" i="4" s="1"/>
  <c r="G2589" i="4" s="1"/>
  <c r="G2982" i="4" s="1"/>
  <c r="G963" i="4"/>
  <c r="G1356" i="4" s="1"/>
  <c r="G1749" i="4" s="1"/>
  <c r="G2142" i="4" s="1"/>
  <c r="G2535" i="4" s="1"/>
  <c r="G2928" i="4" s="1"/>
  <c r="G979" i="4"/>
  <c r="G1372" i="4" s="1"/>
  <c r="G1765" i="4" s="1"/>
  <c r="G2158" i="4" s="1"/>
  <c r="G2551" i="4" s="1"/>
  <c r="G2944" i="4" s="1"/>
  <c r="G1120" i="4"/>
  <c r="G1513" i="4" s="1"/>
  <c r="G1906" i="4" s="1"/>
  <c r="G2299" i="4" s="1"/>
  <c r="G2692" i="4" s="1"/>
  <c r="G3085" i="4" s="1"/>
  <c r="G985" i="4"/>
  <c r="G1378" i="4" s="1"/>
  <c r="G1771" i="4" s="1"/>
  <c r="G2164" i="4" s="1"/>
  <c r="G2557" i="4" s="1"/>
  <c r="G2950" i="4" s="1"/>
  <c r="G1040" i="4"/>
  <c r="G1433" i="4" s="1"/>
  <c r="G1826" i="4" s="1"/>
  <c r="G2219" i="4" s="1"/>
  <c r="G2612" i="4" s="1"/>
  <c r="G3005" i="4" s="1"/>
  <c r="G983" i="4"/>
  <c r="G931" i="4"/>
  <c r="G1147" i="4"/>
  <c r="G1540" i="4" s="1"/>
  <c r="G1933" i="4" s="1"/>
  <c r="G2326" i="4" s="1"/>
  <c r="G2719" i="4" s="1"/>
  <c r="G3112" i="4" s="1"/>
  <c r="G1115" i="4"/>
  <c r="G1508" i="4" s="1"/>
  <c r="G1901" i="4" s="1"/>
  <c r="G2294" i="4" s="1"/>
  <c r="G2687" i="4" s="1"/>
  <c r="G3080" i="4" s="1"/>
  <c r="H525" i="4"/>
  <c r="N525" i="4" s="1"/>
  <c r="H557" i="4"/>
  <c r="N557" i="4" s="1"/>
  <c r="H574" i="4"/>
  <c r="N574" i="4" s="1"/>
  <c r="H567" i="4"/>
  <c r="N567" i="4" s="1"/>
  <c r="H584" i="4"/>
  <c r="N584" i="4" s="1"/>
  <c r="H590" i="4"/>
  <c r="N590" i="4" s="1"/>
  <c r="H621" i="4"/>
  <c r="N621" i="4" s="1"/>
  <c r="H538" i="4"/>
  <c r="N538" i="4" s="1"/>
  <c r="H527" i="4"/>
  <c r="N527" i="4" s="1"/>
  <c r="H554" i="4"/>
  <c r="N554" i="4" s="1"/>
  <c r="H532" i="4"/>
  <c r="N532" i="4" s="1"/>
  <c r="H571" i="4"/>
  <c r="N571" i="4" s="1"/>
  <c r="H598" i="4"/>
  <c r="N598" i="4" s="1"/>
  <c r="H587" i="4"/>
  <c r="N587" i="4" s="1"/>
  <c r="H603" i="4"/>
  <c r="N603" i="4" s="1"/>
  <c r="H608" i="4"/>
  <c r="N608" i="4" s="1"/>
  <c r="H576" i="4"/>
  <c r="N576" i="4" s="1"/>
  <c r="H597" i="4"/>
  <c r="N597" i="4" s="1"/>
  <c r="H602" i="4"/>
  <c r="N602" i="4" s="1"/>
  <c r="H610" i="4"/>
  <c r="N610" i="4" s="1"/>
  <c r="H615" i="4"/>
  <c r="N615" i="4" s="1"/>
  <c r="H624" i="4"/>
  <c r="N624" i="4" s="1"/>
  <c r="H541" i="4"/>
  <c r="N541" i="4" s="1"/>
  <c r="H543" i="4"/>
  <c r="N543" i="4" s="1"/>
  <c r="H592" i="4"/>
  <c r="N592" i="4" s="1"/>
  <c r="H581" i="4"/>
  <c r="N581" i="4" s="1"/>
  <c r="H534" i="4"/>
  <c r="N534" i="4" s="1"/>
  <c r="H586" i="4"/>
  <c r="N586" i="4" s="1"/>
  <c r="H595" i="4"/>
  <c r="N595" i="4" s="1"/>
  <c r="H626" i="4"/>
  <c r="N626" i="4" s="1"/>
  <c r="H616" i="4"/>
  <c r="N616" i="4" s="1"/>
  <c r="H559" i="4"/>
  <c r="N559" i="4" s="1"/>
  <c r="H533" i="4"/>
  <c r="N533" i="4" s="1"/>
  <c r="H553" i="4"/>
  <c r="N553" i="4" s="1"/>
  <c r="H570" i="4"/>
  <c r="N570" i="4" s="1"/>
  <c r="H594" i="4"/>
  <c r="N594" i="4" s="1"/>
  <c r="H535" i="4"/>
  <c r="N535" i="4" s="1"/>
  <c r="H622" i="4"/>
  <c r="N622" i="4" s="1"/>
  <c r="H582" i="4"/>
  <c r="N582" i="4" s="1"/>
  <c r="H620" i="4"/>
  <c r="N620" i="4" s="1"/>
  <c r="H537" i="4"/>
  <c r="N537" i="4" s="1"/>
  <c r="H550" i="4"/>
  <c r="N550" i="4" s="1"/>
  <c r="H600" i="4"/>
  <c r="N600" i="4" s="1"/>
  <c r="H599" i="4"/>
  <c r="N599" i="4" s="1"/>
  <c r="H613" i="4"/>
  <c r="N613" i="4" s="1"/>
  <c r="H546" i="4"/>
  <c r="N546" i="4" s="1"/>
  <c r="H551" i="4"/>
  <c r="N551" i="4" s="1"/>
  <c r="H561" i="4"/>
  <c r="N561" i="4" s="1"/>
  <c r="H530" i="4"/>
  <c r="N530" i="4" s="1"/>
  <c r="H618" i="4"/>
  <c r="N618" i="4" s="1"/>
  <c r="H565" i="4"/>
  <c r="N565" i="4" s="1"/>
  <c r="H566" i="4"/>
  <c r="N566" i="4" s="1"/>
  <c r="H562" i="4"/>
  <c r="N562" i="4" s="1"/>
  <c r="H589" i="4"/>
  <c r="N589" i="4" s="1"/>
  <c r="H605" i="4"/>
  <c r="N605" i="4" s="1"/>
  <c r="H542" i="4"/>
  <c r="N542" i="4" s="1"/>
  <c r="H578" i="4"/>
  <c r="N578" i="4" s="1"/>
  <c r="H549" i="4"/>
  <c r="N549" i="4" s="1"/>
  <c r="H548" i="4"/>
  <c r="N548" i="4" s="1"/>
  <c r="H573" i="4"/>
  <c r="N573" i="4" s="1"/>
  <c r="H564" i="4"/>
  <c r="N564" i="4" s="1"/>
  <c r="H612" i="4"/>
  <c r="N612" i="4" s="1"/>
  <c r="H617" i="4"/>
  <c r="N617" i="4" s="1"/>
  <c r="H606" i="4"/>
  <c r="N606" i="4" s="1"/>
  <c r="H588" i="4"/>
  <c r="N588" i="4" s="1"/>
  <c r="H529" i="4"/>
  <c r="N529" i="4" s="1"/>
  <c r="H625" i="4"/>
  <c r="N625" i="4" s="1"/>
  <c r="H604" i="4"/>
  <c r="N604" i="4" s="1"/>
  <c r="H545" i="4"/>
  <c r="N545" i="4" s="1"/>
  <c r="H583" i="4"/>
  <c r="N583" i="4" s="1"/>
  <c r="H528" i="4"/>
  <c r="N528" i="4" s="1"/>
  <c r="H544" i="4"/>
  <c r="N544" i="4" s="1"/>
  <c r="H627" i="4"/>
  <c r="N627" i="4" s="1"/>
  <c r="H523" i="4"/>
  <c r="N523" i="4" s="1"/>
  <c r="H623" i="4"/>
  <c r="N623" i="4" s="1"/>
  <c r="H593" i="4"/>
  <c r="N593" i="4" s="1"/>
  <c r="H539" i="4"/>
  <c r="N539" i="4" s="1"/>
  <c r="H524" i="4"/>
  <c r="N524" i="4" s="1"/>
  <c r="H596" i="4"/>
  <c r="N596" i="4" s="1"/>
  <c r="H540" i="4"/>
  <c r="N540" i="4" s="1"/>
  <c r="H579" i="4"/>
  <c r="N579" i="4" s="1"/>
  <c r="H556" i="4"/>
  <c r="N556" i="4" s="1"/>
  <c r="H572" i="4"/>
  <c r="N572" i="4" s="1"/>
  <c r="H526" i="4"/>
  <c r="N526" i="4" s="1"/>
  <c r="H555" i="4"/>
  <c r="N555" i="4" s="1"/>
  <c r="H558" i="4"/>
  <c r="N558" i="4" s="1"/>
  <c r="H611" i="4"/>
  <c r="N611" i="4" s="1"/>
  <c r="H619" i="4"/>
  <c r="N619" i="4" s="1"/>
  <c r="H628" i="4"/>
  <c r="N628" i="4" s="1"/>
  <c r="H575" i="4"/>
  <c r="N575" i="4" s="1"/>
  <c r="H591" i="4"/>
  <c r="N591" i="4" s="1"/>
  <c r="H536" i="4"/>
  <c r="N536" i="4" s="1"/>
  <c r="H614" i="4"/>
  <c r="N614" i="4" s="1"/>
  <c r="H607" i="4"/>
  <c r="N607" i="4" s="1"/>
  <c r="H552" i="4"/>
  <c r="N552" i="4" s="1"/>
  <c r="H531" i="4"/>
  <c r="N531" i="4" s="1"/>
  <c r="H560" i="4"/>
  <c r="N560" i="4" s="1"/>
  <c r="H568" i="4"/>
  <c r="N568" i="4" s="1"/>
  <c r="H547" i="4"/>
  <c r="N547" i="4" s="1"/>
  <c r="H577" i="4"/>
  <c r="N577" i="4" s="1"/>
  <c r="H585" i="4"/>
  <c r="N585" i="4" s="1"/>
  <c r="H563" i="4"/>
  <c r="N563" i="4" s="1"/>
  <c r="H601" i="4"/>
  <c r="N601" i="4" s="1"/>
  <c r="H580" i="4"/>
  <c r="N580" i="4" s="1"/>
  <c r="H609" i="4"/>
  <c r="N609" i="4" s="1"/>
  <c r="H2909" i="4" l="1"/>
  <c r="N2909" i="4" s="1"/>
  <c r="H2950" i="4"/>
  <c r="N2950" i="4" s="1"/>
  <c r="H2981" i="4"/>
  <c r="N2981" i="4" s="1"/>
  <c r="H2907" i="4"/>
  <c r="N2907" i="4" s="1"/>
  <c r="H2958" i="4"/>
  <c r="N2958" i="4" s="1"/>
  <c r="H2949" i="4"/>
  <c r="N2949" i="4" s="1"/>
  <c r="H2917" i="4"/>
  <c r="N2917" i="4" s="1"/>
  <c r="H2928" i="4"/>
  <c r="N2928" i="4" s="1"/>
  <c r="H2935" i="4"/>
  <c r="N2935" i="4" s="1"/>
  <c r="H2920" i="4"/>
  <c r="N2920" i="4" s="1"/>
  <c r="H2901" i="4"/>
  <c r="N2901" i="4" s="1"/>
  <c r="H2943" i="4"/>
  <c r="N2943" i="4" s="1"/>
  <c r="H2545" i="4"/>
  <c r="N2545" i="4" s="1"/>
  <c r="F2938" i="4"/>
  <c r="H2938" i="4" s="1"/>
  <c r="N2938" i="4" s="1"/>
  <c r="H2887" i="4"/>
  <c r="N2887" i="4" s="1"/>
  <c r="H2972" i="4"/>
  <c r="N2972" i="4" s="1"/>
  <c r="H2926" i="4"/>
  <c r="N2926" i="4" s="1"/>
  <c r="H2500" i="4"/>
  <c r="N2500" i="4" s="1"/>
  <c r="F2893" i="4"/>
  <c r="H2893" i="4" s="1"/>
  <c r="N2893" i="4" s="1"/>
  <c r="H2543" i="4"/>
  <c r="N2543" i="4" s="1"/>
  <c r="F2936" i="4"/>
  <c r="H2936" i="4" s="1"/>
  <c r="N2936" i="4" s="1"/>
  <c r="H2581" i="4"/>
  <c r="N2581" i="4" s="1"/>
  <c r="F2974" i="4"/>
  <c r="H2974" i="4" s="1"/>
  <c r="N2974" i="4" s="1"/>
  <c r="H2547" i="4"/>
  <c r="N2547" i="4" s="1"/>
  <c r="F2940" i="4"/>
  <c r="H2940" i="4" s="1"/>
  <c r="N2940" i="4" s="1"/>
  <c r="H2530" i="4"/>
  <c r="N2530" i="4" s="1"/>
  <c r="F2923" i="4"/>
  <c r="H2923" i="4" s="1"/>
  <c r="N2923" i="4" s="1"/>
  <c r="H2577" i="4"/>
  <c r="N2577" i="4" s="1"/>
  <c r="F2970" i="4"/>
  <c r="H2970" i="4" s="1"/>
  <c r="N2970" i="4" s="1"/>
  <c r="H2544" i="4"/>
  <c r="N2544" i="4" s="1"/>
  <c r="F2937" i="4"/>
  <c r="H2937" i="4" s="1"/>
  <c r="N2937" i="4" s="1"/>
  <c r="H2973" i="4"/>
  <c r="N2973" i="4" s="1"/>
  <c r="H2513" i="4"/>
  <c r="N2513" i="4" s="1"/>
  <c r="F2906" i="4"/>
  <c r="H2906" i="4" s="1"/>
  <c r="N2906" i="4" s="1"/>
  <c r="H2910" i="4"/>
  <c r="N2910" i="4" s="1"/>
  <c r="H2584" i="4"/>
  <c r="N2584" i="4" s="1"/>
  <c r="F2977" i="4"/>
  <c r="H2977" i="4" s="1"/>
  <c r="N2977" i="4" s="1"/>
  <c r="H2528" i="4"/>
  <c r="N2528" i="4" s="1"/>
  <c r="F2921" i="4"/>
  <c r="H2921" i="4" s="1"/>
  <c r="N2921" i="4" s="1"/>
  <c r="H2566" i="4"/>
  <c r="N2566" i="4" s="1"/>
  <c r="F2959" i="4"/>
  <c r="H2959" i="4" s="1"/>
  <c r="N2959" i="4" s="1"/>
  <c r="H2985" i="4"/>
  <c r="N2985" i="4" s="1"/>
  <c r="H2591" i="4"/>
  <c r="N2591" i="4" s="1"/>
  <c r="F2984" i="4"/>
  <c r="H2984" i="4" s="1"/>
  <c r="N2984" i="4" s="1"/>
  <c r="H2562" i="4"/>
  <c r="N2562" i="4" s="1"/>
  <c r="F2955" i="4"/>
  <c r="H2955" i="4" s="1"/>
  <c r="N2955" i="4" s="1"/>
  <c r="H2561" i="4"/>
  <c r="N2561" i="4" s="1"/>
  <c r="F2954" i="4"/>
  <c r="H2954" i="4" s="1"/>
  <c r="N2954" i="4" s="1"/>
  <c r="H2496" i="4"/>
  <c r="N2496" i="4" s="1"/>
  <c r="F2889" i="4"/>
  <c r="H2889" i="4" s="1"/>
  <c r="N2889" i="4" s="1"/>
  <c r="H2922" i="4"/>
  <c r="N2922" i="4" s="1"/>
  <c r="H2899" i="4"/>
  <c r="N2899" i="4" s="1"/>
  <c r="H2501" i="4"/>
  <c r="N2501" i="4" s="1"/>
  <c r="F2894" i="4"/>
  <c r="H2894" i="4" s="1"/>
  <c r="N2894" i="4" s="1"/>
  <c r="H2931" i="4"/>
  <c r="N2931" i="4" s="1"/>
  <c r="H2572" i="4"/>
  <c r="N2572" i="4" s="1"/>
  <c r="F2965" i="4"/>
  <c r="H2965" i="4" s="1"/>
  <c r="N2965" i="4" s="1"/>
  <c r="H2589" i="4"/>
  <c r="N2589" i="4" s="1"/>
  <c r="F2982" i="4"/>
  <c r="H2982" i="4" s="1"/>
  <c r="N2982" i="4" s="1"/>
  <c r="H2975" i="4"/>
  <c r="N2975" i="4" s="1"/>
  <c r="H2905" i="4"/>
  <c r="N2905" i="4" s="1"/>
  <c r="H2944" i="4"/>
  <c r="N2944" i="4" s="1"/>
  <c r="H2895" i="4"/>
  <c r="N2895" i="4" s="1"/>
  <c r="H2900" i="4"/>
  <c r="N2900" i="4" s="1"/>
  <c r="H2911" i="4"/>
  <c r="N2911" i="4" s="1"/>
  <c r="H2891" i="4"/>
  <c r="N2891" i="4" s="1"/>
  <c r="H2197" i="4"/>
  <c r="N2197" i="4" s="1"/>
  <c r="F2590" i="4"/>
  <c r="H2580" i="4"/>
  <c r="N2580" i="4" s="1"/>
  <c r="H2516" i="4"/>
  <c r="N2516" i="4" s="1"/>
  <c r="H2514" i="4"/>
  <c r="N2514" i="4" s="1"/>
  <c r="H2517" i="4"/>
  <c r="N2517" i="4" s="1"/>
  <c r="H2106" i="4"/>
  <c r="N2106" i="4" s="1"/>
  <c r="F2499" i="4"/>
  <c r="H2095" i="4"/>
  <c r="N2095" i="4" s="1"/>
  <c r="F2488" i="4"/>
  <c r="H2494" i="4"/>
  <c r="N2494" i="4" s="1"/>
  <c r="H2506" i="4"/>
  <c r="N2506" i="4" s="1"/>
  <c r="H2148" i="4"/>
  <c r="N2148" i="4" s="1"/>
  <c r="F2541" i="4"/>
  <c r="H2535" i="4"/>
  <c r="N2535" i="4" s="1"/>
  <c r="H2542" i="4"/>
  <c r="N2542" i="4" s="1"/>
  <c r="H2527" i="4"/>
  <c r="N2527" i="4" s="1"/>
  <c r="H2508" i="4"/>
  <c r="N2508" i="4" s="1"/>
  <c r="H2550" i="4"/>
  <c r="N2550" i="4" s="1"/>
  <c r="H2098" i="4"/>
  <c r="N2098" i="4" s="1"/>
  <c r="F2491" i="4"/>
  <c r="H2538" i="4"/>
  <c r="N2538" i="4" s="1"/>
  <c r="H2138" i="4"/>
  <c r="N2138" i="4" s="1"/>
  <c r="F2531" i="4"/>
  <c r="H2592" i="4"/>
  <c r="N2592" i="4" s="1"/>
  <c r="H2565" i="4"/>
  <c r="N2565" i="4" s="1"/>
  <c r="H2579" i="4"/>
  <c r="N2579" i="4" s="1"/>
  <c r="H2582" i="4"/>
  <c r="N2582" i="4" s="1"/>
  <c r="H2556" i="4"/>
  <c r="N2556" i="4" s="1"/>
  <c r="H2512" i="4"/>
  <c r="N2512" i="4" s="1"/>
  <c r="H2533" i="4"/>
  <c r="N2533" i="4" s="1"/>
  <c r="H2529" i="4"/>
  <c r="N2529" i="4" s="1"/>
  <c r="H2524" i="4"/>
  <c r="N2524" i="4" s="1"/>
  <c r="H2557" i="4"/>
  <c r="N2557" i="4" s="1"/>
  <c r="H2551" i="4"/>
  <c r="N2551" i="4" s="1"/>
  <c r="H2165" i="4"/>
  <c r="N2165" i="4" s="1"/>
  <c r="F2558" i="4"/>
  <c r="H2588" i="4"/>
  <c r="N2588" i="4" s="1"/>
  <c r="H2502" i="4"/>
  <c r="N2502" i="4" s="1"/>
  <c r="H2507" i="4"/>
  <c r="N2507" i="4" s="1"/>
  <c r="H2200" i="4"/>
  <c r="N2200" i="4" s="1"/>
  <c r="F2593" i="4"/>
  <c r="H2518" i="4"/>
  <c r="N2518" i="4" s="1"/>
  <c r="H2498" i="4"/>
  <c r="N2498" i="4" s="1"/>
  <c r="H2163" i="4"/>
  <c r="N2163" i="4" s="1"/>
  <c r="H2164" i="4"/>
  <c r="N2164" i="4" s="1"/>
  <c r="H2195" i="4"/>
  <c r="N2195" i="4" s="1"/>
  <c r="H2109" i="4"/>
  <c r="N2109" i="4" s="1"/>
  <c r="H2105" i="4"/>
  <c r="N2105" i="4" s="1"/>
  <c r="H2123" i="4"/>
  <c r="N2123" i="4" s="1"/>
  <c r="H2121" i="4"/>
  <c r="N2121" i="4" s="1"/>
  <c r="H2124" i="4"/>
  <c r="N2124" i="4" s="1"/>
  <c r="H2191" i="4"/>
  <c r="N2191" i="4" s="1"/>
  <c r="H2142" i="4"/>
  <c r="N2142" i="4" s="1"/>
  <c r="H2149" i="4"/>
  <c r="N2149" i="4" s="1"/>
  <c r="H2134" i="4"/>
  <c r="N2134" i="4" s="1"/>
  <c r="H2115" i="4"/>
  <c r="N2115" i="4" s="1"/>
  <c r="H2157" i="4"/>
  <c r="N2157" i="4" s="1"/>
  <c r="H2107" i="4"/>
  <c r="N2107" i="4" s="1"/>
  <c r="H2150" i="4"/>
  <c r="N2150" i="4" s="1"/>
  <c r="H1768" i="4"/>
  <c r="N1768" i="4" s="1"/>
  <c r="F2161" i="4"/>
  <c r="H2188" i="4"/>
  <c r="N2188" i="4" s="1"/>
  <c r="H1783" i="4"/>
  <c r="N1783" i="4" s="1"/>
  <c r="F2176" i="4"/>
  <c r="H2154" i="4"/>
  <c r="N2154" i="4" s="1"/>
  <c r="H2137" i="4"/>
  <c r="N2137" i="4" s="1"/>
  <c r="H2184" i="4"/>
  <c r="N2184" i="4" s="1"/>
  <c r="H2151" i="4"/>
  <c r="N2151" i="4" s="1"/>
  <c r="H2187" i="4"/>
  <c r="N2187" i="4" s="1"/>
  <c r="H2120" i="4"/>
  <c r="N2120" i="4" s="1"/>
  <c r="H1719" i="4"/>
  <c r="N1719" i="4" s="1"/>
  <c r="F2112" i="4"/>
  <c r="H1725" i="4"/>
  <c r="N1725" i="4" s="1"/>
  <c r="F2118" i="4"/>
  <c r="H2101" i="4"/>
  <c r="N2101" i="4" s="1"/>
  <c r="H2113" i="4"/>
  <c r="N2113" i="4" s="1"/>
  <c r="H1774" i="4"/>
  <c r="N1774" i="4" s="1"/>
  <c r="F2167" i="4"/>
  <c r="H1799" i="4"/>
  <c r="N1799" i="4" s="1"/>
  <c r="F2192" i="4"/>
  <c r="H1778" i="4"/>
  <c r="N1778" i="4" s="1"/>
  <c r="F2171" i="4"/>
  <c r="H2103" i="4"/>
  <c r="N2103" i="4" s="1"/>
  <c r="H2108" i="4"/>
  <c r="N2108" i="4" s="1"/>
  <c r="H1740" i="4"/>
  <c r="N1740" i="4" s="1"/>
  <c r="F2133" i="4"/>
  <c r="H2145" i="4"/>
  <c r="N2145" i="4" s="1"/>
  <c r="H2179" i="4"/>
  <c r="N2179" i="4" s="1"/>
  <c r="H2135" i="4"/>
  <c r="N2135" i="4" s="1"/>
  <c r="H2173" i="4"/>
  <c r="N2173" i="4" s="1"/>
  <c r="H2196" i="4"/>
  <c r="N2196" i="4" s="1"/>
  <c r="H2199" i="4"/>
  <c r="N2199" i="4" s="1"/>
  <c r="H2198" i="4"/>
  <c r="N2198" i="4" s="1"/>
  <c r="H2169" i="4"/>
  <c r="N2169" i="4" s="1"/>
  <c r="H1734" i="4"/>
  <c r="N1734" i="4" s="1"/>
  <c r="F2127" i="4"/>
  <c r="H2168" i="4"/>
  <c r="N2168" i="4" s="1"/>
  <c r="H2172" i="4"/>
  <c r="N2172" i="4" s="1"/>
  <c r="H1754" i="4"/>
  <c r="N1754" i="4" s="1"/>
  <c r="F2147" i="4"/>
  <c r="H1707" i="4"/>
  <c r="N1707" i="4" s="1"/>
  <c r="F2100" i="4"/>
  <c r="H1773" i="4"/>
  <c r="N1773" i="4" s="1"/>
  <c r="F2166" i="4"/>
  <c r="H2186" i="4"/>
  <c r="N2186" i="4" s="1"/>
  <c r="H2189" i="4"/>
  <c r="N2189" i="4" s="1"/>
  <c r="H2119" i="4"/>
  <c r="N2119" i="4" s="1"/>
  <c r="H2140" i="4"/>
  <c r="N2140" i="4" s="1"/>
  <c r="H2136" i="4"/>
  <c r="N2136" i="4" s="1"/>
  <c r="H2131" i="4"/>
  <c r="N2131" i="4" s="1"/>
  <c r="H1751" i="4"/>
  <c r="N1751" i="4" s="1"/>
  <c r="F2144" i="4"/>
  <c r="H2152" i="4"/>
  <c r="N2152" i="4" s="1"/>
  <c r="H2158" i="4"/>
  <c r="N2158" i="4" s="1"/>
  <c r="H2114" i="4"/>
  <c r="N2114" i="4" s="1"/>
  <c r="H2125" i="4"/>
  <c r="N2125" i="4" s="1"/>
  <c r="H1770" i="4"/>
  <c r="N1770" i="4" s="1"/>
  <c r="H1726" i="4"/>
  <c r="N1726" i="4" s="1"/>
  <c r="H1738" i="4"/>
  <c r="N1738" i="4" s="1"/>
  <c r="H1795" i="4"/>
  <c r="N1795" i="4" s="1"/>
  <c r="H1730" i="4"/>
  <c r="N1730" i="4" s="1"/>
  <c r="H1728" i="4"/>
  <c r="N1728" i="4" s="1"/>
  <c r="H1731" i="4"/>
  <c r="N1731" i="4" s="1"/>
  <c r="H1798" i="4"/>
  <c r="N1798" i="4" s="1"/>
  <c r="H1713" i="4"/>
  <c r="N1713" i="4" s="1"/>
  <c r="H1702" i="4"/>
  <c r="N1702" i="4" s="1"/>
  <c r="H1755" i="4"/>
  <c r="N1755" i="4" s="1"/>
  <c r="H1749" i="4"/>
  <c r="N1749" i="4" s="1"/>
  <c r="H1756" i="4"/>
  <c r="N1756" i="4" s="1"/>
  <c r="H1741" i="4"/>
  <c r="N1741" i="4" s="1"/>
  <c r="H1722" i="4"/>
  <c r="N1722" i="4" s="1"/>
  <c r="H1764" i="4"/>
  <c r="N1764" i="4" s="1"/>
  <c r="H1316" i="4"/>
  <c r="N1316" i="4" s="1"/>
  <c r="F1709" i="4"/>
  <c r="H1408" i="4"/>
  <c r="N1408" i="4" s="1"/>
  <c r="F1801" i="4"/>
  <c r="H1708" i="4"/>
  <c r="N1708" i="4" s="1"/>
  <c r="H1374" i="4"/>
  <c r="N1374" i="4" s="1"/>
  <c r="F1767" i="4"/>
  <c r="H1395" i="4"/>
  <c r="N1395" i="4" s="1"/>
  <c r="F1788" i="4"/>
  <c r="H1761" i="4"/>
  <c r="N1761" i="4" s="1"/>
  <c r="H1388" i="4"/>
  <c r="N1388" i="4" s="1"/>
  <c r="F1781" i="4"/>
  <c r="H1804" i="4"/>
  <c r="N1804" i="4" s="1"/>
  <c r="H1744" i="4"/>
  <c r="N1744" i="4" s="1"/>
  <c r="H1791" i="4"/>
  <c r="N1791" i="4" s="1"/>
  <c r="H1392" i="4"/>
  <c r="N1392" i="4" s="1"/>
  <c r="F1785" i="4"/>
  <c r="H1758" i="4"/>
  <c r="N1758" i="4" s="1"/>
  <c r="H1794" i="4"/>
  <c r="N1794" i="4" s="1"/>
  <c r="H1727" i="4"/>
  <c r="N1727" i="4" s="1"/>
  <c r="H1367" i="4"/>
  <c r="N1367" i="4" s="1"/>
  <c r="F1760" i="4"/>
  <c r="H1369" i="4"/>
  <c r="N1369" i="4" s="1"/>
  <c r="F1762" i="4"/>
  <c r="H1720" i="4"/>
  <c r="N1720" i="4" s="1"/>
  <c r="H1396" i="4"/>
  <c r="N1396" i="4" s="1"/>
  <c r="F1789" i="4"/>
  <c r="H1705" i="4"/>
  <c r="N1705" i="4" s="1"/>
  <c r="H1710" i="4"/>
  <c r="N1710" i="4" s="1"/>
  <c r="H1715" i="4"/>
  <c r="N1715" i="4" s="1"/>
  <c r="H1752" i="4"/>
  <c r="N1752" i="4" s="1"/>
  <c r="H1786" i="4"/>
  <c r="N1786" i="4" s="1"/>
  <c r="H1742" i="4"/>
  <c r="N1742" i="4" s="1"/>
  <c r="H1780" i="4"/>
  <c r="N1780" i="4" s="1"/>
  <c r="H1803" i="4"/>
  <c r="N1803" i="4" s="1"/>
  <c r="H1806" i="4"/>
  <c r="N1806" i="4" s="1"/>
  <c r="H1805" i="4"/>
  <c r="N1805" i="4" s="1"/>
  <c r="H1391" i="4"/>
  <c r="N1391" i="4" s="1"/>
  <c r="F1784" i="4"/>
  <c r="H1776" i="4"/>
  <c r="N1776" i="4" s="1"/>
  <c r="H1745" i="4"/>
  <c r="N1745" i="4" s="1"/>
  <c r="H1775" i="4"/>
  <c r="N1775" i="4" s="1"/>
  <c r="H1779" i="4"/>
  <c r="N1779" i="4" s="1"/>
  <c r="H1759" i="4"/>
  <c r="N1759" i="4" s="1"/>
  <c r="H1404" i="4"/>
  <c r="N1404" i="4" s="1"/>
  <c r="F1797" i="4"/>
  <c r="H1793" i="4"/>
  <c r="N1793" i="4" s="1"/>
  <c r="H1342" i="4"/>
  <c r="N1342" i="4" s="1"/>
  <c r="F1735" i="4"/>
  <c r="H1796" i="4"/>
  <c r="N1796" i="4" s="1"/>
  <c r="H1747" i="4"/>
  <c r="N1747" i="4" s="1"/>
  <c r="H1743" i="4"/>
  <c r="N1743" i="4" s="1"/>
  <c r="H1346" i="4"/>
  <c r="N1346" i="4" s="1"/>
  <c r="F1739" i="4"/>
  <c r="H1397" i="4"/>
  <c r="N1397" i="4" s="1"/>
  <c r="F1790" i="4"/>
  <c r="H1336" i="4"/>
  <c r="N1336" i="4" s="1"/>
  <c r="F1729" i="4"/>
  <c r="H1310" i="4"/>
  <c r="N1310" i="4" s="1"/>
  <c r="F1703" i="4"/>
  <c r="H1399" i="4"/>
  <c r="N1399" i="4" s="1"/>
  <c r="F1792" i="4"/>
  <c r="H1344" i="4"/>
  <c r="N1344" i="4" s="1"/>
  <c r="F1737" i="4"/>
  <c r="H1325" i="4"/>
  <c r="N1325" i="4" s="1"/>
  <c r="F1718" i="4"/>
  <c r="H1330" i="4"/>
  <c r="N1330" i="4" s="1"/>
  <c r="F1723" i="4"/>
  <c r="H1714" i="4"/>
  <c r="N1714" i="4" s="1"/>
  <c r="H1331" i="4"/>
  <c r="N1331" i="4" s="1"/>
  <c r="F1724" i="4"/>
  <c r="H1771" i="4"/>
  <c r="N1771" i="4" s="1"/>
  <c r="H1765" i="4"/>
  <c r="N1765" i="4" s="1"/>
  <c r="H1772" i="4"/>
  <c r="N1772" i="4" s="1"/>
  <c r="H1757" i="4"/>
  <c r="N1757" i="4" s="1"/>
  <c r="H1802" i="4"/>
  <c r="N1802" i="4" s="1"/>
  <c r="H1716" i="4"/>
  <c r="N1716" i="4" s="1"/>
  <c r="H1721" i="4"/>
  <c r="N1721" i="4" s="1"/>
  <c r="H1807" i="4"/>
  <c r="N1807" i="4" s="1"/>
  <c r="H1732" i="4"/>
  <c r="N1732" i="4" s="1"/>
  <c r="H1712" i="4"/>
  <c r="N1712" i="4" s="1"/>
  <c r="H1380" i="4"/>
  <c r="N1380" i="4" s="1"/>
  <c r="H1385" i="4"/>
  <c r="N1385" i="4" s="1"/>
  <c r="H1312" i="4"/>
  <c r="N1312" i="4" s="1"/>
  <c r="H1317" i="4"/>
  <c r="N1317" i="4" s="1"/>
  <c r="H1322" i="4"/>
  <c r="N1322" i="4" s="1"/>
  <c r="H1347" i="4"/>
  <c r="N1347" i="4" s="1"/>
  <c r="H1393" i="4"/>
  <c r="N1393" i="4" s="1"/>
  <c r="H1349" i="4"/>
  <c r="N1349" i="4" s="1"/>
  <c r="H1387" i="4"/>
  <c r="N1387" i="4" s="1"/>
  <c r="H1410" i="4"/>
  <c r="N1410" i="4" s="1"/>
  <c r="H1413" i="4"/>
  <c r="N1413" i="4" s="1"/>
  <c r="H1412" i="4"/>
  <c r="N1412" i="4" s="1"/>
  <c r="H1383" i="4"/>
  <c r="N1383" i="4" s="1"/>
  <c r="H1352" i="4"/>
  <c r="N1352" i="4" s="1"/>
  <c r="H1341" i="4"/>
  <c r="N1341" i="4" s="1"/>
  <c r="H1382" i="4"/>
  <c r="N1382" i="4" s="1"/>
  <c r="H1386" i="4"/>
  <c r="N1386" i="4" s="1"/>
  <c r="H1403" i="4"/>
  <c r="N1403" i="4" s="1"/>
  <c r="H1350" i="4"/>
  <c r="N1350" i="4" s="1"/>
  <c r="H1345" i="4"/>
  <c r="N1345" i="4" s="1"/>
  <c r="H1378" i="4"/>
  <c r="N1378" i="4" s="1"/>
  <c r="H1372" i="4"/>
  <c r="N1372" i="4" s="1"/>
  <c r="H1409" i="4"/>
  <c r="N1409" i="4" s="1"/>
  <c r="H983" i="4"/>
  <c r="N983" i="4" s="1"/>
  <c r="G1376" i="4"/>
  <c r="H1377" i="4"/>
  <c r="N1377" i="4" s="1"/>
  <c r="H1354" i="4"/>
  <c r="N1354" i="4" s="1"/>
  <c r="H980" i="4"/>
  <c r="N980" i="4" s="1"/>
  <c r="G1373" i="4"/>
  <c r="H1379" i="4"/>
  <c r="N1379" i="4" s="1"/>
  <c r="H950" i="4"/>
  <c r="N950" i="4" s="1"/>
  <c r="G1343" i="4"/>
  <c r="H1364" i="4"/>
  <c r="N1364" i="4" s="1"/>
  <c r="H1323" i="4"/>
  <c r="N1323" i="4" s="1"/>
  <c r="H1328" i="4"/>
  <c r="N1328" i="4" s="1"/>
  <c r="H1319" i="4"/>
  <c r="N1319" i="4" s="1"/>
  <c r="H1375" i="4"/>
  <c r="N1375" i="4" s="1"/>
  <c r="H1402" i="4"/>
  <c r="N1402" i="4" s="1"/>
  <c r="H1390" i="4"/>
  <c r="N1390" i="4" s="1"/>
  <c r="H1368" i="4"/>
  <c r="N1368" i="4" s="1"/>
  <c r="H1411" i="4"/>
  <c r="N1411" i="4" s="1"/>
  <c r="H1351" i="4"/>
  <c r="N1351" i="4" s="1"/>
  <c r="H1398" i="4"/>
  <c r="N1398" i="4" s="1"/>
  <c r="H1365" i="4"/>
  <c r="N1365" i="4" s="1"/>
  <c r="H1401" i="4"/>
  <c r="N1401" i="4" s="1"/>
  <c r="H1334" i="4"/>
  <c r="N1334" i="4" s="1"/>
  <c r="H996" i="4"/>
  <c r="N996" i="4" s="1"/>
  <c r="G1389" i="4"/>
  <c r="H931" i="4"/>
  <c r="N931" i="4" s="1"/>
  <c r="G1324" i="4"/>
  <c r="H1359" i="4"/>
  <c r="N1359" i="4" s="1"/>
  <c r="H967" i="4"/>
  <c r="N967" i="4" s="1"/>
  <c r="G1360" i="4"/>
  <c r="H1326" i="4"/>
  <c r="N1326" i="4" s="1"/>
  <c r="H1358" i="4"/>
  <c r="N1358" i="4" s="1"/>
  <c r="H960" i="4"/>
  <c r="N960" i="4" s="1"/>
  <c r="G1353" i="4"/>
  <c r="H1337" i="4"/>
  <c r="N1337" i="4" s="1"/>
  <c r="H1335" i="4"/>
  <c r="N1335" i="4" s="1"/>
  <c r="H947" i="4"/>
  <c r="N947" i="4" s="1"/>
  <c r="G1340" i="4"/>
  <c r="H918" i="4"/>
  <c r="N918" i="4" s="1"/>
  <c r="G1311" i="4"/>
  <c r="H1338" i="4"/>
  <c r="N1338" i="4" s="1"/>
  <c r="H1405" i="4"/>
  <c r="N1405" i="4" s="1"/>
  <c r="H1332" i="4"/>
  <c r="N1332" i="4" s="1"/>
  <c r="H1361" i="4"/>
  <c r="N1361" i="4" s="1"/>
  <c r="H1366" i="4"/>
  <c r="N1366" i="4" s="1"/>
  <c r="H1314" i="4"/>
  <c r="N1314" i="4" s="1"/>
  <c r="H991" i="4"/>
  <c r="N991" i="4" s="1"/>
  <c r="F1384" i="4"/>
  <c r="H1320" i="4"/>
  <c r="N1320" i="4" s="1"/>
  <c r="H1309" i="4"/>
  <c r="N1309" i="4" s="1"/>
  <c r="H925" i="4"/>
  <c r="N925" i="4" s="1"/>
  <c r="G1318" i="4"/>
  <c r="H1315" i="4"/>
  <c r="N1315" i="4" s="1"/>
  <c r="H1327" i="4"/>
  <c r="N1327" i="4" s="1"/>
  <c r="H1381" i="4"/>
  <c r="N1381" i="4" s="1"/>
  <c r="H1362" i="4"/>
  <c r="N1362" i="4" s="1"/>
  <c r="H1356" i="4"/>
  <c r="N1356" i="4" s="1"/>
  <c r="H1363" i="4"/>
  <c r="N1363" i="4" s="1"/>
  <c r="H1406" i="4"/>
  <c r="N1406" i="4" s="1"/>
  <c r="H1348" i="4"/>
  <c r="N1348" i="4" s="1"/>
  <c r="H1329" i="4"/>
  <c r="N1329" i="4" s="1"/>
  <c r="H1371" i="4"/>
  <c r="N1371" i="4" s="1"/>
  <c r="H964" i="4"/>
  <c r="N964" i="4" s="1"/>
  <c r="G1357" i="4"/>
  <c r="H1014" i="4"/>
  <c r="N1014" i="4" s="1"/>
  <c r="G1407" i="4"/>
  <c r="H1400" i="4"/>
  <c r="N1400" i="4" s="1"/>
  <c r="H1333" i="4"/>
  <c r="N1333" i="4" s="1"/>
  <c r="H1001" i="4"/>
  <c r="N1001" i="4" s="1"/>
  <c r="G1394" i="4"/>
  <c r="H920" i="4"/>
  <c r="N920" i="4" s="1"/>
  <c r="G1313" i="4"/>
  <c r="H977" i="4"/>
  <c r="N977" i="4" s="1"/>
  <c r="G1370" i="4"/>
  <c r="H1321" i="4"/>
  <c r="N1321" i="4" s="1"/>
  <c r="H1414" i="4"/>
  <c r="N1414" i="4" s="1"/>
  <c r="H1339" i="4"/>
  <c r="N1339" i="4" s="1"/>
  <c r="H986" i="4"/>
  <c r="N986" i="4" s="1"/>
  <c r="H924" i="4"/>
  <c r="N924" i="4" s="1"/>
  <c r="H1002" i="4"/>
  <c r="N1002" i="4" s="1"/>
  <c r="H999" i="4"/>
  <c r="N999" i="4" s="1"/>
  <c r="H973" i="4"/>
  <c r="N973" i="4" s="1"/>
  <c r="H956" i="4"/>
  <c r="N956" i="4" s="1"/>
  <c r="H1019" i="4"/>
  <c r="N1019" i="4" s="1"/>
  <c r="H940" i="4"/>
  <c r="N940" i="4" s="1"/>
  <c r="H1009" i="4"/>
  <c r="N1009" i="4" s="1"/>
  <c r="H1015" i="4"/>
  <c r="N1015" i="4" s="1"/>
  <c r="H927" i="4"/>
  <c r="N927" i="4" s="1"/>
  <c r="H942" i="4"/>
  <c r="N942" i="4" s="1"/>
  <c r="H954" i="4"/>
  <c r="N954" i="4" s="1"/>
  <c r="H1004" i="4"/>
  <c r="N1004" i="4" s="1"/>
  <c r="H974" i="4"/>
  <c r="N974" i="4" s="1"/>
  <c r="H982" i="4"/>
  <c r="N982" i="4" s="1"/>
  <c r="H937" i="4"/>
  <c r="N937" i="4" s="1"/>
  <c r="H1011" i="4"/>
  <c r="N1011" i="4" s="1"/>
  <c r="H922" i="4"/>
  <c r="N922" i="4" s="1"/>
  <c r="H933" i="4"/>
  <c r="N933" i="4" s="1"/>
  <c r="H938" i="4"/>
  <c r="N938" i="4" s="1"/>
  <c r="H959" i="4"/>
  <c r="N959" i="4" s="1"/>
  <c r="H997" i="4"/>
  <c r="N997" i="4" s="1"/>
  <c r="H987" i="4"/>
  <c r="N987" i="4" s="1"/>
  <c r="H984" i="4"/>
  <c r="N984" i="4" s="1"/>
  <c r="H943" i="4"/>
  <c r="N943" i="4" s="1"/>
  <c r="H981" i="4"/>
  <c r="N981" i="4" s="1"/>
  <c r="H934" i="4"/>
  <c r="N934" i="4" s="1"/>
  <c r="H945" i="4"/>
  <c r="N945" i="4" s="1"/>
  <c r="H1000" i="4"/>
  <c r="N1000" i="4" s="1"/>
  <c r="H1003" i="4"/>
  <c r="N1003" i="4" s="1"/>
  <c r="H932" i="4"/>
  <c r="N932" i="4" s="1"/>
  <c r="H939" i="4"/>
  <c r="N939" i="4" s="1"/>
  <c r="H968" i="4"/>
  <c r="N968" i="4" s="1"/>
  <c r="H976" i="4"/>
  <c r="N976" i="4" s="1"/>
  <c r="H998" i="4"/>
  <c r="N998" i="4" s="1"/>
  <c r="H990" i="4"/>
  <c r="N990" i="4" s="1"/>
  <c r="H926" i="4"/>
  <c r="N926" i="4" s="1"/>
  <c r="H978" i="4"/>
  <c r="N978" i="4" s="1"/>
  <c r="H951" i="4"/>
  <c r="N951" i="4" s="1"/>
  <c r="H948" i="4"/>
  <c r="N948" i="4" s="1"/>
  <c r="H992" i="4"/>
  <c r="N992" i="4" s="1"/>
  <c r="H919" i="4"/>
  <c r="N919" i="4" s="1"/>
  <c r="H994" i="4"/>
  <c r="N994" i="4" s="1"/>
  <c r="H969" i="4"/>
  <c r="N969" i="4" s="1"/>
  <c r="H963" i="4"/>
  <c r="N963" i="4" s="1"/>
  <c r="H1016" i="4"/>
  <c r="N1016" i="4" s="1"/>
  <c r="H930" i="4"/>
  <c r="N930" i="4" s="1"/>
  <c r="H929" i="4"/>
  <c r="N929" i="4" s="1"/>
  <c r="H921" i="4"/>
  <c r="N921" i="4" s="1"/>
  <c r="H928" i="4"/>
  <c r="N928" i="4" s="1"/>
  <c r="H965" i="4"/>
  <c r="N965" i="4" s="1"/>
  <c r="H1006" i="4"/>
  <c r="N1006" i="4" s="1"/>
  <c r="H1007" i="4"/>
  <c r="N1007" i="4" s="1"/>
  <c r="H1017" i="4"/>
  <c r="N1017" i="4" s="1"/>
  <c r="H995" i="4"/>
  <c r="N995" i="4" s="1"/>
  <c r="H1020" i="4"/>
  <c r="N1020" i="4" s="1"/>
  <c r="H1018" i="4"/>
  <c r="N1018" i="4" s="1"/>
  <c r="H958" i="4"/>
  <c r="N958" i="4" s="1"/>
  <c r="H970" i="4"/>
  <c r="N970" i="4" s="1"/>
  <c r="H935" i="4"/>
  <c r="N935" i="4" s="1"/>
  <c r="H1021" i="4"/>
  <c r="N1021" i="4" s="1"/>
  <c r="H957" i="4"/>
  <c r="N957" i="4" s="1"/>
  <c r="H952" i="4"/>
  <c r="N952" i="4" s="1"/>
  <c r="H1005" i="4"/>
  <c r="N1005" i="4" s="1"/>
  <c r="H953" i="4"/>
  <c r="N953" i="4" s="1"/>
  <c r="H966" i="4"/>
  <c r="N966" i="4" s="1"/>
  <c r="H916" i="4"/>
  <c r="N916" i="4" s="1"/>
  <c r="H972" i="4"/>
  <c r="N972" i="4" s="1"/>
  <c r="H989" i="4"/>
  <c r="N989" i="4" s="1"/>
  <c r="H946" i="4"/>
  <c r="N946" i="4" s="1"/>
  <c r="H1013" i="4"/>
  <c r="N1013" i="4" s="1"/>
  <c r="H1012" i="4"/>
  <c r="N1012" i="4" s="1"/>
  <c r="H923" i="4"/>
  <c r="N923" i="4" s="1"/>
  <c r="H985" i="4"/>
  <c r="N985" i="4" s="1"/>
  <c r="H979" i="4"/>
  <c r="N979" i="4" s="1"/>
  <c r="H949" i="4"/>
  <c r="N949" i="4" s="1"/>
  <c r="H944" i="4"/>
  <c r="N944" i="4" s="1"/>
  <c r="H1010" i="4"/>
  <c r="N1010" i="4" s="1"/>
  <c r="H955" i="4"/>
  <c r="N955" i="4" s="1"/>
  <c r="H975" i="4"/>
  <c r="N975" i="4" s="1"/>
  <c r="H988" i="4"/>
  <c r="N988" i="4" s="1"/>
  <c r="H1008" i="4"/>
  <c r="N1008" i="4" s="1"/>
  <c r="H941" i="4"/>
  <c r="N941" i="4" s="1"/>
  <c r="H993" i="4"/>
  <c r="N993" i="4" s="1"/>
  <c r="H936" i="4"/>
  <c r="N936" i="4" s="1"/>
  <c r="H917" i="4"/>
  <c r="N917" i="4" s="1"/>
  <c r="H971" i="4"/>
  <c r="N971" i="4" s="1"/>
  <c r="H961" i="4"/>
  <c r="N961" i="4" s="1"/>
  <c r="H2488" i="4" l="1"/>
  <c r="N2488" i="4" s="1"/>
  <c r="F2881" i="4"/>
  <c r="H2881" i="4" s="1"/>
  <c r="N2881" i="4" s="1"/>
  <c r="H2593" i="4"/>
  <c r="N2593" i="4" s="1"/>
  <c r="F2986" i="4"/>
  <c r="H2986" i="4" s="1"/>
  <c r="N2986" i="4" s="1"/>
  <c r="H2531" i="4"/>
  <c r="N2531" i="4" s="1"/>
  <c r="F2924" i="4"/>
  <c r="H2924" i="4" s="1"/>
  <c r="N2924" i="4" s="1"/>
  <c r="H2541" i="4"/>
  <c r="N2541" i="4" s="1"/>
  <c r="F2934" i="4"/>
  <c r="H2934" i="4" s="1"/>
  <c r="N2934" i="4" s="1"/>
  <c r="H2499" i="4"/>
  <c r="N2499" i="4" s="1"/>
  <c r="F2892" i="4"/>
  <c r="H2892" i="4" s="1"/>
  <c r="N2892" i="4" s="1"/>
  <c r="H2590" i="4"/>
  <c r="N2590" i="4" s="1"/>
  <c r="F2983" i="4"/>
  <c r="H2983" i="4" s="1"/>
  <c r="N2983" i="4" s="1"/>
  <c r="H2491" i="4"/>
  <c r="N2491" i="4" s="1"/>
  <c r="F2884" i="4"/>
  <c r="H2884" i="4" s="1"/>
  <c r="N2884" i="4" s="1"/>
  <c r="H2558" i="4"/>
  <c r="N2558" i="4" s="1"/>
  <c r="F2951" i="4"/>
  <c r="H2951" i="4" s="1"/>
  <c r="N2951" i="4" s="1"/>
  <c r="H2144" i="4"/>
  <c r="N2144" i="4" s="1"/>
  <c r="F2537" i="4"/>
  <c r="H2147" i="4"/>
  <c r="N2147" i="4" s="1"/>
  <c r="F2540" i="4"/>
  <c r="H2171" i="4"/>
  <c r="N2171" i="4" s="1"/>
  <c r="F2564" i="4"/>
  <c r="H2176" i="4"/>
  <c r="N2176" i="4" s="1"/>
  <c r="F2569" i="4"/>
  <c r="H2166" i="4"/>
  <c r="N2166" i="4" s="1"/>
  <c r="F2559" i="4"/>
  <c r="H2133" i="4"/>
  <c r="N2133" i="4" s="1"/>
  <c r="F2526" i="4"/>
  <c r="H2192" i="4"/>
  <c r="N2192" i="4" s="1"/>
  <c r="F2585" i="4"/>
  <c r="H2118" i="4"/>
  <c r="N2118" i="4" s="1"/>
  <c r="F2511" i="4"/>
  <c r="H2161" i="4"/>
  <c r="N2161" i="4" s="1"/>
  <c r="F2554" i="4"/>
  <c r="H2100" i="4"/>
  <c r="N2100" i="4" s="1"/>
  <c r="F2493" i="4"/>
  <c r="H2127" i="4"/>
  <c r="N2127" i="4" s="1"/>
  <c r="F2520" i="4"/>
  <c r="H2167" i="4"/>
  <c r="N2167" i="4" s="1"/>
  <c r="F2560" i="4"/>
  <c r="H2112" i="4"/>
  <c r="N2112" i="4" s="1"/>
  <c r="F2505" i="4"/>
  <c r="H1703" i="4"/>
  <c r="N1703" i="4" s="1"/>
  <c r="F2096" i="4"/>
  <c r="H1739" i="4"/>
  <c r="N1739" i="4" s="1"/>
  <c r="F2132" i="4"/>
  <c r="H1762" i="4"/>
  <c r="N1762" i="4" s="1"/>
  <c r="F2155" i="4"/>
  <c r="H1781" i="4"/>
  <c r="N1781" i="4" s="1"/>
  <c r="F2174" i="4"/>
  <c r="H1729" i="4"/>
  <c r="N1729" i="4" s="1"/>
  <c r="F2122" i="4"/>
  <c r="H1784" i="4"/>
  <c r="N1784" i="4" s="1"/>
  <c r="F2177" i="4"/>
  <c r="H1789" i="4"/>
  <c r="N1789" i="4" s="1"/>
  <c r="F2182" i="4"/>
  <c r="H1788" i="4"/>
  <c r="N1788" i="4" s="1"/>
  <c r="F2181" i="4"/>
  <c r="H1718" i="4"/>
  <c r="N1718" i="4" s="1"/>
  <c r="F2111" i="4"/>
  <c r="H1723" i="4"/>
  <c r="N1723" i="4" s="1"/>
  <c r="F2116" i="4"/>
  <c r="H1792" i="4"/>
  <c r="N1792" i="4" s="1"/>
  <c r="F2185" i="4"/>
  <c r="H1790" i="4"/>
  <c r="N1790" i="4" s="1"/>
  <c r="F2183" i="4"/>
  <c r="H1709" i="4"/>
  <c r="N1709" i="4" s="1"/>
  <c r="F2102" i="4"/>
  <c r="H1735" i="4"/>
  <c r="N1735" i="4" s="1"/>
  <c r="F2128" i="4"/>
  <c r="H1767" i="4"/>
  <c r="N1767" i="4" s="1"/>
  <c r="F2160" i="4"/>
  <c r="H1724" i="4"/>
  <c r="N1724" i="4" s="1"/>
  <c r="F2117" i="4"/>
  <c r="H1785" i="4"/>
  <c r="N1785" i="4" s="1"/>
  <c r="F2178" i="4"/>
  <c r="H1737" i="4"/>
  <c r="N1737" i="4" s="1"/>
  <c r="F2130" i="4"/>
  <c r="H1797" i="4"/>
  <c r="N1797" i="4" s="1"/>
  <c r="F2190" i="4"/>
  <c r="H1760" i="4"/>
  <c r="N1760" i="4" s="1"/>
  <c r="F2153" i="4"/>
  <c r="H1801" i="4"/>
  <c r="N1801" i="4" s="1"/>
  <c r="F2194" i="4"/>
  <c r="H1384" i="4"/>
  <c r="N1384" i="4" s="1"/>
  <c r="F1777" i="4"/>
  <c r="H1394" i="4"/>
  <c r="N1394" i="4" s="1"/>
  <c r="G1787" i="4"/>
  <c r="H1357" i="4"/>
  <c r="N1357" i="4" s="1"/>
  <c r="G1750" i="4"/>
  <c r="H1318" i="4"/>
  <c r="N1318" i="4" s="1"/>
  <c r="G1711" i="4"/>
  <c r="H1311" i="4"/>
  <c r="N1311" i="4" s="1"/>
  <c r="G1704" i="4"/>
  <c r="H1353" i="4"/>
  <c r="N1353" i="4" s="1"/>
  <c r="G1746" i="4"/>
  <c r="H1343" i="4"/>
  <c r="N1343" i="4" s="1"/>
  <c r="G1736" i="4"/>
  <c r="H1370" i="4"/>
  <c r="N1370" i="4" s="1"/>
  <c r="G1763" i="4"/>
  <c r="H1340" i="4"/>
  <c r="N1340" i="4" s="1"/>
  <c r="G1733" i="4"/>
  <c r="H1376" i="4"/>
  <c r="N1376" i="4" s="1"/>
  <c r="G1769" i="4"/>
  <c r="H1389" i="4"/>
  <c r="N1389" i="4" s="1"/>
  <c r="G1782" i="4"/>
  <c r="H1324" i="4"/>
  <c r="N1324" i="4" s="1"/>
  <c r="G1717" i="4"/>
  <c r="H1313" i="4"/>
  <c r="N1313" i="4" s="1"/>
  <c r="G1706" i="4"/>
  <c r="H1407" i="4"/>
  <c r="N1407" i="4" s="1"/>
  <c r="G1800" i="4"/>
  <c r="H1360" i="4"/>
  <c r="N1360" i="4" s="1"/>
  <c r="G1753" i="4"/>
  <c r="H1373" i="4"/>
  <c r="N1373" i="4" s="1"/>
  <c r="G1766" i="4"/>
  <c r="H2560" i="4" l="1"/>
  <c r="N2560" i="4" s="1"/>
  <c r="F2953" i="4"/>
  <c r="H2953" i="4" s="1"/>
  <c r="N2953" i="4" s="1"/>
  <c r="H2554" i="4"/>
  <c r="N2554" i="4" s="1"/>
  <c r="F2947" i="4"/>
  <c r="H2947" i="4" s="1"/>
  <c r="N2947" i="4" s="1"/>
  <c r="H2526" i="4"/>
  <c r="N2526" i="4" s="1"/>
  <c r="F2919" i="4"/>
  <c r="H2919" i="4" s="1"/>
  <c r="N2919" i="4" s="1"/>
  <c r="H2564" i="4"/>
  <c r="N2564" i="4" s="1"/>
  <c r="F2957" i="4"/>
  <c r="H2957" i="4" s="1"/>
  <c r="N2957" i="4" s="1"/>
  <c r="H2520" i="4"/>
  <c r="N2520" i="4" s="1"/>
  <c r="F2913" i="4"/>
  <c r="H2913" i="4" s="1"/>
  <c r="N2913" i="4" s="1"/>
  <c r="H2511" i="4"/>
  <c r="N2511" i="4" s="1"/>
  <c r="F2904" i="4"/>
  <c r="H2904" i="4" s="1"/>
  <c r="N2904" i="4" s="1"/>
  <c r="H2559" i="4"/>
  <c r="N2559" i="4" s="1"/>
  <c r="F2952" i="4"/>
  <c r="H2952" i="4" s="1"/>
  <c r="N2952" i="4" s="1"/>
  <c r="H2540" i="4"/>
  <c r="N2540" i="4" s="1"/>
  <c r="F2933" i="4"/>
  <c r="H2933" i="4" s="1"/>
  <c r="N2933" i="4" s="1"/>
  <c r="H2505" i="4"/>
  <c r="N2505" i="4" s="1"/>
  <c r="F2898" i="4"/>
  <c r="H2898" i="4" s="1"/>
  <c r="N2898" i="4" s="1"/>
  <c r="H2493" i="4"/>
  <c r="N2493" i="4" s="1"/>
  <c r="F2886" i="4"/>
  <c r="H2886" i="4" s="1"/>
  <c r="N2886" i="4" s="1"/>
  <c r="H2585" i="4"/>
  <c r="N2585" i="4" s="1"/>
  <c r="F2978" i="4"/>
  <c r="H2978" i="4" s="1"/>
  <c r="N2978" i="4" s="1"/>
  <c r="H2569" i="4"/>
  <c r="N2569" i="4" s="1"/>
  <c r="F2962" i="4"/>
  <c r="H2962" i="4" s="1"/>
  <c r="N2962" i="4" s="1"/>
  <c r="H2537" i="4"/>
  <c r="N2537" i="4" s="1"/>
  <c r="F2930" i="4"/>
  <c r="H2930" i="4" s="1"/>
  <c r="N2930" i="4" s="1"/>
  <c r="H2153" i="4"/>
  <c r="N2153" i="4" s="1"/>
  <c r="F2546" i="4"/>
  <c r="H2178" i="4"/>
  <c r="N2178" i="4" s="1"/>
  <c r="F2571" i="4"/>
  <c r="H2128" i="4"/>
  <c r="N2128" i="4" s="1"/>
  <c r="F2521" i="4"/>
  <c r="H2185" i="4"/>
  <c r="N2185" i="4" s="1"/>
  <c r="F2578" i="4"/>
  <c r="H2181" i="4"/>
  <c r="N2181" i="4" s="1"/>
  <c r="F2574" i="4"/>
  <c r="H2122" i="4"/>
  <c r="N2122" i="4" s="1"/>
  <c r="F2515" i="4"/>
  <c r="H2132" i="4"/>
  <c r="N2132" i="4" s="1"/>
  <c r="F2525" i="4"/>
  <c r="H2190" i="4"/>
  <c r="N2190" i="4" s="1"/>
  <c r="F2583" i="4"/>
  <c r="H2117" i="4"/>
  <c r="N2117" i="4" s="1"/>
  <c r="F2510" i="4"/>
  <c r="H2102" i="4"/>
  <c r="N2102" i="4" s="1"/>
  <c r="F2495" i="4"/>
  <c r="H2116" i="4"/>
  <c r="N2116" i="4" s="1"/>
  <c r="F2509" i="4"/>
  <c r="H2182" i="4"/>
  <c r="N2182" i="4" s="1"/>
  <c r="F2575" i="4"/>
  <c r="H2174" i="4"/>
  <c r="N2174" i="4" s="1"/>
  <c r="F2567" i="4"/>
  <c r="H2096" i="4"/>
  <c r="N2096" i="4" s="1"/>
  <c r="F2489" i="4"/>
  <c r="H2194" i="4"/>
  <c r="N2194" i="4" s="1"/>
  <c r="F2587" i="4"/>
  <c r="H2130" i="4"/>
  <c r="N2130" i="4" s="1"/>
  <c r="F2523" i="4"/>
  <c r="H2160" i="4"/>
  <c r="N2160" i="4" s="1"/>
  <c r="F2553" i="4"/>
  <c r="H2183" i="4"/>
  <c r="N2183" i="4" s="1"/>
  <c r="F2576" i="4"/>
  <c r="H2111" i="4"/>
  <c r="N2111" i="4" s="1"/>
  <c r="F2504" i="4"/>
  <c r="H2177" i="4"/>
  <c r="N2177" i="4" s="1"/>
  <c r="F2570" i="4"/>
  <c r="H2155" i="4"/>
  <c r="N2155" i="4" s="1"/>
  <c r="F2548" i="4"/>
  <c r="H1800" i="4"/>
  <c r="N1800" i="4" s="1"/>
  <c r="G2193" i="4"/>
  <c r="H1782" i="4"/>
  <c r="N1782" i="4" s="1"/>
  <c r="G2175" i="4"/>
  <c r="H1763" i="4"/>
  <c r="N1763" i="4" s="1"/>
  <c r="G2156" i="4"/>
  <c r="H1704" i="4"/>
  <c r="N1704" i="4" s="1"/>
  <c r="G2097" i="4"/>
  <c r="H1787" i="4"/>
  <c r="N1787" i="4" s="1"/>
  <c r="G2180" i="4"/>
  <c r="H1766" i="4"/>
  <c r="N1766" i="4" s="1"/>
  <c r="G2159" i="4"/>
  <c r="H1706" i="4"/>
  <c r="N1706" i="4" s="1"/>
  <c r="G2099" i="4"/>
  <c r="H1769" i="4"/>
  <c r="N1769" i="4" s="1"/>
  <c r="G2162" i="4"/>
  <c r="H1736" i="4"/>
  <c r="N1736" i="4" s="1"/>
  <c r="G2129" i="4"/>
  <c r="H1711" i="4"/>
  <c r="N1711" i="4" s="1"/>
  <c r="G2104" i="4"/>
  <c r="H1777" i="4"/>
  <c r="N1777" i="4" s="1"/>
  <c r="F2170" i="4"/>
  <c r="H1753" i="4"/>
  <c r="N1753" i="4" s="1"/>
  <c r="G2146" i="4"/>
  <c r="H1717" i="4"/>
  <c r="N1717" i="4" s="1"/>
  <c r="G2110" i="4"/>
  <c r="H1733" i="4"/>
  <c r="N1733" i="4" s="1"/>
  <c r="G2126" i="4"/>
  <c r="H1746" i="4"/>
  <c r="N1746" i="4" s="1"/>
  <c r="G2139" i="4"/>
  <c r="H1750" i="4"/>
  <c r="N1750" i="4" s="1"/>
  <c r="G2143" i="4"/>
  <c r="AW398" i="3"/>
  <c r="O11" i="1" s="1"/>
  <c r="O13" i="1" s="1"/>
  <c r="AX398" i="3"/>
  <c r="P11" i="1" s="1"/>
  <c r="P13" i="1" s="1"/>
  <c r="AY398" i="3"/>
  <c r="Q11" i="1" s="1"/>
  <c r="Q13" i="1" s="1"/>
  <c r="AZ398" i="3"/>
  <c r="R11" i="1" s="1"/>
  <c r="R13" i="1" s="1"/>
  <c r="BA398" i="3"/>
  <c r="S11" i="1" s="1"/>
  <c r="S13" i="1" s="1"/>
  <c r="H2504" i="4" l="1"/>
  <c r="N2504" i="4" s="1"/>
  <c r="F2897" i="4"/>
  <c r="H2897" i="4" s="1"/>
  <c r="N2897" i="4" s="1"/>
  <c r="H2523" i="4"/>
  <c r="N2523" i="4" s="1"/>
  <c r="F2916" i="4"/>
  <c r="H2916" i="4" s="1"/>
  <c r="N2916" i="4" s="1"/>
  <c r="H2567" i="4"/>
  <c r="N2567" i="4" s="1"/>
  <c r="F2960" i="4"/>
  <c r="H2960" i="4" s="1"/>
  <c r="N2960" i="4" s="1"/>
  <c r="H2495" i="4"/>
  <c r="N2495" i="4" s="1"/>
  <c r="F2888" i="4"/>
  <c r="H2888" i="4" s="1"/>
  <c r="N2888" i="4" s="1"/>
  <c r="H2525" i="4"/>
  <c r="N2525" i="4" s="1"/>
  <c r="F2918" i="4"/>
  <c r="H2918" i="4" s="1"/>
  <c r="N2918" i="4" s="1"/>
  <c r="H2578" i="4"/>
  <c r="N2578" i="4" s="1"/>
  <c r="F2971" i="4"/>
  <c r="H2971" i="4" s="1"/>
  <c r="N2971" i="4" s="1"/>
  <c r="H2546" i="4"/>
  <c r="N2546" i="4" s="1"/>
  <c r="F2939" i="4"/>
  <c r="H2939" i="4" s="1"/>
  <c r="N2939" i="4" s="1"/>
  <c r="H2548" i="4"/>
  <c r="N2548" i="4" s="1"/>
  <c r="F2941" i="4"/>
  <c r="H2941" i="4" s="1"/>
  <c r="N2941" i="4" s="1"/>
  <c r="H2576" i="4"/>
  <c r="N2576" i="4" s="1"/>
  <c r="F2969" i="4"/>
  <c r="H2969" i="4" s="1"/>
  <c r="N2969" i="4" s="1"/>
  <c r="H2587" i="4"/>
  <c r="N2587" i="4" s="1"/>
  <c r="F2980" i="4"/>
  <c r="H2980" i="4" s="1"/>
  <c r="N2980" i="4" s="1"/>
  <c r="H2575" i="4"/>
  <c r="N2575" i="4" s="1"/>
  <c r="F2968" i="4"/>
  <c r="H2968" i="4" s="1"/>
  <c r="N2968" i="4" s="1"/>
  <c r="H2510" i="4"/>
  <c r="N2510" i="4" s="1"/>
  <c r="F2903" i="4"/>
  <c r="H2903" i="4" s="1"/>
  <c r="N2903" i="4" s="1"/>
  <c r="H2515" i="4"/>
  <c r="N2515" i="4" s="1"/>
  <c r="F2908" i="4"/>
  <c r="H2908" i="4" s="1"/>
  <c r="N2908" i="4" s="1"/>
  <c r="H2521" i="4"/>
  <c r="N2521" i="4" s="1"/>
  <c r="F2914" i="4"/>
  <c r="H2914" i="4" s="1"/>
  <c r="N2914" i="4" s="1"/>
  <c r="H2570" i="4"/>
  <c r="N2570" i="4" s="1"/>
  <c r="F2963" i="4"/>
  <c r="H2963" i="4" s="1"/>
  <c r="N2963" i="4" s="1"/>
  <c r="H2553" i="4"/>
  <c r="N2553" i="4" s="1"/>
  <c r="F2946" i="4"/>
  <c r="H2946" i="4" s="1"/>
  <c r="N2946" i="4" s="1"/>
  <c r="H2489" i="4"/>
  <c r="N2489" i="4" s="1"/>
  <c r="F2882" i="4"/>
  <c r="H2882" i="4" s="1"/>
  <c r="N2882" i="4" s="1"/>
  <c r="H2509" i="4"/>
  <c r="N2509" i="4" s="1"/>
  <c r="F2902" i="4"/>
  <c r="H2902" i="4" s="1"/>
  <c r="N2902" i="4" s="1"/>
  <c r="H2583" i="4"/>
  <c r="N2583" i="4" s="1"/>
  <c r="F2976" i="4"/>
  <c r="H2976" i="4" s="1"/>
  <c r="N2976" i="4" s="1"/>
  <c r="H2574" i="4"/>
  <c r="N2574" i="4" s="1"/>
  <c r="F2967" i="4"/>
  <c r="H2967" i="4" s="1"/>
  <c r="N2967" i="4" s="1"/>
  <c r="H2571" i="4"/>
  <c r="N2571" i="4" s="1"/>
  <c r="F2964" i="4"/>
  <c r="H2964" i="4" s="1"/>
  <c r="N2964" i="4" s="1"/>
  <c r="H2146" i="4"/>
  <c r="N2146" i="4" s="1"/>
  <c r="G2539" i="4"/>
  <c r="H2129" i="4"/>
  <c r="N2129" i="4" s="1"/>
  <c r="G2522" i="4"/>
  <c r="H2156" i="4"/>
  <c r="N2156" i="4" s="1"/>
  <c r="G2549" i="4"/>
  <c r="H2170" i="4"/>
  <c r="N2170" i="4" s="1"/>
  <c r="F2563" i="4"/>
  <c r="H2180" i="4"/>
  <c r="N2180" i="4" s="1"/>
  <c r="G2573" i="4"/>
  <c r="H2175" i="4"/>
  <c r="N2175" i="4" s="1"/>
  <c r="G2568" i="4"/>
  <c r="H2139" i="4"/>
  <c r="N2139" i="4" s="1"/>
  <c r="G2532" i="4"/>
  <c r="H2159" i="4"/>
  <c r="N2159" i="4" s="1"/>
  <c r="G2552" i="4"/>
  <c r="H2126" i="4"/>
  <c r="N2126" i="4" s="1"/>
  <c r="G2519" i="4"/>
  <c r="H2162" i="4"/>
  <c r="N2162" i="4" s="1"/>
  <c r="G2555" i="4"/>
  <c r="H2143" i="4"/>
  <c r="N2143" i="4" s="1"/>
  <c r="G2536" i="4"/>
  <c r="H2110" i="4"/>
  <c r="N2110" i="4" s="1"/>
  <c r="G2503" i="4"/>
  <c r="H2104" i="4"/>
  <c r="N2104" i="4" s="1"/>
  <c r="G2497" i="4"/>
  <c r="H2099" i="4"/>
  <c r="N2099" i="4" s="1"/>
  <c r="G2492" i="4"/>
  <c r="H2097" i="4"/>
  <c r="N2097" i="4" s="1"/>
  <c r="G2490" i="4"/>
  <c r="H2193" i="4"/>
  <c r="N2193" i="4" s="1"/>
  <c r="G2586" i="4"/>
  <c r="H2492" i="4" l="1"/>
  <c r="N2492" i="4" s="1"/>
  <c r="G2885" i="4"/>
  <c r="H2885" i="4" s="1"/>
  <c r="N2885" i="4" s="1"/>
  <c r="H2573" i="4"/>
  <c r="N2573" i="4" s="1"/>
  <c r="G2966" i="4"/>
  <c r="H2966" i="4" s="1"/>
  <c r="N2966" i="4" s="1"/>
  <c r="H2497" i="4"/>
  <c r="N2497" i="4" s="1"/>
  <c r="G2890" i="4"/>
  <c r="H2890" i="4" s="1"/>
  <c r="N2890" i="4" s="1"/>
  <c r="H2532" i="4"/>
  <c r="N2532" i="4" s="1"/>
  <c r="G2925" i="4"/>
  <c r="H2925" i="4" s="1"/>
  <c r="N2925" i="4" s="1"/>
  <c r="H2490" i="4"/>
  <c r="N2490" i="4" s="1"/>
  <c r="G2883" i="4"/>
  <c r="H2883" i="4" s="1"/>
  <c r="N2883" i="4" s="1"/>
  <c r="H2503" i="4"/>
  <c r="N2503" i="4" s="1"/>
  <c r="G2896" i="4"/>
  <c r="H2896" i="4" s="1"/>
  <c r="N2896" i="4" s="1"/>
  <c r="H2519" i="4"/>
  <c r="N2519" i="4" s="1"/>
  <c r="G2912" i="4"/>
  <c r="H2912" i="4" s="1"/>
  <c r="N2912" i="4" s="1"/>
  <c r="H2568" i="4"/>
  <c r="N2568" i="4" s="1"/>
  <c r="G2961" i="4"/>
  <c r="H2961" i="4" s="1"/>
  <c r="N2961" i="4" s="1"/>
  <c r="H2549" i="4"/>
  <c r="N2549" i="4" s="1"/>
  <c r="G2942" i="4"/>
  <c r="H2942" i="4" s="1"/>
  <c r="N2942" i="4" s="1"/>
  <c r="H2536" i="4"/>
  <c r="N2536" i="4" s="1"/>
  <c r="G2929" i="4"/>
  <c r="H2929" i="4" s="1"/>
  <c r="N2929" i="4" s="1"/>
  <c r="H2522" i="4"/>
  <c r="N2522" i="4" s="1"/>
  <c r="G2915" i="4"/>
  <c r="H2915" i="4" s="1"/>
  <c r="N2915" i="4" s="1"/>
  <c r="H2552" i="4"/>
  <c r="N2552" i="4" s="1"/>
  <c r="G2945" i="4"/>
  <c r="H2945" i="4" s="1"/>
  <c r="N2945" i="4" s="1"/>
  <c r="H2586" i="4"/>
  <c r="N2586" i="4" s="1"/>
  <c r="G2979" i="4"/>
  <c r="H2979" i="4" s="1"/>
  <c r="N2979" i="4" s="1"/>
  <c r="H2555" i="4"/>
  <c r="N2555" i="4" s="1"/>
  <c r="G2948" i="4"/>
  <c r="H2948" i="4" s="1"/>
  <c r="N2948" i="4" s="1"/>
  <c r="H2563" i="4"/>
  <c r="N2563" i="4" s="1"/>
  <c r="F2956" i="4"/>
  <c r="H2956" i="4" s="1"/>
  <c r="N2956" i="4" s="1"/>
  <c r="H2539" i="4"/>
  <c r="N2539" i="4" s="1"/>
  <c r="G2932" i="4"/>
  <c r="H2932" i="4" s="1"/>
  <c r="N2932" i="4" s="1"/>
  <c r="H9" i="4"/>
  <c r="I9" i="4"/>
  <c r="F402" i="4" s="1"/>
  <c r="J9" i="4"/>
  <c r="M9" i="4" s="1"/>
  <c r="G402" i="4" s="1"/>
  <c r="H10" i="4"/>
  <c r="I10" i="4"/>
  <c r="F403" i="4" s="1"/>
  <c r="J10" i="4"/>
  <c r="M10" i="4" s="1"/>
  <c r="G403" i="4" s="1"/>
  <c r="H11" i="4"/>
  <c r="I11" i="4"/>
  <c r="F404" i="4" s="1"/>
  <c r="F797" i="4" s="1"/>
  <c r="F1190" i="4" s="1"/>
  <c r="J11" i="4"/>
  <c r="M11" i="4" s="1"/>
  <c r="G404" i="4" s="1"/>
  <c r="I12" i="4"/>
  <c r="J12" i="4"/>
  <c r="M12" i="4" s="1"/>
  <c r="G405" i="4" s="1"/>
  <c r="I13" i="4"/>
  <c r="J13" i="4"/>
  <c r="M13" i="4" s="1"/>
  <c r="G406" i="4" s="1"/>
  <c r="I14" i="4"/>
  <c r="J14" i="4"/>
  <c r="M14" i="4" s="1"/>
  <c r="G407" i="4" s="1"/>
  <c r="H15" i="4"/>
  <c r="I15" i="4"/>
  <c r="F408" i="4" s="1"/>
  <c r="F801" i="4" s="1"/>
  <c r="F1194" i="4" s="1"/>
  <c r="F1587" i="4" s="1"/>
  <c r="F1980" i="4" s="1"/>
  <c r="F2373" i="4" s="1"/>
  <c r="F2766" i="4" s="1"/>
  <c r="J15" i="4"/>
  <c r="M15" i="4" s="1"/>
  <c r="G408" i="4" s="1"/>
  <c r="I16" i="4"/>
  <c r="J16" i="4"/>
  <c r="M16" i="4" s="1"/>
  <c r="G409" i="4" s="1"/>
  <c r="I17" i="4"/>
  <c r="J17" i="4"/>
  <c r="M17" i="4" s="1"/>
  <c r="G410" i="4" s="1"/>
  <c r="I18" i="4"/>
  <c r="J18" i="4"/>
  <c r="M18" i="4" s="1"/>
  <c r="G411" i="4" s="1"/>
  <c r="I19" i="4"/>
  <c r="J19" i="4"/>
  <c r="M19" i="4" s="1"/>
  <c r="G412" i="4" s="1"/>
  <c r="I20" i="4"/>
  <c r="J20" i="4"/>
  <c r="M20" i="4" s="1"/>
  <c r="G413" i="4" s="1"/>
  <c r="I21" i="4"/>
  <c r="J21" i="4"/>
  <c r="M21" i="4" s="1"/>
  <c r="G414" i="4" s="1"/>
  <c r="I22" i="4"/>
  <c r="J22" i="4"/>
  <c r="M22" i="4" s="1"/>
  <c r="G415" i="4" s="1"/>
  <c r="I23" i="4"/>
  <c r="J23" i="4"/>
  <c r="M23" i="4" s="1"/>
  <c r="G416" i="4" s="1"/>
  <c r="H24" i="4"/>
  <c r="I24" i="4"/>
  <c r="F417" i="4" s="1"/>
  <c r="F810" i="4" s="1"/>
  <c r="F1203" i="4" s="1"/>
  <c r="F1596" i="4" s="1"/>
  <c r="F1989" i="4" s="1"/>
  <c r="F2382" i="4" s="1"/>
  <c r="F2775" i="4" s="1"/>
  <c r="J24" i="4"/>
  <c r="M24" i="4" s="1"/>
  <c r="G417" i="4" s="1"/>
  <c r="I25" i="4"/>
  <c r="J25" i="4"/>
  <c r="M25" i="4" s="1"/>
  <c r="G418" i="4" s="1"/>
  <c r="I26" i="4"/>
  <c r="J26" i="4"/>
  <c r="M26" i="4" s="1"/>
  <c r="G419" i="4" s="1"/>
  <c r="I27" i="4"/>
  <c r="J27" i="4"/>
  <c r="M27" i="4" s="1"/>
  <c r="G420" i="4" s="1"/>
  <c r="I28" i="4"/>
  <c r="J28" i="4"/>
  <c r="M28" i="4" s="1"/>
  <c r="G421" i="4" s="1"/>
  <c r="I29" i="4"/>
  <c r="J29" i="4"/>
  <c r="M29" i="4" s="1"/>
  <c r="G422" i="4" s="1"/>
  <c r="I30" i="4"/>
  <c r="J30" i="4"/>
  <c r="M30" i="4" s="1"/>
  <c r="I31" i="4"/>
  <c r="J31" i="4"/>
  <c r="M31" i="4" s="1"/>
  <c r="G424" i="4" s="1"/>
  <c r="I32" i="4"/>
  <c r="J32" i="4"/>
  <c r="M32" i="4" s="1"/>
  <c r="G425" i="4" s="1"/>
  <c r="I33" i="4"/>
  <c r="J33" i="4"/>
  <c r="M33" i="4" s="1"/>
  <c r="G426" i="4" s="1"/>
  <c r="H34" i="4"/>
  <c r="I34" i="4"/>
  <c r="F427" i="4" s="1"/>
  <c r="F820" i="4" s="1"/>
  <c r="F1213" i="4" s="1"/>
  <c r="F1606" i="4" s="1"/>
  <c r="F1999" i="4" s="1"/>
  <c r="F2392" i="4" s="1"/>
  <c r="F2785" i="4" s="1"/>
  <c r="J34" i="4"/>
  <c r="M34" i="4" s="1"/>
  <c r="G427" i="4" s="1"/>
  <c r="I35" i="4"/>
  <c r="J35" i="4"/>
  <c r="M35" i="4" s="1"/>
  <c r="G428" i="4" s="1"/>
  <c r="I36" i="4"/>
  <c r="J36" i="4"/>
  <c r="M36" i="4" s="1"/>
  <c r="G429" i="4" s="1"/>
  <c r="I37" i="4"/>
  <c r="J37" i="4"/>
  <c r="M37" i="4" s="1"/>
  <c r="G430" i="4" s="1"/>
  <c r="I38" i="4"/>
  <c r="J38" i="4"/>
  <c r="M38" i="4" s="1"/>
  <c r="G431" i="4" s="1"/>
  <c r="I39" i="4"/>
  <c r="J39" i="4"/>
  <c r="M39" i="4" s="1"/>
  <c r="G432" i="4" s="1"/>
  <c r="I40" i="4"/>
  <c r="J40" i="4"/>
  <c r="M40" i="4" s="1"/>
  <c r="I41" i="4"/>
  <c r="J41" i="4"/>
  <c r="M41" i="4" s="1"/>
  <c r="G434" i="4" s="1"/>
  <c r="I42" i="4"/>
  <c r="J42" i="4"/>
  <c r="M42" i="4" s="1"/>
  <c r="G435" i="4" s="1"/>
  <c r="I43" i="4"/>
  <c r="J43" i="4"/>
  <c r="M43" i="4" s="1"/>
  <c r="G436" i="4" s="1"/>
  <c r="I44" i="4"/>
  <c r="J44" i="4"/>
  <c r="M44" i="4" s="1"/>
  <c r="G437" i="4" s="1"/>
  <c r="H45" i="4"/>
  <c r="I45" i="4"/>
  <c r="F438" i="4" s="1"/>
  <c r="F831" i="4" s="1"/>
  <c r="F1224" i="4" s="1"/>
  <c r="F1617" i="4" s="1"/>
  <c r="F2010" i="4" s="1"/>
  <c r="F2403" i="4" s="1"/>
  <c r="F2796" i="4" s="1"/>
  <c r="J45" i="4"/>
  <c r="M45" i="4" s="1"/>
  <c r="G438" i="4" s="1"/>
  <c r="I46" i="4"/>
  <c r="J46" i="4"/>
  <c r="M46" i="4" s="1"/>
  <c r="G439" i="4" s="1"/>
  <c r="I47" i="4"/>
  <c r="J47" i="4"/>
  <c r="M47" i="4" s="1"/>
  <c r="I48" i="4"/>
  <c r="J48" i="4"/>
  <c r="M48" i="4" s="1"/>
  <c r="G441" i="4" s="1"/>
  <c r="I49" i="4"/>
  <c r="J49" i="4"/>
  <c r="M49" i="4" s="1"/>
  <c r="G442" i="4" s="1"/>
  <c r="I50" i="4"/>
  <c r="J50" i="4"/>
  <c r="M50" i="4" s="1"/>
  <c r="G443" i="4" s="1"/>
  <c r="I51" i="4"/>
  <c r="J51" i="4"/>
  <c r="M51" i="4" s="1"/>
  <c r="I52" i="4"/>
  <c r="J52" i="4"/>
  <c r="M52" i="4" s="1"/>
  <c r="I53" i="4"/>
  <c r="J53" i="4"/>
  <c r="M53" i="4" s="1"/>
  <c r="J54" i="4"/>
  <c r="M54" i="4" s="1"/>
  <c r="H55" i="4"/>
  <c r="I55" i="4"/>
  <c r="F448" i="4" s="1"/>
  <c r="J55" i="4"/>
  <c r="M55" i="4" s="1"/>
  <c r="H56" i="4"/>
  <c r="I56" i="4"/>
  <c r="F449" i="4" s="1"/>
  <c r="J56" i="4"/>
  <c r="M56" i="4" s="1"/>
  <c r="H57" i="4"/>
  <c r="I57" i="4"/>
  <c r="F450" i="4" s="1"/>
  <c r="J57" i="4"/>
  <c r="M57" i="4" s="1"/>
  <c r="H58" i="4"/>
  <c r="I58" i="4"/>
  <c r="F451" i="4" s="1"/>
  <c r="J58" i="4"/>
  <c r="M58" i="4" s="1"/>
  <c r="H59" i="4"/>
  <c r="I59" i="4"/>
  <c r="F452" i="4" s="1"/>
  <c r="J59" i="4"/>
  <c r="M59" i="4" s="1"/>
  <c r="H60" i="4"/>
  <c r="I60" i="4"/>
  <c r="F453" i="4" s="1"/>
  <c r="J60" i="4"/>
  <c r="M60" i="4" s="1"/>
  <c r="H61" i="4"/>
  <c r="I61" i="4"/>
  <c r="F454" i="4" s="1"/>
  <c r="J61" i="4"/>
  <c r="M61" i="4" s="1"/>
  <c r="H62" i="4"/>
  <c r="I62" i="4"/>
  <c r="F455" i="4" s="1"/>
  <c r="J62" i="4"/>
  <c r="M62" i="4" s="1"/>
  <c r="H63" i="4"/>
  <c r="I63" i="4"/>
  <c r="F456" i="4" s="1"/>
  <c r="J63" i="4"/>
  <c r="M63" i="4" s="1"/>
  <c r="H64" i="4"/>
  <c r="I64" i="4"/>
  <c r="F457" i="4" s="1"/>
  <c r="J64" i="4"/>
  <c r="M64" i="4" s="1"/>
  <c r="H65" i="4"/>
  <c r="I65" i="4"/>
  <c r="F458" i="4" s="1"/>
  <c r="J65" i="4"/>
  <c r="M65" i="4" s="1"/>
  <c r="H66" i="4"/>
  <c r="I66" i="4"/>
  <c r="F459" i="4" s="1"/>
  <c r="J66" i="4"/>
  <c r="M66" i="4" s="1"/>
  <c r="H67" i="4"/>
  <c r="I67" i="4"/>
  <c r="F460" i="4" s="1"/>
  <c r="J67" i="4"/>
  <c r="M67" i="4" s="1"/>
  <c r="H68" i="4"/>
  <c r="I68" i="4"/>
  <c r="F461" i="4" s="1"/>
  <c r="J68" i="4"/>
  <c r="M68" i="4" s="1"/>
  <c r="H69" i="4"/>
  <c r="I69" i="4"/>
  <c r="F462" i="4" s="1"/>
  <c r="J69" i="4"/>
  <c r="M69" i="4" s="1"/>
  <c r="H70" i="4"/>
  <c r="I70" i="4"/>
  <c r="F463" i="4" s="1"/>
  <c r="J70" i="4"/>
  <c r="M70" i="4" s="1"/>
  <c r="H71" i="4"/>
  <c r="I71" i="4"/>
  <c r="F464" i="4" s="1"/>
  <c r="J71" i="4"/>
  <c r="M71" i="4" s="1"/>
  <c r="H72" i="4"/>
  <c r="I72" i="4"/>
  <c r="F465" i="4" s="1"/>
  <c r="J72" i="4"/>
  <c r="M72" i="4" s="1"/>
  <c r="H73" i="4"/>
  <c r="I73" i="4"/>
  <c r="F466" i="4" s="1"/>
  <c r="J73" i="4"/>
  <c r="M73" i="4" s="1"/>
  <c r="H74" i="4"/>
  <c r="I74" i="4"/>
  <c r="F467" i="4" s="1"/>
  <c r="J74" i="4"/>
  <c r="M74" i="4" s="1"/>
  <c r="H75" i="4"/>
  <c r="I75" i="4"/>
  <c r="F468" i="4" s="1"/>
  <c r="J75" i="4"/>
  <c r="M75" i="4" s="1"/>
  <c r="H76" i="4"/>
  <c r="I76" i="4"/>
  <c r="F469" i="4" s="1"/>
  <c r="J76" i="4"/>
  <c r="M76" i="4" s="1"/>
  <c r="H77" i="4"/>
  <c r="I77" i="4"/>
  <c r="F470" i="4" s="1"/>
  <c r="J77" i="4"/>
  <c r="M77" i="4" s="1"/>
  <c r="H78" i="4"/>
  <c r="I78" i="4"/>
  <c r="F471" i="4" s="1"/>
  <c r="J78" i="4"/>
  <c r="M78" i="4" s="1"/>
  <c r="H79" i="4"/>
  <c r="I79" i="4"/>
  <c r="F472" i="4" s="1"/>
  <c r="J79" i="4"/>
  <c r="M79" i="4" s="1"/>
  <c r="H80" i="4"/>
  <c r="I80" i="4"/>
  <c r="F473" i="4" s="1"/>
  <c r="J80" i="4"/>
  <c r="M80" i="4" s="1"/>
  <c r="I81" i="4"/>
  <c r="J81" i="4"/>
  <c r="M81" i="4" s="1"/>
  <c r="H82" i="4"/>
  <c r="I82" i="4"/>
  <c r="F475" i="4" s="1"/>
  <c r="J82" i="4"/>
  <c r="M82" i="4" s="1"/>
  <c r="H83" i="4"/>
  <c r="I83" i="4"/>
  <c r="F476" i="4" s="1"/>
  <c r="J83" i="4"/>
  <c r="M83" i="4" s="1"/>
  <c r="H84" i="4"/>
  <c r="J84" i="4"/>
  <c r="M84" i="4" s="1"/>
  <c r="I85" i="4"/>
  <c r="J85" i="4"/>
  <c r="M85" i="4" s="1"/>
  <c r="I86" i="4"/>
  <c r="J86" i="4"/>
  <c r="M86" i="4" s="1"/>
  <c r="I87" i="4"/>
  <c r="J87" i="4"/>
  <c r="M87" i="4" s="1"/>
  <c r="H88" i="4"/>
  <c r="I88" i="4"/>
  <c r="F481" i="4" s="1"/>
  <c r="J88" i="4"/>
  <c r="M88" i="4" s="1"/>
  <c r="H89" i="4"/>
  <c r="I89" i="4"/>
  <c r="F482" i="4" s="1"/>
  <c r="J89" i="4"/>
  <c r="M89" i="4" s="1"/>
  <c r="I90" i="4"/>
  <c r="J90" i="4"/>
  <c r="M90" i="4" s="1"/>
  <c r="I91" i="4"/>
  <c r="J91" i="4"/>
  <c r="M91" i="4" s="1"/>
  <c r="I92" i="4"/>
  <c r="J92" i="4"/>
  <c r="M92" i="4" s="1"/>
  <c r="H93" i="4"/>
  <c r="I93" i="4"/>
  <c r="F486" i="4" s="1"/>
  <c r="J93" i="4"/>
  <c r="M93" i="4" s="1"/>
  <c r="H94" i="4"/>
  <c r="I94" i="4"/>
  <c r="F487" i="4" s="1"/>
  <c r="J94" i="4"/>
  <c r="M94" i="4" s="1"/>
  <c r="I95" i="4"/>
  <c r="J95" i="4"/>
  <c r="M95" i="4" s="1"/>
  <c r="I96" i="4"/>
  <c r="J96" i="4"/>
  <c r="M96" i="4" s="1"/>
  <c r="I97" i="4"/>
  <c r="J97" i="4"/>
  <c r="M97" i="4" s="1"/>
  <c r="I98" i="4"/>
  <c r="J98" i="4"/>
  <c r="M98" i="4" s="1"/>
  <c r="I99" i="4"/>
  <c r="J99" i="4"/>
  <c r="M99" i="4" s="1"/>
  <c r="I100" i="4"/>
  <c r="J100" i="4"/>
  <c r="M100" i="4" s="1"/>
  <c r="I101" i="4"/>
  <c r="F494" i="4" s="1"/>
  <c r="J101" i="4"/>
  <c r="M101" i="4" s="1"/>
  <c r="I102" i="4"/>
  <c r="J102" i="4"/>
  <c r="M102" i="4" s="1"/>
  <c r="I103" i="4"/>
  <c r="J103" i="4"/>
  <c r="M103" i="4" s="1"/>
  <c r="I104" i="4"/>
  <c r="J104" i="4"/>
  <c r="M104" i="4" s="1"/>
  <c r="I105" i="4"/>
  <c r="J105" i="4"/>
  <c r="M105" i="4" s="1"/>
  <c r="I106" i="4"/>
  <c r="J106" i="4"/>
  <c r="M106" i="4" s="1"/>
  <c r="H107" i="4"/>
  <c r="J107" i="4"/>
  <c r="M107" i="4" s="1"/>
  <c r="H108" i="4"/>
  <c r="I108" i="4"/>
  <c r="F501" i="4" s="1"/>
  <c r="J108" i="4"/>
  <c r="M108" i="4" s="1"/>
  <c r="H109" i="4"/>
  <c r="I109" i="4"/>
  <c r="F502" i="4" s="1"/>
  <c r="J109" i="4"/>
  <c r="M109" i="4" s="1"/>
  <c r="I110" i="4"/>
  <c r="J110" i="4"/>
  <c r="M110" i="4" s="1"/>
  <c r="I111" i="4"/>
  <c r="J111" i="4"/>
  <c r="M111" i="4" s="1"/>
  <c r="H112" i="4"/>
  <c r="I112" i="4"/>
  <c r="F505" i="4" s="1"/>
  <c r="J112" i="4"/>
  <c r="M112" i="4" s="1"/>
  <c r="I113" i="4"/>
  <c r="F506" i="4" s="1"/>
  <c r="J113" i="4"/>
  <c r="M113" i="4" s="1"/>
  <c r="H114" i="4"/>
  <c r="I114" i="4"/>
  <c r="F507" i="4" s="1"/>
  <c r="J114" i="4"/>
  <c r="M114" i="4" s="1"/>
  <c r="H115" i="4"/>
  <c r="I115" i="4"/>
  <c r="F508" i="4" s="1"/>
  <c r="J115" i="4"/>
  <c r="M115" i="4" s="1"/>
  <c r="H116" i="4"/>
  <c r="I116" i="4"/>
  <c r="F509" i="4" s="1"/>
  <c r="J116" i="4"/>
  <c r="M116" i="4" s="1"/>
  <c r="I117" i="4"/>
  <c r="J117" i="4"/>
  <c r="M117" i="4" s="1"/>
  <c r="H118" i="4"/>
  <c r="I118" i="4"/>
  <c r="F511" i="4" s="1"/>
  <c r="J118" i="4"/>
  <c r="M118" i="4" s="1"/>
  <c r="H119" i="4"/>
  <c r="I119" i="4"/>
  <c r="F512" i="4" s="1"/>
  <c r="J119" i="4"/>
  <c r="M119" i="4" s="1"/>
  <c r="H120" i="4"/>
  <c r="I120" i="4"/>
  <c r="F513" i="4" s="1"/>
  <c r="J120" i="4"/>
  <c r="M120" i="4" s="1"/>
  <c r="H121" i="4"/>
  <c r="I121" i="4"/>
  <c r="F514" i="4" s="1"/>
  <c r="J121" i="4"/>
  <c r="M121" i="4" s="1"/>
  <c r="H122" i="4"/>
  <c r="I122" i="4"/>
  <c r="F515" i="4" s="1"/>
  <c r="J122" i="4"/>
  <c r="M122" i="4" s="1"/>
  <c r="H123" i="4"/>
  <c r="I123" i="4"/>
  <c r="F516" i="4" s="1"/>
  <c r="J123" i="4"/>
  <c r="M123" i="4" s="1"/>
  <c r="H124" i="4"/>
  <c r="I124" i="4"/>
  <c r="F517" i="4" s="1"/>
  <c r="J124" i="4"/>
  <c r="M124" i="4" s="1"/>
  <c r="I125" i="4"/>
  <c r="F518" i="4" s="1"/>
  <c r="J125" i="4"/>
  <c r="M125" i="4" s="1"/>
  <c r="H126" i="4"/>
  <c r="I126" i="4"/>
  <c r="F519" i="4" s="1"/>
  <c r="J126" i="4"/>
  <c r="M126" i="4" s="1"/>
  <c r="H127" i="4"/>
  <c r="I127" i="4"/>
  <c r="F520" i="4" s="1"/>
  <c r="J127" i="4"/>
  <c r="M127" i="4" s="1"/>
  <c r="H128" i="4"/>
  <c r="I128" i="4"/>
  <c r="F521" i="4" s="1"/>
  <c r="J128" i="4"/>
  <c r="M128" i="4" s="1"/>
  <c r="G521" i="4" s="1"/>
  <c r="H129" i="4"/>
  <c r="I129" i="4"/>
  <c r="F522" i="4" s="1"/>
  <c r="J129" i="4"/>
  <c r="M129" i="4" s="1"/>
  <c r="J8" i="4"/>
  <c r="I8" i="4"/>
  <c r="F401" i="4" s="1"/>
  <c r="A725" i="4"/>
  <c r="B725" i="4"/>
  <c r="B1118" i="4" s="1"/>
  <c r="B1511" i="4" s="1"/>
  <c r="B1904" i="4" s="1"/>
  <c r="B2297" i="4" s="1"/>
  <c r="B2690" i="4" s="1"/>
  <c r="B3083" i="4" s="1"/>
  <c r="C725" i="4"/>
  <c r="C1118" i="4" s="1"/>
  <c r="C1511" i="4" s="1"/>
  <c r="C1904" i="4" s="1"/>
  <c r="C2297" i="4" s="1"/>
  <c r="C2690" i="4" s="1"/>
  <c r="C3083" i="4" s="1"/>
  <c r="D725" i="4"/>
  <c r="D1118" i="4" s="1"/>
  <c r="D1511" i="4" s="1"/>
  <c r="D1904" i="4" s="1"/>
  <c r="D2297" i="4" s="1"/>
  <c r="D2690" i="4" s="1"/>
  <c r="D3083" i="4" s="1"/>
  <c r="E725" i="4"/>
  <c r="E1118" i="4" s="1"/>
  <c r="E1511" i="4" s="1"/>
  <c r="E1904" i="4" s="1"/>
  <c r="E2297" i="4" s="1"/>
  <c r="E2690" i="4" s="1"/>
  <c r="E3083" i="4" s="1"/>
  <c r="A726" i="4"/>
  <c r="B726" i="4"/>
  <c r="B1119" i="4" s="1"/>
  <c r="B1512" i="4" s="1"/>
  <c r="B1905" i="4" s="1"/>
  <c r="B2298" i="4" s="1"/>
  <c r="B2691" i="4" s="1"/>
  <c r="B3084" i="4" s="1"/>
  <c r="C726" i="4"/>
  <c r="C1119" i="4" s="1"/>
  <c r="C1512" i="4" s="1"/>
  <c r="C1905" i="4" s="1"/>
  <c r="C2298" i="4" s="1"/>
  <c r="C2691" i="4" s="1"/>
  <c r="C3084" i="4" s="1"/>
  <c r="D726" i="4"/>
  <c r="D1119" i="4" s="1"/>
  <c r="D1512" i="4" s="1"/>
  <c r="D1905" i="4" s="1"/>
  <c r="D2298" i="4" s="1"/>
  <c r="D2691" i="4" s="1"/>
  <c r="D3084" i="4" s="1"/>
  <c r="E726" i="4"/>
  <c r="E1119" i="4" s="1"/>
  <c r="E1512" i="4" s="1"/>
  <c r="E1905" i="4" s="1"/>
  <c r="E2298" i="4" s="1"/>
  <c r="E2691" i="4" s="1"/>
  <c r="E3084" i="4" s="1"/>
  <c r="A727" i="4"/>
  <c r="B727" i="4"/>
  <c r="B1120" i="4" s="1"/>
  <c r="B1513" i="4" s="1"/>
  <c r="B1906" i="4" s="1"/>
  <c r="B2299" i="4" s="1"/>
  <c r="B2692" i="4" s="1"/>
  <c r="B3085" i="4" s="1"/>
  <c r="C727" i="4"/>
  <c r="C1120" i="4" s="1"/>
  <c r="C1513" i="4" s="1"/>
  <c r="C1906" i="4" s="1"/>
  <c r="C2299" i="4" s="1"/>
  <c r="C2692" i="4" s="1"/>
  <c r="C3085" i="4" s="1"/>
  <c r="D727" i="4"/>
  <c r="D1120" i="4" s="1"/>
  <c r="D1513" i="4" s="1"/>
  <c r="D1906" i="4" s="1"/>
  <c r="D2299" i="4" s="1"/>
  <c r="D2692" i="4" s="1"/>
  <c r="D3085" i="4" s="1"/>
  <c r="E727" i="4"/>
  <c r="E1120" i="4" s="1"/>
  <c r="E1513" i="4" s="1"/>
  <c r="E1906" i="4" s="1"/>
  <c r="E2299" i="4" s="1"/>
  <c r="E2692" i="4" s="1"/>
  <c r="E3085" i="4" s="1"/>
  <c r="A728" i="4"/>
  <c r="B728" i="4"/>
  <c r="B1121" i="4" s="1"/>
  <c r="B1514" i="4" s="1"/>
  <c r="B1907" i="4" s="1"/>
  <c r="B2300" i="4" s="1"/>
  <c r="B2693" i="4" s="1"/>
  <c r="B3086" i="4" s="1"/>
  <c r="C728" i="4"/>
  <c r="C1121" i="4" s="1"/>
  <c r="C1514" i="4" s="1"/>
  <c r="C1907" i="4" s="1"/>
  <c r="C2300" i="4" s="1"/>
  <c r="C2693" i="4" s="1"/>
  <c r="C3086" i="4" s="1"/>
  <c r="D728" i="4"/>
  <c r="D1121" i="4" s="1"/>
  <c r="D1514" i="4" s="1"/>
  <c r="D1907" i="4" s="1"/>
  <c r="D2300" i="4" s="1"/>
  <c r="D2693" i="4" s="1"/>
  <c r="D3086" i="4" s="1"/>
  <c r="E728" i="4"/>
  <c r="E1121" i="4" s="1"/>
  <c r="E1514" i="4" s="1"/>
  <c r="E1907" i="4" s="1"/>
  <c r="E2300" i="4" s="1"/>
  <c r="E2693" i="4" s="1"/>
  <c r="E3086" i="4" s="1"/>
  <c r="A729" i="4"/>
  <c r="B729" i="4"/>
  <c r="B1122" i="4" s="1"/>
  <c r="B1515" i="4" s="1"/>
  <c r="B1908" i="4" s="1"/>
  <c r="B2301" i="4" s="1"/>
  <c r="B2694" i="4" s="1"/>
  <c r="B3087" i="4" s="1"/>
  <c r="C729" i="4"/>
  <c r="C1122" i="4" s="1"/>
  <c r="C1515" i="4" s="1"/>
  <c r="C1908" i="4" s="1"/>
  <c r="C2301" i="4" s="1"/>
  <c r="C2694" i="4" s="1"/>
  <c r="C3087" i="4" s="1"/>
  <c r="D729" i="4"/>
  <c r="D1122" i="4" s="1"/>
  <c r="D1515" i="4" s="1"/>
  <c r="D1908" i="4" s="1"/>
  <c r="D2301" i="4" s="1"/>
  <c r="D2694" i="4" s="1"/>
  <c r="D3087" i="4" s="1"/>
  <c r="E729" i="4"/>
  <c r="E1122" i="4" s="1"/>
  <c r="E1515" i="4" s="1"/>
  <c r="E1908" i="4" s="1"/>
  <c r="E2301" i="4" s="1"/>
  <c r="E2694" i="4" s="1"/>
  <c r="E3087" i="4" s="1"/>
  <c r="A730" i="4"/>
  <c r="B730" i="4"/>
  <c r="B1123" i="4" s="1"/>
  <c r="B1516" i="4" s="1"/>
  <c r="B1909" i="4" s="1"/>
  <c r="B2302" i="4" s="1"/>
  <c r="B2695" i="4" s="1"/>
  <c r="B3088" i="4" s="1"/>
  <c r="C730" i="4"/>
  <c r="C1123" i="4" s="1"/>
  <c r="C1516" i="4" s="1"/>
  <c r="C1909" i="4" s="1"/>
  <c r="C2302" i="4" s="1"/>
  <c r="C2695" i="4" s="1"/>
  <c r="C3088" i="4" s="1"/>
  <c r="D730" i="4"/>
  <c r="D1123" i="4" s="1"/>
  <c r="D1516" i="4" s="1"/>
  <c r="D1909" i="4" s="1"/>
  <c r="D2302" i="4" s="1"/>
  <c r="D2695" i="4" s="1"/>
  <c r="D3088" i="4" s="1"/>
  <c r="E730" i="4"/>
  <c r="E1123" i="4" s="1"/>
  <c r="E1516" i="4" s="1"/>
  <c r="E1909" i="4" s="1"/>
  <c r="E2302" i="4" s="1"/>
  <c r="E2695" i="4" s="1"/>
  <c r="E3088" i="4" s="1"/>
  <c r="A731" i="4"/>
  <c r="B731" i="4"/>
  <c r="B1124" i="4" s="1"/>
  <c r="B1517" i="4" s="1"/>
  <c r="B1910" i="4" s="1"/>
  <c r="B2303" i="4" s="1"/>
  <c r="B2696" i="4" s="1"/>
  <c r="B3089" i="4" s="1"/>
  <c r="C731" i="4"/>
  <c r="C1124" i="4" s="1"/>
  <c r="C1517" i="4" s="1"/>
  <c r="C1910" i="4" s="1"/>
  <c r="C2303" i="4" s="1"/>
  <c r="C2696" i="4" s="1"/>
  <c r="C3089" i="4" s="1"/>
  <c r="D731" i="4"/>
  <c r="D1124" i="4" s="1"/>
  <c r="D1517" i="4" s="1"/>
  <c r="D1910" i="4" s="1"/>
  <c r="D2303" i="4" s="1"/>
  <c r="D2696" i="4" s="1"/>
  <c r="D3089" i="4" s="1"/>
  <c r="E731" i="4"/>
  <c r="E1124" i="4" s="1"/>
  <c r="E1517" i="4" s="1"/>
  <c r="E1910" i="4" s="1"/>
  <c r="E2303" i="4" s="1"/>
  <c r="E2696" i="4" s="1"/>
  <c r="E3089" i="4" s="1"/>
  <c r="A732" i="4"/>
  <c r="B732" i="4"/>
  <c r="B1125" i="4" s="1"/>
  <c r="B1518" i="4" s="1"/>
  <c r="B1911" i="4" s="1"/>
  <c r="B2304" i="4" s="1"/>
  <c r="B2697" i="4" s="1"/>
  <c r="B3090" i="4" s="1"/>
  <c r="C732" i="4"/>
  <c r="C1125" i="4" s="1"/>
  <c r="C1518" i="4" s="1"/>
  <c r="C1911" i="4" s="1"/>
  <c r="C2304" i="4" s="1"/>
  <c r="C2697" i="4" s="1"/>
  <c r="C3090" i="4" s="1"/>
  <c r="D732" i="4"/>
  <c r="D1125" i="4" s="1"/>
  <c r="D1518" i="4" s="1"/>
  <c r="D1911" i="4" s="1"/>
  <c r="D2304" i="4" s="1"/>
  <c r="D2697" i="4" s="1"/>
  <c r="D3090" i="4" s="1"/>
  <c r="E732" i="4"/>
  <c r="E1125" i="4" s="1"/>
  <c r="E1518" i="4" s="1"/>
  <c r="E1911" i="4" s="1"/>
  <c r="E2304" i="4" s="1"/>
  <c r="E2697" i="4" s="1"/>
  <c r="E3090" i="4" s="1"/>
  <c r="A733" i="4"/>
  <c r="B733" i="4"/>
  <c r="B1126" i="4" s="1"/>
  <c r="B1519" i="4" s="1"/>
  <c r="B1912" i="4" s="1"/>
  <c r="B2305" i="4" s="1"/>
  <c r="B2698" i="4" s="1"/>
  <c r="B3091" i="4" s="1"/>
  <c r="C733" i="4"/>
  <c r="C1126" i="4" s="1"/>
  <c r="C1519" i="4" s="1"/>
  <c r="C1912" i="4" s="1"/>
  <c r="C2305" i="4" s="1"/>
  <c r="C2698" i="4" s="1"/>
  <c r="C3091" i="4" s="1"/>
  <c r="D733" i="4"/>
  <c r="D1126" i="4" s="1"/>
  <c r="D1519" i="4" s="1"/>
  <c r="D1912" i="4" s="1"/>
  <c r="D2305" i="4" s="1"/>
  <c r="D2698" i="4" s="1"/>
  <c r="D3091" i="4" s="1"/>
  <c r="E733" i="4"/>
  <c r="E1126" i="4" s="1"/>
  <c r="E1519" i="4" s="1"/>
  <c r="E1912" i="4" s="1"/>
  <c r="E2305" i="4" s="1"/>
  <c r="E2698" i="4" s="1"/>
  <c r="E3091" i="4" s="1"/>
  <c r="A734" i="4"/>
  <c r="B734" i="4"/>
  <c r="B1127" i="4" s="1"/>
  <c r="B1520" i="4" s="1"/>
  <c r="B1913" i="4" s="1"/>
  <c r="B2306" i="4" s="1"/>
  <c r="B2699" i="4" s="1"/>
  <c r="B3092" i="4" s="1"/>
  <c r="C734" i="4"/>
  <c r="C1127" i="4" s="1"/>
  <c r="C1520" i="4" s="1"/>
  <c r="C1913" i="4" s="1"/>
  <c r="C2306" i="4" s="1"/>
  <c r="C2699" i="4" s="1"/>
  <c r="C3092" i="4" s="1"/>
  <c r="D734" i="4"/>
  <c r="D1127" i="4" s="1"/>
  <c r="D1520" i="4" s="1"/>
  <c r="D1913" i="4" s="1"/>
  <c r="D2306" i="4" s="1"/>
  <c r="D2699" i="4" s="1"/>
  <c r="D3092" i="4" s="1"/>
  <c r="E734" i="4"/>
  <c r="E1127" i="4" s="1"/>
  <c r="E1520" i="4" s="1"/>
  <c r="E1913" i="4" s="1"/>
  <c r="E2306" i="4" s="1"/>
  <c r="E2699" i="4" s="1"/>
  <c r="E3092" i="4" s="1"/>
  <c r="A735" i="4"/>
  <c r="B735" i="4"/>
  <c r="B1128" i="4" s="1"/>
  <c r="B1521" i="4" s="1"/>
  <c r="B1914" i="4" s="1"/>
  <c r="B2307" i="4" s="1"/>
  <c r="B2700" i="4" s="1"/>
  <c r="B3093" i="4" s="1"/>
  <c r="C735" i="4"/>
  <c r="C1128" i="4" s="1"/>
  <c r="C1521" i="4" s="1"/>
  <c r="C1914" i="4" s="1"/>
  <c r="C2307" i="4" s="1"/>
  <c r="C2700" i="4" s="1"/>
  <c r="C3093" i="4" s="1"/>
  <c r="D735" i="4"/>
  <c r="D1128" i="4" s="1"/>
  <c r="D1521" i="4" s="1"/>
  <c r="D1914" i="4" s="1"/>
  <c r="D2307" i="4" s="1"/>
  <c r="D2700" i="4" s="1"/>
  <c r="D3093" i="4" s="1"/>
  <c r="E735" i="4"/>
  <c r="E1128" i="4" s="1"/>
  <c r="E1521" i="4" s="1"/>
  <c r="E1914" i="4" s="1"/>
  <c r="E2307" i="4" s="1"/>
  <c r="E2700" i="4" s="1"/>
  <c r="E3093" i="4" s="1"/>
  <c r="A736" i="4"/>
  <c r="B736" i="4"/>
  <c r="B1129" i="4" s="1"/>
  <c r="B1522" i="4" s="1"/>
  <c r="B1915" i="4" s="1"/>
  <c r="B2308" i="4" s="1"/>
  <c r="B2701" i="4" s="1"/>
  <c r="B3094" i="4" s="1"/>
  <c r="C736" i="4"/>
  <c r="C1129" i="4" s="1"/>
  <c r="C1522" i="4" s="1"/>
  <c r="C1915" i="4" s="1"/>
  <c r="C2308" i="4" s="1"/>
  <c r="C2701" i="4" s="1"/>
  <c r="C3094" i="4" s="1"/>
  <c r="D736" i="4"/>
  <c r="D1129" i="4" s="1"/>
  <c r="D1522" i="4" s="1"/>
  <c r="D1915" i="4" s="1"/>
  <c r="D2308" i="4" s="1"/>
  <c r="D2701" i="4" s="1"/>
  <c r="D3094" i="4" s="1"/>
  <c r="E736" i="4"/>
  <c r="E1129" i="4" s="1"/>
  <c r="E1522" i="4" s="1"/>
  <c r="E1915" i="4" s="1"/>
  <c r="E2308" i="4" s="1"/>
  <c r="E2701" i="4" s="1"/>
  <c r="E3094" i="4" s="1"/>
  <c r="A737" i="4"/>
  <c r="B737" i="4"/>
  <c r="B1130" i="4" s="1"/>
  <c r="B1523" i="4" s="1"/>
  <c r="B1916" i="4" s="1"/>
  <c r="B2309" i="4" s="1"/>
  <c r="B2702" i="4" s="1"/>
  <c r="B3095" i="4" s="1"/>
  <c r="C737" i="4"/>
  <c r="C1130" i="4" s="1"/>
  <c r="C1523" i="4" s="1"/>
  <c r="C1916" i="4" s="1"/>
  <c r="C2309" i="4" s="1"/>
  <c r="C2702" i="4" s="1"/>
  <c r="C3095" i="4" s="1"/>
  <c r="D737" i="4"/>
  <c r="D1130" i="4" s="1"/>
  <c r="D1523" i="4" s="1"/>
  <c r="D1916" i="4" s="1"/>
  <c r="D2309" i="4" s="1"/>
  <c r="D2702" i="4" s="1"/>
  <c r="D3095" i="4" s="1"/>
  <c r="E737" i="4"/>
  <c r="E1130" i="4" s="1"/>
  <c r="E1523" i="4" s="1"/>
  <c r="E1916" i="4" s="1"/>
  <c r="E2309" i="4" s="1"/>
  <c r="E2702" i="4" s="1"/>
  <c r="E3095" i="4" s="1"/>
  <c r="A738" i="4"/>
  <c r="B738" i="4"/>
  <c r="B1131" i="4" s="1"/>
  <c r="B1524" i="4" s="1"/>
  <c r="B1917" i="4" s="1"/>
  <c r="B2310" i="4" s="1"/>
  <c r="B2703" i="4" s="1"/>
  <c r="B3096" i="4" s="1"/>
  <c r="C738" i="4"/>
  <c r="C1131" i="4" s="1"/>
  <c r="C1524" i="4" s="1"/>
  <c r="C1917" i="4" s="1"/>
  <c r="C2310" i="4" s="1"/>
  <c r="C2703" i="4" s="1"/>
  <c r="C3096" i="4" s="1"/>
  <c r="D738" i="4"/>
  <c r="D1131" i="4" s="1"/>
  <c r="D1524" i="4" s="1"/>
  <c r="D1917" i="4" s="1"/>
  <c r="D2310" i="4" s="1"/>
  <c r="D2703" i="4" s="1"/>
  <c r="D3096" i="4" s="1"/>
  <c r="E738" i="4"/>
  <c r="E1131" i="4" s="1"/>
  <c r="E1524" i="4" s="1"/>
  <c r="E1917" i="4" s="1"/>
  <c r="E2310" i="4" s="1"/>
  <c r="E2703" i="4" s="1"/>
  <c r="E3096" i="4" s="1"/>
  <c r="A739" i="4"/>
  <c r="B739" i="4"/>
  <c r="B1132" i="4" s="1"/>
  <c r="B1525" i="4" s="1"/>
  <c r="B1918" i="4" s="1"/>
  <c r="B2311" i="4" s="1"/>
  <c r="B2704" i="4" s="1"/>
  <c r="B3097" i="4" s="1"/>
  <c r="C739" i="4"/>
  <c r="C1132" i="4" s="1"/>
  <c r="C1525" i="4" s="1"/>
  <c r="C1918" i="4" s="1"/>
  <c r="C2311" i="4" s="1"/>
  <c r="C2704" i="4" s="1"/>
  <c r="C3097" i="4" s="1"/>
  <c r="D739" i="4"/>
  <c r="D1132" i="4" s="1"/>
  <c r="D1525" i="4" s="1"/>
  <c r="D1918" i="4" s="1"/>
  <c r="D2311" i="4" s="1"/>
  <c r="D2704" i="4" s="1"/>
  <c r="D3097" i="4" s="1"/>
  <c r="E739" i="4"/>
  <c r="E1132" i="4" s="1"/>
  <c r="E1525" i="4" s="1"/>
  <c r="E1918" i="4" s="1"/>
  <c r="E2311" i="4" s="1"/>
  <c r="E2704" i="4" s="1"/>
  <c r="E3097" i="4" s="1"/>
  <c r="A740" i="4"/>
  <c r="B740" i="4"/>
  <c r="B1133" i="4" s="1"/>
  <c r="B1526" i="4" s="1"/>
  <c r="B1919" i="4" s="1"/>
  <c r="B2312" i="4" s="1"/>
  <c r="B2705" i="4" s="1"/>
  <c r="B3098" i="4" s="1"/>
  <c r="C740" i="4"/>
  <c r="C1133" i="4" s="1"/>
  <c r="C1526" i="4" s="1"/>
  <c r="C1919" i="4" s="1"/>
  <c r="C2312" i="4" s="1"/>
  <c r="C2705" i="4" s="1"/>
  <c r="C3098" i="4" s="1"/>
  <c r="D740" i="4"/>
  <c r="D1133" i="4" s="1"/>
  <c r="D1526" i="4" s="1"/>
  <c r="D1919" i="4" s="1"/>
  <c r="D2312" i="4" s="1"/>
  <c r="D2705" i="4" s="1"/>
  <c r="D3098" i="4" s="1"/>
  <c r="E740" i="4"/>
  <c r="E1133" i="4" s="1"/>
  <c r="E1526" i="4" s="1"/>
  <c r="E1919" i="4" s="1"/>
  <c r="E2312" i="4" s="1"/>
  <c r="E2705" i="4" s="1"/>
  <c r="E3098" i="4" s="1"/>
  <c r="A741" i="4"/>
  <c r="B741" i="4"/>
  <c r="B1134" i="4" s="1"/>
  <c r="B1527" i="4" s="1"/>
  <c r="B1920" i="4" s="1"/>
  <c r="B2313" i="4" s="1"/>
  <c r="B2706" i="4" s="1"/>
  <c r="B3099" i="4" s="1"/>
  <c r="C741" i="4"/>
  <c r="C1134" i="4" s="1"/>
  <c r="C1527" i="4" s="1"/>
  <c r="C1920" i="4" s="1"/>
  <c r="C2313" i="4" s="1"/>
  <c r="C2706" i="4" s="1"/>
  <c r="C3099" i="4" s="1"/>
  <c r="D741" i="4"/>
  <c r="D1134" i="4" s="1"/>
  <c r="D1527" i="4" s="1"/>
  <c r="D1920" i="4" s="1"/>
  <c r="D2313" i="4" s="1"/>
  <c r="D2706" i="4" s="1"/>
  <c r="D3099" i="4" s="1"/>
  <c r="E741" i="4"/>
  <c r="E1134" i="4" s="1"/>
  <c r="E1527" i="4" s="1"/>
  <c r="E1920" i="4" s="1"/>
  <c r="E2313" i="4" s="1"/>
  <c r="E2706" i="4" s="1"/>
  <c r="E3099" i="4" s="1"/>
  <c r="A742" i="4"/>
  <c r="B742" i="4"/>
  <c r="B1135" i="4" s="1"/>
  <c r="B1528" i="4" s="1"/>
  <c r="B1921" i="4" s="1"/>
  <c r="B2314" i="4" s="1"/>
  <c r="B2707" i="4" s="1"/>
  <c r="B3100" i="4" s="1"/>
  <c r="C742" i="4"/>
  <c r="C1135" i="4" s="1"/>
  <c r="C1528" i="4" s="1"/>
  <c r="C1921" i="4" s="1"/>
  <c r="C2314" i="4" s="1"/>
  <c r="C2707" i="4" s="1"/>
  <c r="C3100" i="4" s="1"/>
  <c r="D742" i="4"/>
  <c r="D1135" i="4" s="1"/>
  <c r="D1528" i="4" s="1"/>
  <c r="D1921" i="4" s="1"/>
  <c r="D2314" i="4" s="1"/>
  <c r="D2707" i="4" s="1"/>
  <c r="D3100" i="4" s="1"/>
  <c r="E742" i="4"/>
  <c r="E1135" i="4" s="1"/>
  <c r="E1528" i="4" s="1"/>
  <c r="E1921" i="4" s="1"/>
  <c r="E2314" i="4" s="1"/>
  <c r="E2707" i="4" s="1"/>
  <c r="E3100" i="4" s="1"/>
  <c r="A743" i="4"/>
  <c r="B743" i="4"/>
  <c r="B1136" i="4" s="1"/>
  <c r="B1529" i="4" s="1"/>
  <c r="B1922" i="4" s="1"/>
  <c r="B2315" i="4" s="1"/>
  <c r="B2708" i="4" s="1"/>
  <c r="B3101" i="4" s="1"/>
  <c r="C743" i="4"/>
  <c r="C1136" i="4" s="1"/>
  <c r="C1529" i="4" s="1"/>
  <c r="C1922" i="4" s="1"/>
  <c r="C2315" i="4" s="1"/>
  <c r="C2708" i="4" s="1"/>
  <c r="C3101" i="4" s="1"/>
  <c r="D743" i="4"/>
  <c r="D1136" i="4" s="1"/>
  <c r="D1529" i="4" s="1"/>
  <c r="D1922" i="4" s="1"/>
  <c r="D2315" i="4" s="1"/>
  <c r="D2708" i="4" s="1"/>
  <c r="D3101" i="4" s="1"/>
  <c r="E743" i="4"/>
  <c r="E1136" i="4" s="1"/>
  <c r="E1529" i="4" s="1"/>
  <c r="E1922" i="4" s="1"/>
  <c r="E2315" i="4" s="1"/>
  <c r="E2708" i="4" s="1"/>
  <c r="E3101" i="4" s="1"/>
  <c r="A744" i="4"/>
  <c r="B744" i="4"/>
  <c r="B1137" i="4" s="1"/>
  <c r="B1530" i="4" s="1"/>
  <c r="B1923" i="4" s="1"/>
  <c r="B2316" i="4" s="1"/>
  <c r="B2709" i="4" s="1"/>
  <c r="B3102" i="4" s="1"/>
  <c r="C744" i="4"/>
  <c r="C1137" i="4" s="1"/>
  <c r="C1530" i="4" s="1"/>
  <c r="C1923" i="4" s="1"/>
  <c r="C2316" i="4" s="1"/>
  <c r="C2709" i="4" s="1"/>
  <c r="C3102" i="4" s="1"/>
  <c r="D744" i="4"/>
  <c r="D1137" i="4" s="1"/>
  <c r="D1530" i="4" s="1"/>
  <c r="D1923" i="4" s="1"/>
  <c r="D2316" i="4" s="1"/>
  <c r="D2709" i="4" s="1"/>
  <c r="D3102" i="4" s="1"/>
  <c r="E744" i="4"/>
  <c r="E1137" i="4" s="1"/>
  <c r="E1530" i="4" s="1"/>
  <c r="E1923" i="4" s="1"/>
  <c r="E2316" i="4" s="1"/>
  <c r="E2709" i="4" s="1"/>
  <c r="E3102" i="4" s="1"/>
  <c r="A745" i="4"/>
  <c r="B745" i="4"/>
  <c r="B1138" i="4" s="1"/>
  <c r="B1531" i="4" s="1"/>
  <c r="B1924" i="4" s="1"/>
  <c r="B2317" i="4" s="1"/>
  <c r="B2710" i="4" s="1"/>
  <c r="B3103" i="4" s="1"/>
  <c r="C745" i="4"/>
  <c r="C1138" i="4" s="1"/>
  <c r="C1531" i="4" s="1"/>
  <c r="C1924" i="4" s="1"/>
  <c r="C2317" i="4" s="1"/>
  <c r="C2710" i="4" s="1"/>
  <c r="C3103" i="4" s="1"/>
  <c r="D745" i="4"/>
  <c r="D1138" i="4" s="1"/>
  <c r="D1531" i="4" s="1"/>
  <c r="D1924" i="4" s="1"/>
  <c r="D2317" i="4" s="1"/>
  <c r="D2710" i="4" s="1"/>
  <c r="D3103" i="4" s="1"/>
  <c r="E745" i="4"/>
  <c r="E1138" i="4" s="1"/>
  <c r="E1531" i="4" s="1"/>
  <c r="E1924" i="4" s="1"/>
  <c r="E2317" i="4" s="1"/>
  <c r="E2710" i="4" s="1"/>
  <c r="E3103" i="4" s="1"/>
  <c r="A746" i="4"/>
  <c r="B746" i="4"/>
  <c r="B1139" i="4" s="1"/>
  <c r="B1532" i="4" s="1"/>
  <c r="B1925" i="4" s="1"/>
  <c r="B2318" i="4" s="1"/>
  <c r="B2711" i="4" s="1"/>
  <c r="B3104" i="4" s="1"/>
  <c r="C746" i="4"/>
  <c r="C1139" i="4" s="1"/>
  <c r="C1532" i="4" s="1"/>
  <c r="C1925" i="4" s="1"/>
  <c r="C2318" i="4" s="1"/>
  <c r="C2711" i="4" s="1"/>
  <c r="C3104" i="4" s="1"/>
  <c r="D746" i="4"/>
  <c r="D1139" i="4" s="1"/>
  <c r="D1532" i="4" s="1"/>
  <c r="D1925" i="4" s="1"/>
  <c r="D2318" i="4" s="1"/>
  <c r="D2711" i="4" s="1"/>
  <c r="D3104" i="4" s="1"/>
  <c r="E746" i="4"/>
  <c r="E1139" i="4" s="1"/>
  <c r="E1532" i="4" s="1"/>
  <c r="E1925" i="4" s="1"/>
  <c r="E2318" i="4" s="1"/>
  <c r="E2711" i="4" s="1"/>
  <c r="E3104" i="4" s="1"/>
  <c r="A747" i="4"/>
  <c r="B747" i="4"/>
  <c r="B1140" i="4" s="1"/>
  <c r="B1533" i="4" s="1"/>
  <c r="B1926" i="4" s="1"/>
  <c r="B2319" i="4" s="1"/>
  <c r="B2712" i="4" s="1"/>
  <c r="B3105" i="4" s="1"/>
  <c r="C747" i="4"/>
  <c r="C1140" i="4" s="1"/>
  <c r="C1533" i="4" s="1"/>
  <c r="C1926" i="4" s="1"/>
  <c r="C2319" i="4" s="1"/>
  <c r="C2712" i="4" s="1"/>
  <c r="C3105" i="4" s="1"/>
  <c r="D747" i="4"/>
  <c r="D1140" i="4" s="1"/>
  <c r="D1533" i="4" s="1"/>
  <c r="D1926" i="4" s="1"/>
  <c r="D2319" i="4" s="1"/>
  <c r="D2712" i="4" s="1"/>
  <c r="D3105" i="4" s="1"/>
  <c r="E747" i="4"/>
  <c r="E1140" i="4" s="1"/>
  <c r="E1533" i="4" s="1"/>
  <c r="E1926" i="4" s="1"/>
  <c r="E2319" i="4" s="1"/>
  <c r="E2712" i="4" s="1"/>
  <c r="E3105" i="4" s="1"/>
  <c r="A748" i="4"/>
  <c r="B748" i="4"/>
  <c r="B1141" i="4" s="1"/>
  <c r="B1534" i="4" s="1"/>
  <c r="B1927" i="4" s="1"/>
  <c r="B2320" i="4" s="1"/>
  <c r="B2713" i="4" s="1"/>
  <c r="B3106" i="4" s="1"/>
  <c r="C748" i="4"/>
  <c r="C1141" i="4" s="1"/>
  <c r="C1534" i="4" s="1"/>
  <c r="C1927" i="4" s="1"/>
  <c r="C2320" i="4" s="1"/>
  <c r="C2713" i="4" s="1"/>
  <c r="C3106" i="4" s="1"/>
  <c r="D748" i="4"/>
  <c r="D1141" i="4" s="1"/>
  <c r="D1534" i="4" s="1"/>
  <c r="D1927" i="4" s="1"/>
  <c r="D2320" i="4" s="1"/>
  <c r="D2713" i="4" s="1"/>
  <c r="D3106" i="4" s="1"/>
  <c r="E748" i="4"/>
  <c r="E1141" i="4" s="1"/>
  <c r="E1534" i="4" s="1"/>
  <c r="E1927" i="4" s="1"/>
  <c r="E2320" i="4" s="1"/>
  <c r="E2713" i="4" s="1"/>
  <c r="E3106" i="4" s="1"/>
  <c r="A749" i="4"/>
  <c r="B749" i="4"/>
  <c r="B1142" i="4" s="1"/>
  <c r="B1535" i="4" s="1"/>
  <c r="B1928" i="4" s="1"/>
  <c r="B2321" i="4" s="1"/>
  <c r="B2714" i="4" s="1"/>
  <c r="B3107" i="4" s="1"/>
  <c r="C749" i="4"/>
  <c r="C1142" i="4" s="1"/>
  <c r="C1535" i="4" s="1"/>
  <c r="C1928" i="4" s="1"/>
  <c r="C2321" i="4" s="1"/>
  <c r="C2714" i="4" s="1"/>
  <c r="C3107" i="4" s="1"/>
  <c r="D749" i="4"/>
  <c r="D1142" i="4" s="1"/>
  <c r="D1535" i="4" s="1"/>
  <c r="D1928" i="4" s="1"/>
  <c r="D2321" i="4" s="1"/>
  <c r="D2714" i="4" s="1"/>
  <c r="D3107" i="4" s="1"/>
  <c r="E749" i="4"/>
  <c r="E1142" i="4" s="1"/>
  <c r="E1535" i="4" s="1"/>
  <c r="E1928" i="4" s="1"/>
  <c r="E2321" i="4" s="1"/>
  <c r="E2714" i="4" s="1"/>
  <c r="E3107" i="4" s="1"/>
  <c r="A750" i="4"/>
  <c r="B750" i="4"/>
  <c r="B1143" i="4" s="1"/>
  <c r="B1536" i="4" s="1"/>
  <c r="B1929" i="4" s="1"/>
  <c r="B2322" i="4" s="1"/>
  <c r="B2715" i="4" s="1"/>
  <c r="B3108" i="4" s="1"/>
  <c r="C750" i="4"/>
  <c r="C1143" i="4" s="1"/>
  <c r="C1536" i="4" s="1"/>
  <c r="C1929" i="4" s="1"/>
  <c r="C2322" i="4" s="1"/>
  <c r="C2715" i="4" s="1"/>
  <c r="C3108" i="4" s="1"/>
  <c r="D750" i="4"/>
  <c r="D1143" i="4" s="1"/>
  <c r="D1536" i="4" s="1"/>
  <c r="D1929" i="4" s="1"/>
  <c r="D2322" i="4" s="1"/>
  <c r="D2715" i="4" s="1"/>
  <c r="D3108" i="4" s="1"/>
  <c r="E750" i="4"/>
  <c r="E1143" i="4" s="1"/>
  <c r="E1536" i="4" s="1"/>
  <c r="E1929" i="4" s="1"/>
  <c r="E2322" i="4" s="1"/>
  <c r="E2715" i="4" s="1"/>
  <c r="E3108" i="4" s="1"/>
  <c r="A751" i="4"/>
  <c r="B751" i="4"/>
  <c r="B1144" i="4" s="1"/>
  <c r="B1537" i="4" s="1"/>
  <c r="B1930" i="4" s="1"/>
  <c r="B2323" i="4" s="1"/>
  <c r="B2716" i="4" s="1"/>
  <c r="B3109" i="4" s="1"/>
  <c r="C751" i="4"/>
  <c r="C1144" i="4" s="1"/>
  <c r="C1537" i="4" s="1"/>
  <c r="C1930" i="4" s="1"/>
  <c r="C2323" i="4" s="1"/>
  <c r="C2716" i="4" s="1"/>
  <c r="C3109" i="4" s="1"/>
  <c r="D751" i="4"/>
  <c r="D1144" i="4" s="1"/>
  <c r="D1537" i="4" s="1"/>
  <c r="D1930" i="4" s="1"/>
  <c r="D2323" i="4" s="1"/>
  <c r="D2716" i="4" s="1"/>
  <c r="D3109" i="4" s="1"/>
  <c r="E751" i="4"/>
  <c r="E1144" i="4" s="1"/>
  <c r="E1537" i="4" s="1"/>
  <c r="E1930" i="4" s="1"/>
  <c r="E2323" i="4" s="1"/>
  <c r="E2716" i="4" s="1"/>
  <c r="E3109" i="4" s="1"/>
  <c r="A752" i="4"/>
  <c r="B752" i="4"/>
  <c r="B1145" i="4" s="1"/>
  <c r="B1538" i="4" s="1"/>
  <c r="B1931" i="4" s="1"/>
  <c r="B2324" i="4" s="1"/>
  <c r="B2717" i="4" s="1"/>
  <c r="B3110" i="4" s="1"/>
  <c r="C752" i="4"/>
  <c r="C1145" i="4" s="1"/>
  <c r="C1538" i="4" s="1"/>
  <c r="C1931" i="4" s="1"/>
  <c r="C2324" i="4" s="1"/>
  <c r="C2717" i="4" s="1"/>
  <c r="C3110" i="4" s="1"/>
  <c r="D752" i="4"/>
  <c r="D1145" i="4" s="1"/>
  <c r="D1538" i="4" s="1"/>
  <c r="D1931" i="4" s="1"/>
  <c r="D2324" i="4" s="1"/>
  <c r="D2717" i="4" s="1"/>
  <c r="D3110" i="4" s="1"/>
  <c r="E752" i="4"/>
  <c r="E1145" i="4" s="1"/>
  <c r="E1538" i="4" s="1"/>
  <c r="E1931" i="4" s="1"/>
  <c r="E2324" i="4" s="1"/>
  <c r="E2717" i="4" s="1"/>
  <c r="E3110" i="4" s="1"/>
  <c r="A753" i="4"/>
  <c r="B753" i="4"/>
  <c r="B1146" i="4" s="1"/>
  <c r="B1539" i="4" s="1"/>
  <c r="B1932" i="4" s="1"/>
  <c r="B2325" i="4" s="1"/>
  <c r="B2718" i="4" s="1"/>
  <c r="B3111" i="4" s="1"/>
  <c r="C753" i="4"/>
  <c r="C1146" i="4" s="1"/>
  <c r="C1539" i="4" s="1"/>
  <c r="C1932" i="4" s="1"/>
  <c r="C2325" i="4" s="1"/>
  <c r="C2718" i="4" s="1"/>
  <c r="C3111" i="4" s="1"/>
  <c r="D753" i="4"/>
  <c r="D1146" i="4" s="1"/>
  <c r="D1539" i="4" s="1"/>
  <c r="D1932" i="4" s="1"/>
  <c r="D2325" i="4" s="1"/>
  <c r="D2718" i="4" s="1"/>
  <c r="D3111" i="4" s="1"/>
  <c r="E753" i="4"/>
  <c r="E1146" i="4" s="1"/>
  <c r="E1539" i="4" s="1"/>
  <c r="E1932" i="4" s="1"/>
  <c r="E2325" i="4" s="1"/>
  <c r="E2718" i="4" s="1"/>
  <c r="E3111" i="4" s="1"/>
  <c r="A754" i="4"/>
  <c r="B754" i="4"/>
  <c r="B1147" i="4" s="1"/>
  <c r="B1540" i="4" s="1"/>
  <c r="B1933" i="4" s="1"/>
  <c r="B2326" i="4" s="1"/>
  <c r="B2719" i="4" s="1"/>
  <c r="B3112" i="4" s="1"/>
  <c r="C754" i="4"/>
  <c r="C1147" i="4" s="1"/>
  <c r="C1540" i="4" s="1"/>
  <c r="C1933" i="4" s="1"/>
  <c r="C2326" i="4" s="1"/>
  <c r="C2719" i="4" s="1"/>
  <c r="C3112" i="4" s="1"/>
  <c r="D754" i="4"/>
  <c r="D1147" i="4" s="1"/>
  <c r="D1540" i="4" s="1"/>
  <c r="D1933" i="4" s="1"/>
  <c r="D2326" i="4" s="1"/>
  <c r="D2719" i="4" s="1"/>
  <c r="D3112" i="4" s="1"/>
  <c r="E754" i="4"/>
  <c r="E1147" i="4" s="1"/>
  <c r="E1540" i="4" s="1"/>
  <c r="E1933" i="4" s="1"/>
  <c r="E2326" i="4" s="1"/>
  <c r="E2719" i="4" s="1"/>
  <c r="E3112" i="4" s="1"/>
  <c r="A755" i="4"/>
  <c r="B755" i="4"/>
  <c r="B1148" i="4" s="1"/>
  <c r="B1541" i="4" s="1"/>
  <c r="B1934" i="4" s="1"/>
  <c r="B2327" i="4" s="1"/>
  <c r="B2720" i="4" s="1"/>
  <c r="B3113" i="4" s="1"/>
  <c r="C755" i="4"/>
  <c r="C1148" i="4" s="1"/>
  <c r="C1541" i="4" s="1"/>
  <c r="C1934" i="4" s="1"/>
  <c r="C2327" i="4" s="1"/>
  <c r="C2720" i="4" s="1"/>
  <c r="C3113" i="4" s="1"/>
  <c r="D755" i="4"/>
  <c r="D1148" i="4" s="1"/>
  <c r="D1541" i="4" s="1"/>
  <c r="D1934" i="4" s="1"/>
  <c r="D2327" i="4" s="1"/>
  <c r="D2720" i="4" s="1"/>
  <c r="D3113" i="4" s="1"/>
  <c r="E755" i="4"/>
  <c r="E1148" i="4" s="1"/>
  <c r="E1541" i="4" s="1"/>
  <c r="E1934" i="4" s="1"/>
  <c r="E2327" i="4" s="1"/>
  <c r="E2720" i="4" s="1"/>
  <c r="E3113" i="4" s="1"/>
  <c r="A756" i="4"/>
  <c r="B756" i="4"/>
  <c r="B1149" i="4" s="1"/>
  <c r="B1542" i="4" s="1"/>
  <c r="B1935" i="4" s="1"/>
  <c r="B2328" i="4" s="1"/>
  <c r="B2721" i="4" s="1"/>
  <c r="B3114" i="4" s="1"/>
  <c r="C756" i="4"/>
  <c r="C1149" i="4" s="1"/>
  <c r="C1542" i="4" s="1"/>
  <c r="C1935" i="4" s="1"/>
  <c r="C2328" i="4" s="1"/>
  <c r="C2721" i="4" s="1"/>
  <c r="C3114" i="4" s="1"/>
  <c r="D756" i="4"/>
  <c r="D1149" i="4" s="1"/>
  <c r="D1542" i="4" s="1"/>
  <c r="D1935" i="4" s="1"/>
  <c r="D2328" i="4" s="1"/>
  <c r="D2721" i="4" s="1"/>
  <c r="D3114" i="4" s="1"/>
  <c r="E756" i="4"/>
  <c r="E1149" i="4" s="1"/>
  <c r="E1542" i="4" s="1"/>
  <c r="E1935" i="4" s="1"/>
  <c r="E2328" i="4" s="1"/>
  <c r="E2721" i="4" s="1"/>
  <c r="E3114" i="4" s="1"/>
  <c r="A757" i="4"/>
  <c r="B757" i="4"/>
  <c r="B1150" i="4" s="1"/>
  <c r="B1543" i="4" s="1"/>
  <c r="B1936" i="4" s="1"/>
  <c r="B2329" i="4" s="1"/>
  <c r="B2722" i="4" s="1"/>
  <c r="B3115" i="4" s="1"/>
  <c r="C757" i="4"/>
  <c r="C1150" i="4" s="1"/>
  <c r="C1543" i="4" s="1"/>
  <c r="C1936" i="4" s="1"/>
  <c r="C2329" i="4" s="1"/>
  <c r="C2722" i="4" s="1"/>
  <c r="C3115" i="4" s="1"/>
  <c r="D757" i="4"/>
  <c r="D1150" i="4" s="1"/>
  <c r="D1543" i="4" s="1"/>
  <c r="D1936" i="4" s="1"/>
  <c r="D2329" i="4" s="1"/>
  <c r="D2722" i="4" s="1"/>
  <c r="D3115" i="4" s="1"/>
  <c r="E757" i="4"/>
  <c r="E1150" i="4" s="1"/>
  <c r="E1543" i="4" s="1"/>
  <c r="E1936" i="4" s="1"/>
  <c r="E2329" i="4" s="1"/>
  <c r="E2722" i="4" s="1"/>
  <c r="E3115" i="4" s="1"/>
  <c r="A758" i="4"/>
  <c r="B758" i="4"/>
  <c r="B1151" i="4" s="1"/>
  <c r="B1544" i="4" s="1"/>
  <c r="B1937" i="4" s="1"/>
  <c r="B2330" i="4" s="1"/>
  <c r="B2723" i="4" s="1"/>
  <c r="B3116" i="4" s="1"/>
  <c r="C758" i="4"/>
  <c r="C1151" i="4" s="1"/>
  <c r="C1544" i="4" s="1"/>
  <c r="C1937" i="4" s="1"/>
  <c r="C2330" i="4" s="1"/>
  <c r="C2723" i="4" s="1"/>
  <c r="C3116" i="4" s="1"/>
  <c r="D758" i="4"/>
  <c r="D1151" i="4" s="1"/>
  <c r="D1544" i="4" s="1"/>
  <c r="D1937" i="4" s="1"/>
  <c r="D2330" i="4" s="1"/>
  <c r="D2723" i="4" s="1"/>
  <c r="D3116" i="4" s="1"/>
  <c r="E758" i="4"/>
  <c r="E1151" i="4" s="1"/>
  <c r="E1544" i="4" s="1"/>
  <c r="E1937" i="4" s="1"/>
  <c r="E2330" i="4" s="1"/>
  <c r="E2723" i="4" s="1"/>
  <c r="E3116" i="4" s="1"/>
  <c r="A759" i="4"/>
  <c r="B759" i="4"/>
  <c r="B1152" i="4" s="1"/>
  <c r="B1545" i="4" s="1"/>
  <c r="B1938" i="4" s="1"/>
  <c r="B2331" i="4" s="1"/>
  <c r="B2724" i="4" s="1"/>
  <c r="B3117" i="4" s="1"/>
  <c r="C759" i="4"/>
  <c r="C1152" i="4" s="1"/>
  <c r="C1545" i="4" s="1"/>
  <c r="C1938" i="4" s="1"/>
  <c r="C2331" i="4" s="1"/>
  <c r="C2724" i="4" s="1"/>
  <c r="C3117" i="4" s="1"/>
  <c r="D759" i="4"/>
  <c r="D1152" i="4" s="1"/>
  <c r="D1545" i="4" s="1"/>
  <c r="D1938" i="4" s="1"/>
  <c r="D2331" i="4" s="1"/>
  <c r="D2724" i="4" s="1"/>
  <c r="D3117" i="4" s="1"/>
  <c r="E759" i="4"/>
  <c r="E1152" i="4" s="1"/>
  <c r="E1545" i="4" s="1"/>
  <c r="E1938" i="4" s="1"/>
  <c r="E2331" i="4" s="1"/>
  <c r="E2724" i="4" s="1"/>
  <c r="E3117" i="4" s="1"/>
  <c r="A760" i="4"/>
  <c r="B760" i="4"/>
  <c r="B1153" i="4" s="1"/>
  <c r="B1546" i="4" s="1"/>
  <c r="B1939" i="4" s="1"/>
  <c r="B2332" i="4" s="1"/>
  <c r="B2725" i="4" s="1"/>
  <c r="B3118" i="4" s="1"/>
  <c r="C760" i="4"/>
  <c r="C1153" i="4" s="1"/>
  <c r="C1546" i="4" s="1"/>
  <c r="C1939" i="4" s="1"/>
  <c r="C2332" i="4" s="1"/>
  <c r="C2725" i="4" s="1"/>
  <c r="C3118" i="4" s="1"/>
  <c r="D760" i="4"/>
  <c r="D1153" i="4" s="1"/>
  <c r="D1546" i="4" s="1"/>
  <c r="D1939" i="4" s="1"/>
  <c r="D2332" i="4" s="1"/>
  <c r="D2725" i="4" s="1"/>
  <c r="D3118" i="4" s="1"/>
  <c r="E760" i="4"/>
  <c r="E1153" i="4" s="1"/>
  <c r="E1546" i="4" s="1"/>
  <c r="E1939" i="4" s="1"/>
  <c r="E2332" i="4" s="1"/>
  <c r="E2725" i="4" s="1"/>
  <c r="E3118" i="4" s="1"/>
  <c r="A761" i="4"/>
  <c r="B761" i="4"/>
  <c r="B1154" i="4" s="1"/>
  <c r="B1547" i="4" s="1"/>
  <c r="B1940" i="4" s="1"/>
  <c r="B2333" i="4" s="1"/>
  <c r="B2726" i="4" s="1"/>
  <c r="B3119" i="4" s="1"/>
  <c r="C761" i="4"/>
  <c r="C1154" i="4" s="1"/>
  <c r="C1547" i="4" s="1"/>
  <c r="C1940" i="4" s="1"/>
  <c r="C2333" i="4" s="1"/>
  <c r="C2726" i="4" s="1"/>
  <c r="C3119" i="4" s="1"/>
  <c r="D761" i="4"/>
  <c r="D1154" i="4" s="1"/>
  <c r="D1547" i="4" s="1"/>
  <c r="D1940" i="4" s="1"/>
  <c r="D2333" i="4" s="1"/>
  <c r="D2726" i="4" s="1"/>
  <c r="D3119" i="4" s="1"/>
  <c r="E761" i="4"/>
  <c r="E1154" i="4" s="1"/>
  <c r="E1547" i="4" s="1"/>
  <c r="E1940" i="4" s="1"/>
  <c r="E2333" i="4" s="1"/>
  <c r="E2726" i="4" s="1"/>
  <c r="E3119" i="4" s="1"/>
  <c r="A762" i="4"/>
  <c r="B762" i="4"/>
  <c r="B1155" i="4" s="1"/>
  <c r="B1548" i="4" s="1"/>
  <c r="B1941" i="4" s="1"/>
  <c r="B2334" i="4" s="1"/>
  <c r="B2727" i="4" s="1"/>
  <c r="B3120" i="4" s="1"/>
  <c r="C762" i="4"/>
  <c r="C1155" i="4" s="1"/>
  <c r="C1548" i="4" s="1"/>
  <c r="C1941" i="4" s="1"/>
  <c r="C2334" i="4" s="1"/>
  <c r="C2727" i="4" s="1"/>
  <c r="C3120" i="4" s="1"/>
  <c r="D762" i="4"/>
  <c r="D1155" i="4" s="1"/>
  <c r="D1548" i="4" s="1"/>
  <c r="D1941" i="4" s="1"/>
  <c r="D2334" i="4" s="1"/>
  <c r="D2727" i="4" s="1"/>
  <c r="D3120" i="4" s="1"/>
  <c r="E762" i="4"/>
  <c r="E1155" i="4" s="1"/>
  <c r="E1548" i="4" s="1"/>
  <c r="E1941" i="4" s="1"/>
  <c r="E2334" i="4" s="1"/>
  <c r="E2727" i="4" s="1"/>
  <c r="E3120" i="4" s="1"/>
  <c r="A763" i="4"/>
  <c r="B763" i="4"/>
  <c r="B1156" i="4" s="1"/>
  <c r="B1549" i="4" s="1"/>
  <c r="B1942" i="4" s="1"/>
  <c r="B2335" i="4" s="1"/>
  <c r="B2728" i="4" s="1"/>
  <c r="B3121" i="4" s="1"/>
  <c r="C763" i="4"/>
  <c r="C1156" i="4" s="1"/>
  <c r="C1549" i="4" s="1"/>
  <c r="C1942" i="4" s="1"/>
  <c r="C2335" i="4" s="1"/>
  <c r="C2728" i="4" s="1"/>
  <c r="C3121" i="4" s="1"/>
  <c r="D763" i="4"/>
  <c r="D1156" i="4" s="1"/>
  <c r="D1549" i="4" s="1"/>
  <c r="D1942" i="4" s="1"/>
  <c r="D2335" i="4" s="1"/>
  <c r="D2728" i="4" s="1"/>
  <c r="D3121" i="4" s="1"/>
  <c r="E763" i="4"/>
  <c r="E1156" i="4" s="1"/>
  <c r="E1549" i="4" s="1"/>
  <c r="E1942" i="4" s="1"/>
  <c r="E2335" i="4" s="1"/>
  <c r="E2728" i="4" s="1"/>
  <c r="E3121" i="4" s="1"/>
  <c r="A764" i="4"/>
  <c r="B764" i="4"/>
  <c r="B1157" i="4" s="1"/>
  <c r="B1550" i="4" s="1"/>
  <c r="B1943" i="4" s="1"/>
  <c r="B2336" i="4" s="1"/>
  <c r="B2729" i="4" s="1"/>
  <c r="B3122" i="4" s="1"/>
  <c r="C764" i="4"/>
  <c r="C1157" i="4" s="1"/>
  <c r="C1550" i="4" s="1"/>
  <c r="C1943" i="4" s="1"/>
  <c r="C2336" i="4" s="1"/>
  <c r="C2729" i="4" s="1"/>
  <c r="C3122" i="4" s="1"/>
  <c r="D764" i="4"/>
  <c r="D1157" i="4" s="1"/>
  <c r="D1550" i="4" s="1"/>
  <c r="D1943" i="4" s="1"/>
  <c r="D2336" i="4" s="1"/>
  <c r="D2729" i="4" s="1"/>
  <c r="D3122" i="4" s="1"/>
  <c r="E764" i="4"/>
  <c r="E1157" i="4" s="1"/>
  <c r="E1550" i="4" s="1"/>
  <c r="E1943" i="4" s="1"/>
  <c r="E2336" i="4" s="1"/>
  <c r="E2729" i="4" s="1"/>
  <c r="E3122" i="4" s="1"/>
  <c r="A765" i="4"/>
  <c r="B765" i="4"/>
  <c r="B1158" i="4" s="1"/>
  <c r="B1551" i="4" s="1"/>
  <c r="B1944" i="4" s="1"/>
  <c r="B2337" i="4" s="1"/>
  <c r="B2730" i="4" s="1"/>
  <c r="B3123" i="4" s="1"/>
  <c r="C765" i="4"/>
  <c r="C1158" i="4" s="1"/>
  <c r="C1551" i="4" s="1"/>
  <c r="C1944" i="4" s="1"/>
  <c r="C2337" i="4" s="1"/>
  <c r="C2730" i="4" s="1"/>
  <c r="C3123" i="4" s="1"/>
  <c r="D765" i="4"/>
  <c r="D1158" i="4" s="1"/>
  <c r="D1551" i="4" s="1"/>
  <c r="D1944" i="4" s="1"/>
  <c r="D2337" i="4" s="1"/>
  <c r="D2730" i="4" s="1"/>
  <c r="D3123" i="4" s="1"/>
  <c r="E765" i="4"/>
  <c r="E1158" i="4" s="1"/>
  <c r="E1551" i="4" s="1"/>
  <c r="E1944" i="4" s="1"/>
  <c r="E2337" i="4" s="1"/>
  <c r="E2730" i="4" s="1"/>
  <c r="E3123" i="4" s="1"/>
  <c r="A766" i="4"/>
  <c r="B766" i="4"/>
  <c r="B1159" i="4" s="1"/>
  <c r="B1552" i="4" s="1"/>
  <c r="B1945" i="4" s="1"/>
  <c r="B2338" i="4" s="1"/>
  <c r="B2731" i="4" s="1"/>
  <c r="B3124" i="4" s="1"/>
  <c r="C766" i="4"/>
  <c r="C1159" i="4" s="1"/>
  <c r="C1552" i="4" s="1"/>
  <c r="C1945" i="4" s="1"/>
  <c r="C2338" i="4" s="1"/>
  <c r="C2731" i="4" s="1"/>
  <c r="C3124" i="4" s="1"/>
  <c r="D766" i="4"/>
  <c r="D1159" i="4" s="1"/>
  <c r="D1552" i="4" s="1"/>
  <c r="D1945" i="4" s="1"/>
  <c r="D2338" i="4" s="1"/>
  <c r="D2731" i="4" s="1"/>
  <c r="D3124" i="4" s="1"/>
  <c r="E766" i="4"/>
  <c r="E1159" i="4" s="1"/>
  <c r="E1552" i="4" s="1"/>
  <c r="E1945" i="4" s="1"/>
  <c r="E2338" i="4" s="1"/>
  <c r="E2731" i="4" s="1"/>
  <c r="E3124" i="4" s="1"/>
  <c r="A767" i="4"/>
  <c r="B767" i="4"/>
  <c r="B1160" i="4" s="1"/>
  <c r="B1553" i="4" s="1"/>
  <c r="B1946" i="4" s="1"/>
  <c r="B2339" i="4" s="1"/>
  <c r="B2732" i="4" s="1"/>
  <c r="B3125" i="4" s="1"/>
  <c r="C767" i="4"/>
  <c r="C1160" i="4" s="1"/>
  <c r="C1553" i="4" s="1"/>
  <c r="C1946" i="4" s="1"/>
  <c r="C2339" i="4" s="1"/>
  <c r="C2732" i="4" s="1"/>
  <c r="C3125" i="4" s="1"/>
  <c r="D767" i="4"/>
  <c r="D1160" i="4" s="1"/>
  <c r="D1553" i="4" s="1"/>
  <c r="D1946" i="4" s="1"/>
  <c r="D2339" i="4" s="1"/>
  <c r="D2732" i="4" s="1"/>
  <c r="D3125" i="4" s="1"/>
  <c r="E767" i="4"/>
  <c r="E1160" i="4" s="1"/>
  <c r="E1553" i="4" s="1"/>
  <c r="E1946" i="4" s="1"/>
  <c r="E2339" i="4" s="1"/>
  <c r="E2732" i="4" s="1"/>
  <c r="E3125" i="4" s="1"/>
  <c r="A768" i="4"/>
  <c r="B768" i="4"/>
  <c r="B1161" i="4" s="1"/>
  <c r="B1554" i="4" s="1"/>
  <c r="B1947" i="4" s="1"/>
  <c r="B2340" i="4" s="1"/>
  <c r="B2733" i="4" s="1"/>
  <c r="B3126" i="4" s="1"/>
  <c r="C768" i="4"/>
  <c r="C1161" i="4" s="1"/>
  <c r="C1554" i="4" s="1"/>
  <c r="C1947" i="4" s="1"/>
  <c r="C2340" i="4" s="1"/>
  <c r="C2733" i="4" s="1"/>
  <c r="C3126" i="4" s="1"/>
  <c r="D768" i="4"/>
  <c r="D1161" i="4" s="1"/>
  <c r="D1554" i="4" s="1"/>
  <c r="D1947" i="4" s="1"/>
  <c r="D2340" i="4" s="1"/>
  <c r="D2733" i="4" s="1"/>
  <c r="D3126" i="4" s="1"/>
  <c r="E768" i="4"/>
  <c r="E1161" i="4" s="1"/>
  <c r="E1554" i="4" s="1"/>
  <c r="E1947" i="4" s="1"/>
  <c r="E2340" i="4" s="1"/>
  <c r="E2733" i="4" s="1"/>
  <c r="E3126" i="4" s="1"/>
  <c r="A769" i="4"/>
  <c r="B769" i="4"/>
  <c r="B1162" i="4" s="1"/>
  <c r="B1555" i="4" s="1"/>
  <c r="B1948" i="4" s="1"/>
  <c r="B2341" i="4" s="1"/>
  <c r="B2734" i="4" s="1"/>
  <c r="B3127" i="4" s="1"/>
  <c r="C769" i="4"/>
  <c r="C1162" i="4" s="1"/>
  <c r="C1555" i="4" s="1"/>
  <c r="C1948" i="4" s="1"/>
  <c r="C2341" i="4" s="1"/>
  <c r="C2734" i="4" s="1"/>
  <c r="C3127" i="4" s="1"/>
  <c r="D769" i="4"/>
  <c r="D1162" i="4" s="1"/>
  <c r="D1555" i="4" s="1"/>
  <c r="D1948" i="4" s="1"/>
  <c r="D2341" i="4" s="1"/>
  <c r="D2734" i="4" s="1"/>
  <c r="D3127" i="4" s="1"/>
  <c r="E769" i="4"/>
  <c r="E1162" i="4" s="1"/>
  <c r="E1555" i="4" s="1"/>
  <c r="E1948" i="4" s="1"/>
  <c r="E2341" i="4" s="1"/>
  <c r="E2734" i="4" s="1"/>
  <c r="E3127" i="4" s="1"/>
  <c r="A770" i="4"/>
  <c r="B770" i="4"/>
  <c r="B1163" i="4" s="1"/>
  <c r="B1556" i="4" s="1"/>
  <c r="B1949" i="4" s="1"/>
  <c r="B2342" i="4" s="1"/>
  <c r="B2735" i="4" s="1"/>
  <c r="B3128" i="4" s="1"/>
  <c r="C770" i="4"/>
  <c r="C1163" i="4" s="1"/>
  <c r="C1556" i="4" s="1"/>
  <c r="C1949" i="4" s="1"/>
  <c r="C2342" i="4" s="1"/>
  <c r="C2735" i="4" s="1"/>
  <c r="C3128" i="4" s="1"/>
  <c r="D770" i="4"/>
  <c r="D1163" i="4" s="1"/>
  <c r="D1556" i="4" s="1"/>
  <c r="D1949" i="4" s="1"/>
  <c r="D2342" i="4" s="1"/>
  <c r="D2735" i="4" s="1"/>
  <c r="D3128" i="4" s="1"/>
  <c r="E770" i="4"/>
  <c r="E1163" i="4" s="1"/>
  <c r="E1556" i="4" s="1"/>
  <c r="E1949" i="4" s="1"/>
  <c r="E2342" i="4" s="1"/>
  <c r="E2735" i="4" s="1"/>
  <c r="E3128" i="4" s="1"/>
  <c r="A771" i="4"/>
  <c r="B771" i="4"/>
  <c r="B1164" i="4" s="1"/>
  <c r="B1557" i="4" s="1"/>
  <c r="B1950" i="4" s="1"/>
  <c r="B2343" i="4" s="1"/>
  <c r="B2736" i="4" s="1"/>
  <c r="B3129" i="4" s="1"/>
  <c r="C771" i="4"/>
  <c r="C1164" i="4" s="1"/>
  <c r="C1557" i="4" s="1"/>
  <c r="C1950" i="4" s="1"/>
  <c r="C2343" i="4" s="1"/>
  <c r="C2736" i="4" s="1"/>
  <c r="C3129" i="4" s="1"/>
  <c r="D771" i="4"/>
  <c r="D1164" i="4" s="1"/>
  <c r="D1557" i="4" s="1"/>
  <c r="D1950" i="4" s="1"/>
  <c r="D2343" i="4" s="1"/>
  <c r="D2736" i="4" s="1"/>
  <c r="D3129" i="4" s="1"/>
  <c r="E771" i="4"/>
  <c r="E1164" i="4" s="1"/>
  <c r="E1557" i="4" s="1"/>
  <c r="E1950" i="4" s="1"/>
  <c r="E2343" i="4" s="1"/>
  <c r="E2736" i="4" s="1"/>
  <c r="E3129" i="4" s="1"/>
  <c r="A772" i="4"/>
  <c r="B772" i="4"/>
  <c r="B1165" i="4" s="1"/>
  <c r="B1558" i="4" s="1"/>
  <c r="B1951" i="4" s="1"/>
  <c r="B2344" i="4" s="1"/>
  <c r="B2737" i="4" s="1"/>
  <c r="B3130" i="4" s="1"/>
  <c r="C772" i="4"/>
  <c r="C1165" i="4" s="1"/>
  <c r="C1558" i="4" s="1"/>
  <c r="C1951" i="4" s="1"/>
  <c r="C2344" i="4" s="1"/>
  <c r="C2737" i="4" s="1"/>
  <c r="C3130" i="4" s="1"/>
  <c r="D772" i="4"/>
  <c r="D1165" i="4" s="1"/>
  <c r="D1558" i="4" s="1"/>
  <c r="D1951" i="4" s="1"/>
  <c r="D2344" i="4" s="1"/>
  <c r="D2737" i="4" s="1"/>
  <c r="D3130" i="4" s="1"/>
  <c r="E772" i="4"/>
  <c r="E1165" i="4" s="1"/>
  <c r="E1558" i="4" s="1"/>
  <c r="E1951" i="4" s="1"/>
  <c r="E2344" i="4" s="1"/>
  <c r="E2737" i="4" s="1"/>
  <c r="E3130" i="4" s="1"/>
  <c r="A773" i="4"/>
  <c r="B773" i="4"/>
  <c r="B1166" i="4" s="1"/>
  <c r="B1559" i="4" s="1"/>
  <c r="B1952" i="4" s="1"/>
  <c r="B2345" i="4" s="1"/>
  <c r="B2738" i="4" s="1"/>
  <c r="B3131" i="4" s="1"/>
  <c r="C773" i="4"/>
  <c r="C1166" i="4" s="1"/>
  <c r="C1559" i="4" s="1"/>
  <c r="C1952" i="4" s="1"/>
  <c r="C2345" i="4" s="1"/>
  <c r="C2738" i="4" s="1"/>
  <c r="C3131" i="4" s="1"/>
  <c r="D773" i="4"/>
  <c r="D1166" i="4" s="1"/>
  <c r="D1559" i="4" s="1"/>
  <c r="D1952" i="4" s="1"/>
  <c r="D2345" i="4" s="1"/>
  <c r="D2738" i="4" s="1"/>
  <c r="D3131" i="4" s="1"/>
  <c r="E773" i="4"/>
  <c r="E1166" i="4" s="1"/>
  <c r="E1559" i="4" s="1"/>
  <c r="E1952" i="4" s="1"/>
  <c r="E2345" i="4" s="1"/>
  <c r="E2738" i="4" s="1"/>
  <c r="E3131" i="4" s="1"/>
  <c r="A774" i="4"/>
  <c r="B774" i="4"/>
  <c r="B1167" i="4" s="1"/>
  <c r="B1560" i="4" s="1"/>
  <c r="B1953" i="4" s="1"/>
  <c r="B2346" i="4" s="1"/>
  <c r="B2739" i="4" s="1"/>
  <c r="B3132" i="4" s="1"/>
  <c r="C774" i="4"/>
  <c r="C1167" i="4" s="1"/>
  <c r="C1560" i="4" s="1"/>
  <c r="C1953" i="4" s="1"/>
  <c r="C2346" i="4" s="1"/>
  <c r="C2739" i="4" s="1"/>
  <c r="C3132" i="4" s="1"/>
  <c r="D774" i="4"/>
  <c r="D1167" i="4" s="1"/>
  <c r="D1560" i="4" s="1"/>
  <c r="D1953" i="4" s="1"/>
  <c r="D2346" i="4" s="1"/>
  <c r="D2739" i="4" s="1"/>
  <c r="D3132" i="4" s="1"/>
  <c r="E774" i="4"/>
  <c r="E1167" i="4" s="1"/>
  <c r="E1560" i="4" s="1"/>
  <c r="E1953" i="4" s="1"/>
  <c r="E2346" i="4" s="1"/>
  <c r="E2739" i="4" s="1"/>
  <c r="E3132" i="4" s="1"/>
  <c r="A775" i="4"/>
  <c r="B775" i="4"/>
  <c r="B1168" i="4" s="1"/>
  <c r="B1561" i="4" s="1"/>
  <c r="B1954" i="4" s="1"/>
  <c r="B2347" i="4" s="1"/>
  <c r="B2740" i="4" s="1"/>
  <c r="B3133" i="4" s="1"/>
  <c r="C775" i="4"/>
  <c r="C1168" i="4" s="1"/>
  <c r="C1561" i="4" s="1"/>
  <c r="C1954" i="4" s="1"/>
  <c r="C2347" i="4" s="1"/>
  <c r="C2740" i="4" s="1"/>
  <c r="C3133" i="4" s="1"/>
  <c r="D775" i="4"/>
  <c r="D1168" i="4" s="1"/>
  <c r="D1561" i="4" s="1"/>
  <c r="D1954" i="4" s="1"/>
  <c r="D2347" i="4" s="1"/>
  <c r="D2740" i="4" s="1"/>
  <c r="D3133" i="4" s="1"/>
  <c r="E775" i="4"/>
  <c r="E1168" i="4" s="1"/>
  <c r="E1561" i="4" s="1"/>
  <c r="E1954" i="4" s="1"/>
  <c r="E2347" i="4" s="1"/>
  <c r="E2740" i="4" s="1"/>
  <c r="E3133" i="4" s="1"/>
  <c r="A776" i="4"/>
  <c r="B776" i="4"/>
  <c r="B1169" i="4" s="1"/>
  <c r="B1562" i="4" s="1"/>
  <c r="B1955" i="4" s="1"/>
  <c r="B2348" i="4" s="1"/>
  <c r="B2741" i="4" s="1"/>
  <c r="B3134" i="4" s="1"/>
  <c r="C776" i="4"/>
  <c r="C1169" i="4" s="1"/>
  <c r="C1562" i="4" s="1"/>
  <c r="C1955" i="4" s="1"/>
  <c r="C2348" i="4" s="1"/>
  <c r="C2741" i="4" s="1"/>
  <c r="C3134" i="4" s="1"/>
  <c r="D776" i="4"/>
  <c r="D1169" i="4" s="1"/>
  <c r="D1562" i="4" s="1"/>
  <c r="D1955" i="4" s="1"/>
  <c r="D2348" i="4" s="1"/>
  <c r="D2741" i="4" s="1"/>
  <c r="D3134" i="4" s="1"/>
  <c r="E776" i="4"/>
  <c r="E1169" i="4" s="1"/>
  <c r="E1562" i="4" s="1"/>
  <c r="E1955" i="4" s="1"/>
  <c r="E2348" i="4" s="1"/>
  <c r="E2741" i="4" s="1"/>
  <c r="E3134" i="4" s="1"/>
  <c r="A777" i="4"/>
  <c r="B777" i="4"/>
  <c r="B1170" i="4" s="1"/>
  <c r="B1563" i="4" s="1"/>
  <c r="B1956" i="4" s="1"/>
  <c r="B2349" i="4" s="1"/>
  <c r="B2742" i="4" s="1"/>
  <c r="B3135" i="4" s="1"/>
  <c r="C777" i="4"/>
  <c r="C1170" i="4" s="1"/>
  <c r="C1563" i="4" s="1"/>
  <c r="C1956" i="4" s="1"/>
  <c r="C2349" i="4" s="1"/>
  <c r="C2742" i="4" s="1"/>
  <c r="C3135" i="4" s="1"/>
  <c r="D777" i="4"/>
  <c r="D1170" i="4" s="1"/>
  <c r="D1563" i="4" s="1"/>
  <c r="D1956" i="4" s="1"/>
  <c r="D2349" i="4" s="1"/>
  <c r="D2742" i="4" s="1"/>
  <c r="D3135" i="4" s="1"/>
  <c r="E777" i="4"/>
  <c r="E1170" i="4" s="1"/>
  <c r="E1563" i="4" s="1"/>
  <c r="E1956" i="4" s="1"/>
  <c r="E2349" i="4" s="1"/>
  <c r="E2742" i="4" s="1"/>
  <c r="E3135" i="4" s="1"/>
  <c r="A778" i="4"/>
  <c r="B778" i="4"/>
  <c r="B1171" i="4" s="1"/>
  <c r="B1564" i="4" s="1"/>
  <c r="B1957" i="4" s="1"/>
  <c r="B2350" i="4" s="1"/>
  <c r="B2743" i="4" s="1"/>
  <c r="B3136" i="4" s="1"/>
  <c r="C778" i="4"/>
  <c r="C1171" i="4" s="1"/>
  <c r="C1564" i="4" s="1"/>
  <c r="C1957" i="4" s="1"/>
  <c r="C2350" i="4" s="1"/>
  <c r="C2743" i="4" s="1"/>
  <c r="C3136" i="4" s="1"/>
  <c r="D778" i="4"/>
  <c r="D1171" i="4" s="1"/>
  <c r="D1564" i="4" s="1"/>
  <c r="D1957" i="4" s="1"/>
  <c r="D2350" i="4" s="1"/>
  <c r="D2743" i="4" s="1"/>
  <c r="D3136" i="4" s="1"/>
  <c r="E778" i="4"/>
  <c r="E1171" i="4" s="1"/>
  <c r="E1564" i="4" s="1"/>
  <c r="E1957" i="4" s="1"/>
  <c r="E2350" i="4" s="1"/>
  <c r="E2743" i="4" s="1"/>
  <c r="E3136" i="4" s="1"/>
  <c r="A779" i="4"/>
  <c r="B779" i="4"/>
  <c r="B1172" i="4" s="1"/>
  <c r="B1565" i="4" s="1"/>
  <c r="B1958" i="4" s="1"/>
  <c r="B2351" i="4" s="1"/>
  <c r="B2744" i="4" s="1"/>
  <c r="B3137" i="4" s="1"/>
  <c r="C779" i="4"/>
  <c r="C1172" i="4" s="1"/>
  <c r="C1565" i="4" s="1"/>
  <c r="C1958" i="4" s="1"/>
  <c r="C2351" i="4" s="1"/>
  <c r="C2744" i="4" s="1"/>
  <c r="C3137" i="4" s="1"/>
  <c r="D779" i="4"/>
  <c r="D1172" i="4" s="1"/>
  <c r="D1565" i="4" s="1"/>
  <c r="D1958" i="4" s="1"/>
  <c r="D2351" i="4" s="1"/>
  <c r="D2744" i="4" s="1"/>
  <c r="D3137" i="4" s="1"/>
  <c r="E779" i="4"/>
  <c r="E1172" i="4" s="1"/>
  <c r="E1565" i="4" s="1"/>
  <c r="E1958" i="4" s="1"/>
  <c r="E2351" i="4" s="1"/>
  <c r="E2744" i="4" s="1"/>
  <c r="E3137" i="4" s="1"/>
  <c r="A780" i="4"/>
  <c r="B780" i="4"/>
  <c r="B1173" i="4" s="1"/>
  <c r="B1566" i="4" s="1"/>
  <c r="B1959" i="4" s="1"/>
  <c r="B2352" i="4" s="1"/>
  <c r="B2745" i="4" s="1"/>
  <c r="B3138" i="4" s="1"/>
  <c r="C780" i="4"/>
  <c r="C1173" i="4" s="1"/>
  <c r="C1566" i="4" s="1"/>
  <c r="C1959" i="4" s="1"/>
  <c r="C2352" i="4" s="1"/>
  <c r="C2745" i="4" s="1"/>
  <c r="C3138" i="4" s="1"/>
  <c r="D780" i="4"/>
  <c r="D1173" i="4" s="1"/>
  <c r="D1566" i="4" s="1"/>
  <c r="D1959" i="4" s="1"/>
  <c r="D2352" i="4" s="1"/>
  <c r="D2745" i="4" s="1"/>
  <c r="D3138" i="4" s="1"/>
  <c r="E780" i="4"/>
  <c r="E1173" i="4" s="1"/>
  <c r="E1566" i="4" s="1"/>
  <c r="E1959" i="4" s="1"/>
  <c r="E2352" i="4" s="1"/>
  <c r="E2745" i="4" s="1"/>
  <c r="E3138" i="4" s="1"/>
  <c r="A781" i="4"/>
  <c r="B781" i="4"/>
  <c r="B1174" i="4" s="1"/>
  <c r="B1567" i="4" s="1"/>
  <c r="B1960" i="4" s="1"/>
  <c r="B2353" i="4" s="1"/>
  <c r="B2746" i="4" s="1"/>
  <c r="B3139" i="4" s="1"/>
  <c r="C781" i="4"/>
  <c r="C1174" i="4" s="1"/>
  <c r="C1567" i="4" s="1"/>
  <c r="C1960" i="4" s="1"/>
  <c r="C2353" i="4" s="1"/>
  <c r="C2746" i="4" s="1"/>
  <c r="C3139" i="4" s="1"/>
  <c r="D781" i="4"/>
  <c r="D1174" i="4" s="1"/>
  <c r="D1567" i="4" s="1"/>
  <c r="D1960" i="4" s="1"/>
  <c r="D2353" i="4" s="1"/>
  <c r="D2746" i="4" s="1"/>
  <c r="D3139" i="4" s="1"/>
  <c r="E781" i="4"/>
  <c r="E1174" i="4" s="1"/>
  <c r="E1567" i="4" s="1"/>
  <c r="E1960" i="4" s="1"/>
  <c r="E2353" i="4" s="1"/>
  <c r="E2746" i="4" s="1"/>
  <c r="E3139" i="4" s="1"/>
  <c r="A782" i="4"/>
  <c r="B782" i="4"/>
  <c r="B1175" i="4" s="1"/>
  <c r="B1568" i="4" s="1"/>
  <c r="B1961" i="4" s="1"/>
  <c r="B2354" i="4" s="1"/>
  <c r="B2747" i="4" s="1"/>
  <c r="B3140" i="4" s="1"/>
  <c r="C782" i="4"/>
  <c r="C1175" i="4" s="1"/>
  <c r="C1568" i="4" s="1"/>
  <c r="C1961" i="4" s="1"/>
  <c r="C2354" i="4" s="1"/>
  <c r="C2747" i="4" s="1"/>
  <c r="C3140" i="4" s="1"/>
  <c r="D782" i="4"/>
  <c r="D1175" i="4" s="1"/>
  <c r="D1568" i="4" s="1"/>
  <c r="D1961" i="4" s="1"/>
  <c r="D2354" i="4" s="1"/>
  <c r="D2747" i="4" s="1"/>
  <c r="D3140" i="4" s="1"/>
  <c r="E782" i="4"/>
  <c r="E1175" i="4" s="1"/>
  <c r="E1568" i="4" s="1"/>
  <c r="E1961" i="4" s="1"/>
  <c r="E2354" i="4" s="1"/>
  <c r="E2747" i="4" s="1"/>
  <c r="E3140" i="4" s="1"/>
  <c r="A783" i="4"/>
  <c r="B783" i="4"/>
  <c r="B1176" i="4" s="1"/>
  <c r="B1569" i="4" s="1"/>
  <c r="B1962" i="4" s="1"/>
  <c r="B2355" i="4" s="1"/>
  <c r="B2748" i="4" s="1"/>
  <c r="B3141" i="4" s="1"/>
  <c r="C783" i="4"/>
  <c r="C1176" i="4" s="1"/>
  <c r="C1569" i="4" s="1"/>
  <c r="C1962" i="4" s="1"/>
  <c r="C2355" i="4" s="1"/>
  <c r="C2748" i="4" s="1"/>
  <c r="C3141" i="4" s="1"/>
  <c r="D783" i="4"/>
  <c r="D1176" i="4" s="1"/>
  <c r="D1569" i="4" s="1"/>
  <c r="D1962" i="4" s="1"/>
  <c r="D2355" i="4" s="1"/>
  <c r="D2748" i="4" s="1"/>
  <c r="D3141" i="4" s="1"/>
  <c r="E783" i="4"/>
  <c r="E1176" i="4" s="1"/>
  <c r="E1569" i="4" s="1"/>
  <c r="E1962" i="4" s="1"/>
  <c r="E2355" i="4" s="1"/>
  <c r="E2748" i="4" s="1"/>
  <c r="E3141" i="4" s="1"/>
  <c r="A784" i="4"/>
  <c r="B784" i="4"/>
  <c r="B1177" i="4" s="1"/>
  <c r="B1570" i="4" s="1"/>
  <c r="B1963" i="4" s="1"/>
  <c r="B2356" i="4" s="1"/>
  <c r="B2749" i="4" s="1"/>
  <c r="B3142" i="4" s="1"/>
  <c r="C784" i="4"/>
  <c r="C1177" i="4" s="1"/>
  <c r="C1570" i="4" s="1"/>
  <c r="C1963" i="4" s="1"/>
  <c r="C2356" i="4" s="1"/>
  <c r="C2749" i="4" s="1"/>
  <c r="C3142" i="4" s="1"/>
  <c r="D784" i="4"/>
  <c r="D1177" i="4" s="1"/>
  <c r="D1570" i="4" s="1"/>
  <c r="D1963" i="4" s="1"/>
  <c r="D2356" i="4" s="1"/>
  <c r="D2749" i="4" s="1"/>
  <c r="D3142" i="4" s="1"/>
  <c r="E784" i="4"/>
  <c r="E1177" i="4" s="1"/>
  <c r="E1570" i="4" s="1"/>
  <c r="E1963" i="4" s="1"/>
  <c r="E2356" i="4" s="1"/>
  <c r="E2749" i="4" s="1"/>
  <c r="E3142" i="4" s="1"/>
  <c r="A785" i="4"/>
  <c r="B785" i="4"/>
  <c r="B1178" i="4" s="1"/>
  <c r="B1571" i="4" s="1"/>
  <c r="B1964" i="4" s="1"/>
  <c r="B2357" i="4" s="1"/>
  <c r="B2750" i="4" s="1"/>
  <c r="B3143" i="4" s="1"/>
  <c r="C785" i="4"/>
  <c r="C1178" i="4" s="1"/>
  <c r="C1571" i="4" s="1"/>
  <c r="C1964" i="4" s="1"/>
  <c r="C2357" i="4" s="1"/>
  <c r="C2750" i="4" s="1"/>
  <c r="C3143" i="4" s="1"/>
  <c r="D785" i="4"/>
  <c r="D1178" i="4" s="1"/>
  <c r="D1571" i="4" s="1"/>
  <c r="D1964" i="4" s="1"/>
  <c r="D2357" i="4" s="1"/>
  <c r="D2750" i="4" s="1"/>
  <c r="D3143" i="4" s="1"/>
  <c r="E785" i="4"/>
  <c r="E1178" i="4" s="1"/>
  <c r="E1571" i="4" s="1"/>
  <c r="E1964" i="4" s="1"/>
  <c r="E2357" i="4" s="1"/>
  <c r="E2750" i="4" s="1"/>
  <c r="E3143" i="4" s="1"/>
  <c r="B1184" i="4"/>
  <c r="B1577" i="4" s="1"/>
  <c r="A124" i="4"/>
  <c r="A517" i="4" s="1"/>
  <c r="B124" i="4"/>
  <c r="B517" i="4" s="1"/>
  <c r="B910" i="4" s="1"/>
  <c r="B1303" i="4" s="1"/>
  <c r="B1696" i="4" s="1"/>
  <c r="B2089" i="4" s="1"/>
  <c r="B2482" i="4" s="1"/>
  <c r="B2875" i="4" s="1"/>
  <c r="C124" i="4"/>
  <c r="C517" i="4" s="1"/>
  <c r="C910" i="4" s="1"/>
  <c r="C1303" i="4" s="1"/>
  <c r="C1696" i="4" s="1"/>
  <c r="C2089" i="4" s="1"/>
  <c r="C2482" i="4" s="1"/>
  <c r="C2875" i="4" s="1"/>
  <c r="D124" i="4"/>
  <c r="D517" i="4" s="1"/>
  <c r="D910" i="4" s="1"/>
  <c r="D1303" i="4" s="1"/>
  <c r="D1696" i="4" s="1"/>
  <c r="D2089" i="4" s="1"/>
  <c r="D2482" i="4" s="1"/>
  <c r="D2875" i="4" s="1"/>
  <c r="E124" i="4"/>
  <c r="E517" i="4" s="1"/>
  <c r="E910" i="4" s="1"/>
  <c r="E1303" i="4" s="1"/>
  <c r="E1696" i="4" s="1"/>
  <c r="E2089" i="4" s="1"/>
  <c r="E2482" i="4" s="1"/>
  <c r="E2875" i="4" s="1"/>
  <c r="A125" i="4"/>
  <c r="A518" i="4" s="1"/>
  <c r="B125" i="4"/>
  <c r="B518" i="4" s="1"/>
  <c r="B911" i="4" s="1"/>
  <c r="B1304" i="4" s="1"/>
  <c r="B1697" i="4" s="1"/>
  <c r="B2090" i="4" s="1"/>
  <c r="B2483" i="4" s="1"/>
  <c r="B2876" i="4" s="1"/>
  <c r="C125" i="4"/>
  <c r="C518" i="4" s="1"/>
  <c r="C911" i="4" s="1"/>
  <c r="C1304" i="4" s="1"/>
  <c r="C1697" i="4" s="1"/>
  <c r="C2090" i="4" s="1"/>
  <c r="C2483" i="4" s="1"/>
  <c r="C2876" i="4" s="1"/>
  <c r="D125" i="4"/>
  <c r="D518" i="4" s="1"/>
  <c r="D911" i="4" s="1"/>
  <c r="D1304" i="4" s="1"/>
  <c r="D1697" i="4" s="1"/>
  <c r="D2090" i="4" s="1"/>
  <c r="D2483" i="4" s="1"/>
  <c r="D2876" i="4" s="1"/>
  <c r="E125" i="4"/>
  <c r="E518" i="4" s="1"/>
  <c r="E911" i="4" s="1"/>
  <c r="E1304" i="4" s="1"/>
  <c r="E1697" i="4" s="1"/>
  <c r="E2090" i="4" s="1"/>
  <c r="E2483" i="4" s="1"/>
  <c r="E2876" i="4" s="1"/>
  <c r="A126" i="4"/>
  <c r="A519" i="4" s="1"/>
  <c r="B126" i="4"/>
  <c r="B519" i="4" s="1"/>
  <c r="B912" i="4" s="1"/>
  <c r="B1305" i="4" s="1"/>
  <c r="B1698" i="4" s="1"/>
  <c r="B2091" i="4" s="1"/>
  <c r="B2484" i="4" s="1"/>
  <c r="B2877" i="4" s="1"/>
  <c r="C126" i="4"/>
  <c r="C519" i="4" s="1"/>
  <c r="C912" i="4" s="1"/>
  <c r="C1305" i="4" s="1"/>
  <c r="C1698" i="4" s="1"/>
  <c r="C2091" i="4" s="1"/>
  <c r="C2484" i="4" s="1"/>
  <c r="C2877" i="4" s="1"/>
  <c r="D126" i="4"/>
  <c r="D519" i="4" s="1"/>
  <c r="D912" i="4" s="1"/>
  <c r="D1305" i="4" s="1"/>
  <c r="D1698" i="4" s="1"/>
  <c r="D2091" i="4" s="1"/>
  <c r="D2484" i="4" s="1"/>
  <c r="D2877" i="4" s="1"/>
  <c r="E126" i="4"/>
  <c r="E519" i="4" s="1"/>
  <c r="E912" i="4" s="1"/>
  <c r="E1305" i="4" s="1"/>
  <c r="E1698" i="4" s="1"/>
  <c r="E2091" i="4" s="1"/>
  <c r="E2484" i="4" s="1"/>
  <c r="E2877" i="4" s="1"/>
  <c r="A127" i="4"/>
  <c r="A520" i="4" s="1"/>
  <c r="B127" i="4"/>
  <c r="B520" i="4" s="1"/>
  <c r="B913" i="4" s="1"/>
  <c r="B1306" i="4" s="1"/>
  <c r="B1699" i="4" s="1"/>
  <c r="B2092" i="4" s="1"/>
  <c r="B2485" i="4" s="1"/>
  <c r="B2878" i="4" s="1"/>
  <c r="C127" i="4"/>
  <c r="C520" i="4" s="1"/>
  <c r="C913" i="4" s="1"/>
  <c r="C1306" i="4" s="1"/>
  <c r="C1699" i="4" s="1"/>
  <c r="C2092" i="4" s="1"/>
  <c r="C2485" i="4" s="1"/>
  <c r="C2878" i="4" s="1"/>
  <c r="D127" i="4"/>
  <c r="D520" i="4" s="1"/>
  <c r="D913" i="4" s="1"/>
  <c r="D1306" i="4" s="1"/>
  <c r="D1699" i="4" s="1"/>
  <c r="D2092" i="4" s="1"/>
  <c r="D2485" i="4" s="1"/>
  <c r="D2878" i="4" s="1"/>
  <c r="E127" i="4"/>
  <c r="E520" i="4" s="1"/>
  <c r="E913" i="4" s="1"/>
  <c r="E1306" i="4" s="1"/>
  <c r="E1699" i="4" s="1"/>
  <c r="E2092" i="4" s="1"/>
  <c r="E2485" i="4" s="1"/>
  <c r="E2878" i="4" s="1"/>
  <c r="A128" i="4"/>
  <c r="B128" i="4"/>
  <c r="C128" i="4"/>
  <c r="D128" i="4"/>
  <c r="E128" i="4"/>
  <c r="A129" i="4"/>
  <c r="B129" i="4"/>
  <c r="C129" i="4"/>
  <c r="D129" i="4"/>
  <c r="E129" i="4"/>
  <c r="A624" i="4"/>
  <c r="B624" i="4"/>
  <c r="B1017" i="4" s="1"/>
  <c r="B1410" i="4" s="1"/>
  <c r="B1803" i="4" s="1"/>
  <c r="B2196" i="4" s="1"/>
  <c r="B2589" i="4" s="1"/>
  <c r="B2982" i="4" s="1"/>
  <c r="C624" i="4"/>
  <c r="C1017" i="4" s="1"/>
  <c r="C1410" i="4" s="1"/>
  <c r="C1803" i="4" s="1"/>
  <c r="C2196" i="4" s="1"/>
  <c r="C2589" i="4" s="1"/>
  <c r="C2982" i="4" s="1"/>
  <c r="D624" i="4"/>
  <c r="D1017" i="4" s="1"/>
  <c r="D1410" i="4" s="1"/>
  <c r="D1803" i="4" s="1"/>
  <c r="D2196" i="4" s="1"/>
  <c r="D2589" i="4" s="1"/>
  <c r="D2982" i="4" s="1"/>
  <c r="E624" i="4"/>
  <c r="E1017" i="4" s="1"/>
  <c r="E1410" i="4" s="1"/>
  <c r="E1803" i="4" s="1"/>
  <c r="E2196" i="4" s="1"/>
  <c r="E2589" i="4" s="1"/>
  <c r="E2982" i="4" s="1"/>
  <c r="A625" i="4"/>
  <c r="B625" i="4"/>
  <c r="B1018" i="4" s="1"/>
  <c r="B1411" i="4" s="1"/>
  <c r="B1804" i="4" s="1"/>
  <c r="B2197" i="4" s="1"/>
  <c r="B2590" i="4" s="1"/>
  <c r="B2983" i="4" s="1"/>
  <c r="C625" i="4"/>
  <c r="C1018" i="4" s="1"/>
  <c r="C1411" i="4" s="1"/>
  <c r="C1804" i="4" s="1"/>
  <c r="C2197" i="4" s="1"/>
  <c r="C2590" i="4" s="1"/>
  <c r="C2983" i="4" s="1"/>
  <c r="D625" i="4"/>
  <c r="D1018" i="4" s="1"/>
  <c r="D1411" i="4" s="1"/>
  <c r="D1804" i="4" s="1"/>
  <c r="D2197" i="4" s="1"/>
  <c r="D2590" i="4" s="1"/>
  <c r="D2983" i="4" s="1"/>
  <c r="E625" i="4"/>
  <c r="E1018" i="4" s="1"/>
  <c r="E1411" i="4" s="1"/>
  <c r="E1804" i="4" s="1"/>
  <c r="E2197" i="4" s="1"/>
  <c r="E2590" i="4" s="1"/>
  <c r="E2983" i="4" s="1"/>
  <c r="A626" i="4"/>
  <c r="B626" i="4"/>
  <c r="B1019" i="4" s="1"/>
  <c r="B1412" i="4" s="1"/>
  <c r="B1805" i="4" s="1"/>
  <c r="B2198" i="4" s="1"/>
  <c r="B2591" i="4" s="1"/>
  <c r="B2984" i="4" s="1"/>
  <c r="C626" i="4"/>
  <c r="C1019" i="4" s="1"/>
  <c r="C1412" i="4" s="1"/>
  <c r="C1805" i="4" s="1"/>
  <c r="C2198" i="4" s="1"/>
  <c r="C2591" i="4" s="1"/>
  <c r="C2984" i="4" s="1"/>
  <c r="D626" i="4"/>
  <c r="D1019" i="4" s="1"/>
  <c r="D1412" i="4" s="1"/>
  <c r="D1805" i="4" s="1"/>
  <c r="D2198" i="4" s="1"/>
  <c r="D2591" i="4" s="1"/>
  <c r="D2984" i="4" s="1"/>
  <c r="E626" i="4"/>
  <c r="E1019" i="4" s="1"/>
  <c r="E1412" i="4" s="1"/>
  <c r="E1805" i="4" s="1"/>
  <c r="E2198" i="4" s="1"/>
  <c r="E2591" i="4" s="1"/>
  <c r="E2984" i="4" s="1"/>
  <c r="A627" i="4"/>
  <c r="B627" i="4"/>
  <c r="B1020" i="4" s="1"/>
  <c r="B1413" i="4" s="1"/>
  <c r="B1806" i="4" s="1"/>
  <c r="B2199" i="4" s="1"/>
  <c r="B2592" i="4" s="1"/>
  <c r="B2985" i="4" s="1"/>
  <c r="C627" i="4"/>
  <c r="C1020" i="4" s="1"/>
  <c r="C1413" i="4" s="1"/>
  <c r="C1806" i="4" s="1"/>
  <c r="C2199" i="4" s="1"/>
  <c r="C2592" i="4" s="1"/>
  <c r="C2985" i="4" s="1"/>
  <c r="D627" i="4"/>
  <c r="D1020" i="4" s="1"/>
  <c r="D1413" i="4" s="1"/>
  <c r="D1806" i="4" s="1"/>
  <c r="D2199" i="4" s="1"/>
  <c r="D2592" i="4" s="1"/>
  <c r="D2985" i="4" s="1"/>
  <c r="E627" i="4"/>
  <c r="E1020" i="4" s="1"/>
  <c r="E1413" i="4" s="1"/>
  <c r="E1806" i="4" s="1"/>
  <c r="E2199" i="4" s="1"/>
  <c r="E2592" i="4" s="1"/>
  <c r="E2985" i="4" s="1"/>
  <c r="A628" i="4"/>
  <c r="B628" i="4"/>
  <c r="B1021" i="4" s="1"/>
  <c r="B1414" i="4" s="1"/>
  <c r="B1807" i="4" s="1"/>
  <c r="B2200" i="4" s="1"/>
  <c r="B2593" i="4" s="1"/>
  <c r="B2986" i="4" s="1"/>
  <c r="C628" i="4"/>
  <c r="C1021" i="4" s="1"/>
  <c r="C1414" i="4" s="1"/>
  <c r="C1807" i="4" s="1"/>
  <c r="C2200" i="4" s="1"/>
  <c r="C2593" i="4" s="1"/>
  <c r="C2986" i="4" s="1"/>
  <c r="D628" i="4"/>
  <c r="D1021" i="4" s="1"/>
  <c r="D1414" i="4" s="1"/>
  <c r="D1807" i="4" s="1"/>
  <c r="D2200" i="4" s="1"/>
  <c r="D2593" i="4" s="1"/>
  <c r="D2986" i="4" s="1"/>
  <c r="E628" i="4"/>
  <c r="E1021" i="4" s="1"/>
  <c r="E1414" i="4" s="1"/>
  <c r="E1807" i="4" s="1"/>
  <c r="E2200" i="4" s="1"/>
  <c r="E2593" i="4" s="1"/>
  <c r="E2986" i="4" s="1"/>
  <c r="A629" i="4"/>
  <c r="B629" i="4"/>
  <c r="B1022" i="4" s="1"/>
  <c r="B1415" i="4" s="1"/>
  <c r="B1808" i="4" s="1"/>
  <c r="B2201" i="4" s="1"/>
  <c r="B2594" i="4" s="1"/>
  <c r="B2987" i="4" s="1"/>
  <c r="C629" i="4"/>
  <c r="C1022" i="4" s="1"/>
  <c r="C1415" i="4" s="1"/>
  <c r="C1808" i="4" s="1"/>
  <c r="C2201" i="4" s="1"/>
  <c r="C2594" i="4" s="1"/>
  <c r="C2987" i="4" s="1"/>
  <c r="D629" i="4"/>
  <c r="D1022" i="4" s="1"/>
  <c r="D1415" i="4" s="1"/>
  <c r="D1808" i="4" s="1"/>
  <c r="D2201" i="4" s="1"/>
  <c r="D2594" i="4" s="1"/>
  <c r="D2987" i="4" s="1"/>
  <c r="E629" i="4"/>
  <c r="E1022" i="4" s="1"/>
  <c r="E1415" i="4" s="1"/>
  <c r="E1808" i="4" s="1"/>
  <c r="E2201" i="4" s="1"/>
  <c r="E2594" i="4" s="1"/>
  <c r="E2987" i="4" s="1"/>
  <c r="A630" i="4"/>
  <c r="B630" i="4"/>
  <c r="B1023" i="4" s="1"/>
  <c r="B1416" i="4" s="1"/>
  <c r="B1809" i="4" s="1"/>
  <c r="B2202" i="4" s="1"/>
  <c r="B2595" i="4" s="1"/>
  <c r="B2988" i="4" s="1"/>
  <c r="C630" i="4"/>
  <c r="C1023" i="4" s="1"/>
  <c r="C1416" i="4" s="1"/>
  <c r="C1809" i="4" s="1"/>
  <c r="C2202" i="4" s="1"/>
  <c r="C2595" i="4" s="1"/>
  <c r="C2988" i="4" s="1"/>
  <c r="D630" i="4"/>
  <c r="D1023" i="4" s="1"/>
  <c r="D1416" i="4" s="1"/>
  <c r="D1809" i="4" s="1"/>
  <c r="D2202" i="4" s="1"/>
  <c r="D2595" i="4" s="1"/>
  <c r="D2988" i="4" s="1"/>
  <c r="E630" i="4"/>
  <c r="E1023" i="4" s="1"/>
  <c r="E1416" i="4" s="1"/>
  <c r="E1809" i="4" s="1"/>
  <c r="E2202" i="4" s="1"/>
  <c r="E2595" i="4" s="1"/>
  <c r="E2988" i="4" s="1"/>
  <c r="A631" i="4"/>
  <c r="B631" i="4"/>
  <c r="B1024" i="4" s="1"/>
  <c r="B1417" i="4" s="1"/>
  <c r="B1810" i="4" s="1"/>
  <c r="B2203" i="4" s="1"/>
  <c r="B2596" i="4" s="1"/>
  <c r="B2989" i="4" s="1"/>
  <c r="C631" i="4"/>
  <c r="C1024" i="4" s="1"/>
  <c r="C1417" i="4" s="1"/>
  <c r="C1810" i="4" s="1"/>
  <c r="C2203" i="4" s="1"/>
  <c r="C2596" i="4" s="1"/>
  <c r="C2989" i="4" s="1"/>
  <c r="D631" i="4"/>
  <c r="D1024" i="4" s="1"/>
  <c r="D1417" i="4" s="1"/>
  <c r="D1810" i="4" s="1"/>
  <c r="D2203" i="4" s="1"/>
  <c r="D2596" i="4" s="1"/>
  <c r="D2989" i="4" s="1"/>
  <c r="E631" i="4"/>
  <c r="E1024" i="4" s="1"/>
  <c r="E1417" i="4" s="1"/>
  <c r="E1810" i="4" s="1"/>
  <c r="E2203" i="4" s="1"/>
  <c r="E2596" i="4" s="1"/>
  <c r="E2989" i="4" s="1"/>
  <c r="A632" i="4"/>
  <c r="B632" i="4"/>
  <c r="B1025" i="4" s="1"/>
  <c r="B1418" i="4" s="1"/>
  <c r="B1811" i="4" s="1"/>
  <c r="B2204" i="4" s="1"/>
  <c r="B2597" i="4" s="1"/>
  <c r="B2990" i="4" s="1"/>
  <c r="C632" i="4"/>
  <c r="C1025" i="4" s="1"/>
  <c r="C1418" i="4" s="1"/>
  <c r="C1811" i="4" s="1"/>
  <c r="C2204" i="4" s="1"/>
  <c r="C2597" i="4" s="1"/>
  <c r="C2990" i="4" s="1"/>
  <c r="D632" i="4"/>
  <c r="D1025" i="4" s="1"/>
  <c r="D1418" i="4" s="1"/>
  <c r="D1811" i="4" s="1"/>
  <c r="D2204" i="4" s="1"/>
  <c r="D2597" i="4" s="1"/>
  <c r="D2990" i="4" s="1"/>
  <c r="E632" i="4"/>
  <c r="E1025" i="4" s="1"/>
  <c r="E1418" i="4" s="1"/>
  <c r="E1811" i="4" s="1"/>
  <c r="E2204" i="4" s="1"/>
  <c r="E2597" i="4" s="1"/>
  <c r="E2990" i="4" s="1"/>
  <c r="A633" i="4"/>
  <c r="B633" i="4"/>
  <c r="B1026" i="4" s="1"/>
  <c r="B1419" i="4" s="1"/>
  <c r="B1812" i="4" s="1"/>
  <c r="B2205" i="4" s="1"/>
  <c r="B2598" i="4" s="1"/>
  <c r="B2991" i="4" s="1"/>
  <c r="C633" i="4"/>
  <c r="C1026" i="4" s="1"/>
  <c r="C1419" i="4" s="1"/>
  <c r="C1812" i="4" s="1"/>
  <c r="C2205" i="4" s="1"/>
  <c r="C2598" i="4" s="1"/>
  <c r="C2991" i="4" s="1"/>
  <c r="D633" i="4"/>
  <c r="D1026" i="4" s="1"/>
  <c r="D1419" i="4" s="1"/>
  <c r="D1812" i="4" s="1"/>
  <c r="D2205" i="4" s="1"/>
  <c r="D2598" i="4" s="1"/>
  <c r="D2991" i="4" s="1"/>
  <c r="E633" i="4"/>
  <c r="E1026" i="4" s="1"/>
  <c r="E1419" i="4" s="1"/>
  <c r="E1812" i="4" s="1"/>
  <c r="E2205" i="4" s="1"/>
  <c r="E2598" i="4" s="1"/>
  <c r="E2991" i="4" s="1"/>
  <c r="A634" i="4"/>
  <c r="B634" i="4"/>
  <c r="B1027" i="4" s="1"/>
  <c r="B1420" i="4" s="1"/>
  <c r="B1813" i="4" s="1"/>
  <c r="B2206" i="4" s="1"/>
  <c r="B2599" i="4" s="1"/>
  <c r="B2992" i="4" s="1"/>
  <c r="C634" i="4"/>
  <c r="C1027" i="4" s="1"/>
  <c r="C1420" i="4" s="1"/>
  <c r="C1813" i="4" s="1"/>
  <c r="C2206" i="4" s="1"/>
  <c r="C2599" i="4" s="1"/>
  <c r="C2992" i="4" s="1"/>
  <c r="D634" i="4"/>
  <c r="D1027" i="4" s="1"/>
  <c r="D1420" i="4" s="1"/>
  <c r="D1813" i="4" s="1"/>
  <c r="D2206" i="4" s="1"/>
  <c r="D2599" i="4" s="1"/>
  <c r="D2992" i="4" s="1"/>
  <c r="E634" i="4"/>
  <c r="E1027" i="4" s="1"/>
  <c r="E1420" i="4" s="1"/>
  <c r="E1813" i="4" s="1"/>
  <c r="E2206" i="4" s="1"/>
  <c r="E2599" i="4" s="1"/>
  <c r="E2992" i="4" s="1"/>
  <c r="A635" i="4"/>
  <c r="B635" i="4"/>
  <c r="B1028" i="4" s="1"/>
  <c r="B1421" i="4" s="1"/>
  <c r="B1814" i="4" s="1"/>
  <c r="B2207" i="4" s="1"/>
  <c r="B2600" i="4" s="1"/>
  <c r="B2993" i="4" s="1"/>
  <c r="C635" i="4"/>
  <c r="C1028" i="4" s="1"/>
  <c r="C1421" i="4" s="1"/>
  <c r="C1814" i="4" s="1"/>
  <c r="C2207" i="4" s="1"/>
  <c r="C2600" i="4" s="1"/>
  <c r="C2993" i="4" s="1"/>
  <c r="D635" i="4"/>
  <c r="D1028" i="4" s="1"/>
  <c r="D1421" i="4" s="1"/>
  <c r="D1814" i="4" s="1"/>
  <c r="D2207" i="4" s="1"/>
  <c r="D2600" i="4" s="1"/>
  <c r="D2993" i="4" s="1"/>
  <c r="E635" i="4"/>
  <c r="E1028" i="4" s="1"/>
  <c r="E1421" i="4" s="1"/>
  <c r="E1814" i="4" s="1"/>
  <c r="E2207" i="4" s="1"/>
  <c r="E2600" i="4" s="1"/>
  <c r="E2993" i="4" s="1"/>
  <c r="A636" i="4"/>
  <c r="B636" i="4"/>
  <c r="B1029" i="4" s="1"/>
  <c r="B1422" i="4" s="1"/>
  <c r="B1815" i="4" s="1"/>
  <c r="B2208" i="4" s="1"/>
  <c r="B2601" i="4" s="1"/>
  <c r="B2994" i="4" s="1"/>
  <c r="C636" i="4"/>
  <c r="C1029" i="4" s="1"/>
  <c r="C1422" i="4" s="1"/>
  <c r="C1815" i="4" s="1"/>
  <c r="C2208" i="4" s="1"/>
  <c r="C2601" i="4" s="1"/>
  <c r="C2994" i="4" s="1"/>
  <c r="D636" i="4"/>
  <c r="D1029" i="4" s="1"/>
  <c r="D1422" i="4" s="1"/>
  <c r="D1815" i="4" s="1"/>
  <c r="D2208" i="4" s="1"/>
  <c r="D2601" i="4" s="1"/>
  <c r="D2994" i="4" s="1"/>
  <c r="E636" i="4"/>
  <c r="E1029" i="4" s="1"/>
  <c r="E1422" i="4" s="1"/>
  <c r="E1815" i="4" s="1"/>
  <c r="E2208" i="4" s="1"/>
  <c r="E2601" i="4" s="1"/>
  <c r="E2994" i="4" s="1"/>
  <c r="A637" i="4"/>
  <c r="B637" i="4"/>
  <c r="B1030" i="4" s="1"/>
  <c r="B1423" i="4" s="1"/>
  <c r="B1816" i="4" s="1"/>
  <c r="B2209" i="4" s="1"/>
  <c r="B2602" i="4" s="1"/>
  <c r="B2995" i="4" s="1"/>
  <c r="C637" i="4"/>
  <c r="C1030" i="4" s="1"/>
  <c r="C1423" i="4" s="1"/>
  <c r="C1816" i="4" s="1"/>
  <c r="C2209" i="4" s="1"/>
  <c r="C2602" i="4" s="1"/>
  <c r="C2995" i="4" s="1"/>
  <c r="D637" i="4"/>
  <c r="D1030" i="4" s="1"/>
  <c r="D1423" i="4" s="1"/>
  <c r="D1816" i="4" s="1"/>
  <c r="D2209" i="4" s="1"/>
  <c r="D2602" i="4" s="1"/>
  <c r="D2995" i="4" s="1"/>
  <c r="E637" i="4"/>
  <c r="E1030" i="4" s="1"/>
  <c r="E1423" i="4" s="1"/>
  <c r="E1816" i="4" s="1"/>
  <c r="E2209" i="4" s="1"/>
  <c r="E2602" i="4" s="1"/>
  <c r="E2995" i="4" s="1"/>
  <c r="A638" i="4"/>
  <c r="B638" i="4"/>
  <c r="B1031" i="4" s="1"/>
  <c r="B1424" i="4" s="1"/>
  <c r="B1817" i="4" s="1"/>
  <c r="B2210" i="4" s="1"/>
  <c r="B2603" i="4" s="1"/>
  <c r="B2996" i="4" s="1"/>
  <c r="C638" i="4"/>
  <c r="C1031" i="4" s="1"/>
  <c r="C1424" i="4" s="1"/>
  <c r="C1817" i="4" s="1"/>
  <c r="C2210" i="4" s="1"/>
  <c r="C2603" i="4" s="1"/>
  <c r="C2996" i="4" s="1"/>
  <c r="D638" i="4"/>
  <c r="D1031" i="4" s="1"/>
  <c r="D1424" i="4" s="1"/>
  <c r="D1817" i="4" s="1"/>
  <c r="D2210" i="4" s="1"/>
  <c r="D2603" i="4" s="1"/>
  <c r="D2996" i="4" s="1"/>
  <c r="E638" i="4"/>
  <c r="E1031" i="4" s="1"/>
  <c r="E1424" i="4" s="1"/>
  <c r="E1817" i="4" s="1"/>
  <c r="E2210" i="4" s="1"/>
  <c r="E2603" i="4" s="1"/>
  <c r="E2996" i="4" s="1"/>
  <c r="A639" i="4"/>
  <c r="B639" i="4"/>
  <c r="B1032" i="4" s="1"/>
  <c r="B1425" i="4" s="1"/>
  <c r="B1818" i="4" s="1"/>
  <c r="B2211" i="4" s="1"/>
  <c r="B2604" i="4" s="1"/>
  <c r="B2997" i="4" s="1"/>
  <c r="C639" i="4"/>
  <c r="C1032" i="4" s="1"/>
  <c r="C1425" i="4" s="1"/>
  <c r="C1818" i="4" s="1"/>
  <c r="C2211" i="4" s="1"/>
  <c r="C2604" i="4" s="1"/>
  <c r="C2997" i="4" s="1"/>
  <c r="D639" i="4"/>
  <c r="D1032" i="4" s="1"/>
  <c r="D1425" i="4" s="1"/>
  <c r="D1818" i="4" s="1"/>
  <c r="D2211" i="4" s="1"/>
  <c r="D2604" i="4" s="1"/>
  <c r="D2997" i="4" s="1"/>
  <c r="E639" i="4"/>
  <c r="E1032" i="4" s="1"/>
  <c r="E1425" i="4" s="1"/>
  <c r="E1818" i="4" s="1"/>
  <c r="E2211" i="4" s="1"/>
  <c r="E2604" i="4" s="1"/>
  <c r="E2997" i="4" s="1"/>
  <c r="A640" i="4"/>
  <c r="B640" i="4"/>
  <c r="B1033" i="4" s="1"/>
  <c r="B1426" i="4" s="1"/>
  <c r="B1819" i="4" s="1"/>
  <c r="B2212" i="4" s="1"/>
  <c r="B2605" i="4" s="1"/>
  <c r="B2998" i="4" s="1"/>
  <c r="C640" i="4"/>
  <c r="C1033" i="4" s="1"/>
  <c r="C1426" i="4" s="1"/>
  <c r="C1819" i="4" s="1"/>
  <c r="C2212" i="4" s="1"/>
  <c r="C2605" i="4" s="1"/>
  <c r="C2998" i="4" s="1"/>
  <c r="D640" i="4"/>
  <c r="D1033" i="4" s="1"/>
  <c r="D1426" i="4" s="1"/>
  <c r="D1819" i="4" s="1"/>
  <c r="D2212" i="4" s="1"/>
  <c r="D2605" i="4" s="1"/>
  <c r="D2998" i="4" s="1"/>
  <c r="E640" i="4"/>
  <c r="E1033" i="4" s="1"/>
  <c r="E1426" i="4" s="1"/>
  <c r="E1819" i="4" s="1"/>
  <c r="E2212" i="4" s="1"/>
  <c r="E2605" i="4" s="1"/>
  <c r="E2998" i="4" s="1"/>
  <c r="A641" i="4"/>
  <c r="B641" i="4"/>
  <c r="B1034" i="4" s="1"/>
  <c r="B1427" i="4" s="1"/>
  <c r="B1820" i="4" s="1"/>
  <c r="B2213" i="4" s="1"/>
  <c r="B2606" i="4" s="1"/>
  <c r="B2999" i="4" s="1"/>
  <c r="C641" i="4"/>
  <c r="C1034" i="4" s="1"/>
  <c r="C1427" i="4" s="1"/>
  <c r="C1820" i="4" s="1"/>
  <c r="C2213" i="4" s="1"/>
  <c r="C2606" i="4" s="1"/>
  <c r="C2999" i="4" s="1"/>
  <c r="D641" i="4"/>
  <c r="D1034" i="4" s="1"/>
  <c r="D1427" i="4" s="1"/>
  <c r="D1820" i="4" s="1"/>
  <c r="D2213" i="4" s="1"/>
  <c r="D2606" i="4" s="1"/>
  <c r="D2999" i="4" s="1"/>
  <c r="E641" i="4"/>
  <c r="E1034" i="4" s="1"/>
  <c r="E1427" i="4" s="1"/>
  <c r="E1820" i="4" s="1"/>
  <c r="E2213" i="4" s="1"/>
  <c r="E2606" i="4" s="1"/>
  <c r="E2999" i="4" s="1"/>
  <c r="A642" i="4"/>
  <c r="B642" i="4"/>
  <c r="B1035" i="4" s="1"/>
  <c r="B1428" i="4" s="1"/>
  <c r="B1821" i="4" s="1"/>
  <c r="B2214" i="4" s="1"/>
  <c r="B2607" i="4" s="1"/>
  <c r="B3000" i="4" s="1"/>
  <c r="C642" i="4"/>
  <c r="C1035" i="4" s="1"/>
  <c r="C1428" i="4" s="1"/>
  <c r="C1821" i="4" s="1"/>
  <c r="C2214" i="4" s="1"/>
  <c r="C2607" i="4" s="1"/>
  <c r="C3000" i="4" s="1"/>
  <c r="D642" i="4"/>
  <c r="D1035" i="4" s="1"/>
  <c r="D1428" i="4" s="1"/>
  <c r="D1821" i="4" s="1"/>
  <c r="D2214" i="4" s="1"/>
  <c r="D2607" i="4" s="1"/>
  <c r="D3000" i="4" s="1"/>
  <c r="E642" i="4"/>
  <c r="E1035" i="4" s="1"/>
  <c r="E1428" i="4" s="1"/>
  <c r="E1821" i="4" s="1"/>
  <c r="E2214" i="4" s="1"/>
  <c r="E2607" i="4" s="1"/>
  <c r="E3000" i="4" s="1"/>
  <c r="A643" i="4"/>
  <c r="B643" i="4"/>
  <c r="B1036" i="4" s="1"/>
  <c r="B1429" i="4" s="1"/>
  <c r="B1822" i="4" s="1"/>
  <c r="B2215" i="4" s="1"/>
  <c r="B2608" i="4" s="1"/>
  <c r="B3001" i="4" s="1"/>
  <c r="C643" i="4"/>
  <c r="C1036" i="4" s="1"/>
  <c r="C1429" i="4" s="1"/>
  <c r="C1822" i="4" s="1"/>
  <c r="C2215" i="4" s="1"/>
  <c r="C2608" i="4" s="1"/>
  <c r="C3001" i="4" s="1"/>
  <c r="D643" i="4"/>
  <c r="D1036" i="4" s="1"/>
  <c r="D1429" i="4" s="1"/>
  <c r="D1822" i="4" s="1"/>
  <c r="D2215" i="4" s="1"/>
  <c r="D2608" i="4" s="1"/>
  <c r="D3001" i="4" s="1"/>
  <c r="E643" i="4"/>
  <c r="E1036" i="4" s="1"/>
  <c r="E1429" i="4" s="1"/>
  <c r="E1822" i="4" s="1"/>
  <c r="E2215" i="4" s="1"/>
  <c r="E2608" i="4" s="1"/>
  <c r="E3001" i="4" s="1"/>
  <c r="A644" i="4"/>
  <c r="B644" i="4"/>
  <c r="B1037" i="4" s="1"/>
  <c r="B1430" i="4" s="1"/>
  <c r="B1823" i="4" s="1"/>
  <c r="B2216" i="4" s="1"/>
  <c r="B2609" i="4" s="1"/>
  <c r="B3002" i="4" s="1"/>
  <c r="C644" i="4"/>
  <c r="C1037" i="4" s="1"/>
  <c r="C1430" i="4" s="1"/>
  <c r="C1823" i="4" s="1"/>
  <c r="C2216" i="4" s="1"/>
  <c r="C2609" i="4" s="1"/>
  <c r="C3002" i="4" s="1"/>
  <c r="D644" i="4"/>
  <c r="D1037" i="4" s="1"/>
  <c r="D1430" i="4" s="1"/>
  <c r="D1823" i="4" s="1"/>
  <c r="D2216" i="4" s="1"/>
  <c r="D2609" i="4" s="1"/>
  <c r="D3002" i="4" s="1"/>
  <c r="E644" i="4"/>
  <c r="E1037" i="4" s="1"/>
  <c r="E1430" i="4" s="1"/>
  <c r="E1823" i="4" s="1"/>
  <c r="E2216" i="4" s="1"/>
  <c r="E2609" i="4" s="1"/>
  <c r="E3002" i="4" s="1"/>
  <c r="A645" i="4"/>
  <c r="B645" i="4"/>
  <c r="B1038" i="4" s="1"/>
  <c r="B1431" i="4" s="1"/>
  <c r="B1824" i="4" s="1"/>
  <c r="B2217" i="4" s="1"/>
  <c r="B2610" i="4" s="1"/>
  <c r="B3003" i="4" s="1"/>
  <c r="C645" i="4"/>
  <c r="C1038" i="4" s="1"/>
  <c r="C1431" i="4" s="1"/>
  <c r="C1824" i="4" s="1"/>
  <c r="C2217" i="4" s="1"/>
  <c r="C2610" i="4" s="1"/>
  <c r="C3003" i="4" s="1"/>
  <c r="D645" i="4"/>
  <c r="D1038" i="4" s="1"/>
  <c r="D1431" i="4" s="1"/>
  <c r="D1824" i="4" s="1"/>
  <c r="D2217" i="4" s="1"/>
  <c r="D2610" i="4" s="1"/>
  <c r="D3003" i="4" s="1"/>
  <c r="E645" i="4"/>
  <c r="E1038" i="4" s="1"/>
  <c r="E1431" i="4" s="1"/>
  <c r="E1824" i="4" s="1"/>
  <c r="E2217" i="4" s="1"/>
  <c r="E2610" i="4" s="1"/>
  <c r="E3003" i="4" s="1"/>
  <c r="A646" i="4"/>
  <c r="B646" i="4"/>
  <c r="B1039" i="4" s="1"/>
  <c r="B1432" i="4" s="1"/>
  <c r="B1825" i="4" s="1"/>
  <c r="B2218" i="4" s="1"/>
  <c r="B2611" i="4" s="1"/>
  <c r="B3004" i="4" s="1"/>
  <c r="C646" i="4"/>
  <c r="C1039" i="4" s="1"/>
  <c r="C1432" i="4" s="1"/>
  <c r="C1825" i="4" s="1"/>
  <c r="C2218" i="4" s="1"/>
  <c r="C2611" i="4" s="1"/>
  <c r="C3004" i="4" s="1"/>
  <c r="D646" i="4"/>
  <c r="D1039" i="4" s="1"/>
  <c r="D1432" i="4" s="1"/>
  <c r="D1825" i="4" s="1"/>
  <c r="D2218" i="4" s="1"/>
  <c r="D2611" i="4" s="1"/>
  <c r="D3004" i="4" s="1"/>
  <c r="E646" i="4"/>
  <c r="E1039" i="4" s="1"/>
  <c r="E1432" i="4" s="1"/>
  <c r="E1825" i="4" s="1"/>
  <c r="E2218" i="4" s="1"/>
  <c r="E2611" i="4" s="1"/>
  <c r="E3004" i="4" s="1"/>
  <c r="A647" i="4"/>
  <c r="B647" i="4"/>
  <c r="B1040" i="4" s="1"/>
  <c r="B1433" i="4" s="1"/>
  <c r="B1826" i="4" s="1"/>
  <c r="B2219" i="4" s="1"/>
  <c r="B2612" i="4" s="1"/>
  <c r="B3005" i="4" s="1"/>
  <c r="C647" i="4"/>
  <c r="C1040" i="4" s="1"/>
  <c r="C1433" i="4" s="1"/>
  <c r="C1826" i="4" s="1"/>
  <c r="C2219" i="4" s="1"/>
  <c r="C2612" i="4" s="1"/>
  <c r="C3005" i="4" s="1"/>
  <c r="D647" i="4"/>
  <c r="D1040" i="4" s="1"/>
  <c r="D1433" i="4" s="1"/>
  <c r="D1826" i="4" s="1"/>
  <c r="D2219" i="4" s="1"/>
  <c r="D2612" i="4" s="1"/>
  <c r="D3005" i="4" s="1"/>
  <c r="E647" i="4"/>
  <c r="E1040" i="4" s="1"/>
  <c r="E1433" i="4" s="1"/>
  <c r="E1826" i="4" s="1"/>
  <c r="E2219" i="4" s="1"/>
  <c r="E2612" i="4" s="1"/>
  <c r="E3005" i="4" s="1"/>
  <c r="A648" i="4"/>
  <c r="B648" i="4"/>
  <c r="B1041" i="4" s="1"/>
  <c r="B1434" i="4" s="1"/>
  <c r="B1827" i="4" s="1"/>
  <c r="B2220" i="4" s="1"/>
  <c r="B2613" i="4" s="1"/>
  <c r="B3006" i="4" s="1"/>
  <c r="C648" i="4"/>
  <c r="C1041" i="4" s="1"/>
  <c r="C1434" i="4" s="1"/>
  <c r="C1827" i="4" s="1"/>
  <c r="C2220" i="4" s="1"/>
  <c r="C2613" i="4" s="1"/>
  <c r="C3006" i="4" s="1"/>
  <c r="D648" i="4"/>
  <c r="D1041" i="4" s="1"/>
  <c r="D1434" i="4" s="1"/>
  <c r="D1827" i="4" s="1"/>
  <c r="D2220" i="4" s="1"/>
  <c r="D2613" i="4" s="1"/>
  <c r="D3006" i="4" s="1"/>
  <c r="E648" i="4"/>
  <c r="E1041" i="4" s="1"/>
  <c r="E1434" i="4" s="1"/>
  <c r="E1827" i="4" s="1"/>
  <c r="E2220" i="4" s="1"/>
  <c r="E2613" i="4" s="1"/>
  <c r="E3006" i="4" s="1"/>
  <c r="A649" i="4"/>
  <c r="B649" i="4"/>
  <c r="B1042" i="4" s="1"/>
  <c r="B1435" i="4" s="1"/>
  <c r="B1828" i="4" s="1"/>
  <c r="B2221" i="4" s="1"/>
  <c r="B2614" i="4" s="1"/>
  <c r="B3007" i="4" s="1"/>
  <c r="C649" i="4"/>
  <c r="C1042" i="4" s="1"/>
  <c r="C1435" i="4" s="1"/>
  <c r="C1828" i="4" s="1"/>
  <c r="C2221" i="4" s="1"/>
  <c r="C2614" i="4" s="1"/>
  <c r="C3007" i="4" s="1"/>
  <c r="D649" i="4"/>
  <c r="D1042" i="4" s="1"/>
  <c r="D1435" i="4" s="1"/>
  <c r="D1828" i="4" s="1"/>
  <c r="D2221" i="4" s="1"/>
  <c r="D2614" i="4" s="1"/>
  <c r="D3007" i="4" s="1"/>
  <c r="E649" i="4"/>
  <c r="E1042" i="4" s="1"/>
  <c r="E1435" i="4" s="1"/>
  <c r="E1828" i="4" s="1"/>
  <c r="E2221" i="4" s="1"/>
  <c r="E2614" i="4" s="1"/>
  <c r="E3007" i="4" s="1"/>
  <c r="A650" i="4"/>
  <c r="B650" i="4"/>
  <c r="B1043" i="4" s="1"/>
  <c r="B1436" i="4" s="1"/>
  <c r="B1829" i="4" s="1"/>
  <c r="B2222" i="4" s="1"/>
  <c r="B2615" i="4" s="1"/>
  <c r="B3008" i="4" s="1"/>
  <c r="C650" i="4"/>
  <c r="C1043" i="4" s="1"/>
  <c r="C1436" i="4" s="1"/>
  <c r="C1829" i="4" s="1"/>
  <c r="C2222" i="4" s="1"/>
  <c r="C2615" i="4" s="1"/>
  <c r="C3008" i="4" s="1"/>
  <c r="D650" i="4"/>
  <c r="D1043" i="4" s="1"/>
  <c r="D1436" i="4" s="1"/>
  <c r="D1829" i="4" s="1"/>
  <c r="D2222" i="4" s="1"/>
  <c r="D2615" i="4" s="1"/>
  <c r="D3008" i="4" s="1"/>
  <c r="E650" i="4"/>
  <c r="E1043" i="4" s="1"/>
  <c r="E1436" i="4" s="1"/>
  <c r="E1829" i="4" s="1"/>
  <c r="E2222" i="4" s="1"/>
  <c r="E2615" i="4" s="1"/>
  <c r="E3008" i="4" s="1"/>
  <c r="A651" i="4"/>
  <c r="B651" i="4"/>
  <c r="B1044" i="4" s="1"/>
  <c r="B1437" i="4" s="1"/>
  <c r="B1830" i="4" s="1"/>
  <c r="B2223" i="4" s="1"/>
  <c r="B2616" i="4" s="1"/>
  <c r="B3009" i="4" s="1"/>
  <c r="C651" i="4"/>
  <c r="C1044" i="4" s="1"/>
  <c r="C1437" i="4" s="1"/>
  <c r="C1830" i="4" s="1"/>
  <c r="C2223" i="4" s="1"/>
  <c r="C2616" i="4" s="1"/>
  <c r="C3009" i="4" s="1"/>
  <c r="D651" i="4"/>
  <c r="D1044" i="4" s="1"/>
  <c r="D1437" i="4" s="1"/>
  <c r="D1830" i="4" s="1"/>
  <c r="D2223" i="4" s="1"/>
  <c r="D2616" i="4" s="1"/>
  <c r="D3009" i="4" s="1"/>
  <c r="E651" i="4"/>
  <c r="E1044" i="4" s="1"/>
  <c r="E1437" i="4" s="1"/>
  <c r="E1830" i="4" s="1"/>
  <c r="E2223" i="4" s="1"/>
  <c r="E2616" i="4" s="1"/>
  <c r="E3009" i="4" s="1"/>
  <c r="A652" i="4"/>
  <c r="B652" i="4"/>
  <c r="B1045" i="4" s="1"/>
  <c r="B1438" i="4" s="1"/>
  <c r="B1831" i="4" s="1"/>
  <c r="B2224" i="4" s="1"/>
  <c r="B2617" i="4" s="1"/>
  <c r="B3010" i="4" s="1"/>
  <c r="C652" i="4"/>
  <c r="C1045" i="4" s="1"/>
  <c r="C1438" i="4" s="1"/>
  <c r="C1831" i="4" s="1"/>
  <c r="C2224" i="4" s="1"/>
  <c r="C2617" i="4" s="1"/>
  <c r="C3010" i="4" s="1"/>
  <c r="D652" i="4"/>
  <c r="D1045" i="4" s="1"/>
  <c r="D1438" i="4" s="1"/>
  <c r="D1831" i="4" s="1"/>
  <c r="D2224" i="4" s="1"/>
  <c r="D2617" i="4" s="1"/>
  <c r="D3010" i="4" s="1"/>
  <c r="E652" i="4"/>
  <c r="E1045" i="4" s="1"/>
  <c r="E1438" i="4" s="1"/>
  <c r="E1831" i="4" s="1"/>
  <c r="E2224" i="4" s="1"/>
  <c r="E2617" i="4" s="1"/>
  <c r="E3010" i="4" s="1"/>
  <c r="A653" i="4"/>
  <c r="B653" i="4"/>
  <c r="B1046" i="4" s="1"/>
  <c r="B1439" i="4" s="1"/>
  <c r="B1832" i="4" s="1"/>
  <c r="B2225" i="4" s="1"/>
  <c r="B2618" i="4" s="1"/>
  <c r="B3011" i="4" s="1"/>
  <c r="C653" i="4"/>
  <c r="C1046" i="4" s="1"/>
  <c r="C1439" i="4" s="1"/>
  <c r="C1832" i="4" s="1"/>
  <c r="C2225" i="4" s="1"/>
  <c r="C2618" i="4" s="1"/>
  <c r="C3011" i="4" s="1"/>
  <c r="D653" i="4"/>
  <c r="D1046" i="4" s="1"/>
  <c r="D1439" i="4" s="1"/>
  <c r="D1832" i="4" s="1"/>
  <c r="D2225" i="4" s="1"/>
  <c r="D2618" i="4" s="1"/>
  <c r="D3011" i="4" s="1"/>
  <c r="E653" i="4"/>
  <c r="E1046" i="4" s="1"/>
  <c r="E1439" i="4" s="1"/>
  <c r="E1832" i="4" s="1"/>
  <c r="E2225" i="4" s="1"/>
  <c r="E2618" i="4" s="1"/>
  <c r="E3011" i="4" s="1"/>
  <c r="A654" i="4"/>
  <c r="B654" i="4"/>
  <c r="B1047" i="4" s="1"/>
  <c r="B1440" i="4" s="1"/>
  <c r="B1833" i="4" s="1"/>
  <c r="B2226" i="4" s="1"/>
  <c r="B2619" i="4" s="1"/>
  <c r="B3012" i="4" s="1"/>
  <c r="C654" i="4"/>
  <c r="C1047" i="4" s="1"/>
  <c r="C1440" i="4" s="1"/>
  <c r="C1833" i="4" s="1"/>
  <c r="C2226" i="4" s="1"/>
  <c r="C2619" i="4" s="1"/>
  <c r="C3012" i="4" s="1"/>
  <c r="D654" i="4"/>
  <c r="D1047" i="4" s="1"/>
  <c r="D1440" i="4" s="1"/>
  <c r="D1833" i="4" s="1"/>
  <c r="D2226" i="4" s="1"/>
  <c r="D2619" i="4" s="1"/>
  <c r="D3012" i="4" s="1"/>
  <c r="E654" i="4"/>
  <c r="E1047" i="4" s="1"/>
  <c r="E1440" i="4" s="1"/>
  <c r="E1833" i="4" s="1"/>
  <c r="E2226" i="4" s="1"/>
  <c r="E2619" i="4" s="1"/>
  <c r="E3012" i="4" s="1"/>
  <c r="A655" i="4"/>
  <c r="B655" i="4"/>
  <c r="B1048" i="4" s="1"/>
  <c r="B1441" i="4" s="1"/>
  <c r="B1834" i="4" s="1"/>
  <c r="B2227" i="4" s="1"/>
  <c r="B2620" i="4" s="1"/>
  <c r="B3013" i="4" s="1"/>
  <c r="C655" i="4"/>
  <c r="C1048" i="4" s="1"/>
  <c r="C1441" i="4" s="1"/>
  <c r="C1834" i="4" s="1"/>
  <c r="C2227" i="4" s="1"/>
  <c r="C2620" i="4" s="1"/>
  <c r="C3013" i="4" s="1"/>
  <c r="D655" i="4"/>
  <c r="D1048" i="4" s="1"/>
  <c r="D1441" i="4" s="1"/>
  <c r="D1834" i="4" s="1"/>
  <c r="D2227" i="4" s="1"/>
  <c r="D2620" i="4" s="1"/>
  <c r="D3013" i="4" s="1"/>
  <c r="E655" i="4"/>
  <c r="E1048" i="4" s="1"/>
  <c r="E1441" i="4" s="1"/>
  <c r="E1834" i="4" s="1"/>
  <c r="E2227" i="4" s="1"/>
  <c r="E2620" i="4" s="1"/>
  <c r="E3013" i="4" s="1"/>
  <c r="A656" i="4"/>
  <c r="B656" i="4"/>
  <c r="B1049" i="4" s="1"/>
  <c r="B1442" i="4" s="1"/>
  <c r="B1835" i="4" s="1"/>
  <c r="B2228" i="4" s="1"/>
  <c r="B2621" i="4" s="1"/>
  <c r="B3014" i="4" s="1"/>
  <c r="C656" i="4"/>
  <c r="C1049" i="4" s="1"/>
  <c r="C1442" i="4" s="1"/>
  <c r="C1835" i="4" s="1"/>
  <c r="C2228" i="4" s="1"/>
  <c r="C2621" i="4" s="1"/>
  <c r="C3014" i="4" s="1"/>
  <c r="D656" i="4"/>
  <c r="D1049" i="4" s="1"/>
  <c r="D1442" i="4" s="1"/>
  <c r="D1835" i="4" s="1"/>
  <c r="D2228" i="4" s="1"/>
  <c r="D2621" i="4" s="1"/>
  <c r="D3014" i="4" s="1"/>
  <c r="E656" i="4"/>
  <c r="E1049" i="4" s="1"/>
  <c r="E1442" i="4" s="1"/>
  <c r="E1835" i="4" s="1"/>
  <c r="E2228" i="4" s="1"/>
  <c r="E2621" i="4" s="1"/>
  <c r="E3014" i="4" s="1"/>
  <c r="A657" i="4"/>
  <c r="B657" i="4"/>
  <c r="B1050" i="4" s="1"/>
  <c r="B1443" i="4" s="1"/>
  <c r="B1836" i="4" s="1"/>
  <c r="B2229" i="4" s="1"/>
  <c r="B2622" i="4" s="1"/>
  <c r="B3015" i="4" s="1"/>
  <c r="C657" i="4"/>
  <c r="C1050" i="4" s="1"/>
  <c r="C1443" i="4" s="1"/>
  <c r="C1836" i="4" s="1"/>
  <c r="C2229" i="4" s="1"/>
  <c r="C2622" i="4" s="1"/>
  <c r="C3015" i="4" s="1"/>
  <c r="D657" i="4"/>
  <c r="D1050" i="4" s="1"/>
  <c r="D1443" i="4" s="1"/>
  <c r="D1836" i="4" s="1"/>
  <c r="D2229" i="4" s="1"/>
  <c r="D2622" i="4" s="1"/>
  <c r="D3015" i="4" s="1"/>
  <c r="E657" i="4"/>
  <c r="E1050" i="4" s="1"/>
  <c r="E1443" i="4" s="1"/>
  <c r="E1836" i="4" s="1"/>
  <c r="E2229" i="4" s="1"/>
  <c r="E2622" i="4" s="1"/>
  <c r="E3015" i="4" s="1"/>
  <c r="A658" i="4"/>
  <c r="B658" i="4"/>
  <c r="B1051" i="4" s="1"/>
  <c r="B1444" i="4" s="1"/>
  <c r="B1837" i="4" s="1"/>
  <c r="B2230" i="4" s="1"/>
  <c r="B2623" i="4" s="1"/>
  <c r="B3016" i="4" s="1"/>
  <c r="C658" i="4"/>
  <c r="C1051" i="4" s="1"/>
  <c r="C1444" i="4" s="1"/>
  <c r="C1837" i="4" s="1"/>
  <c r="C2230" i="4" s="1"/>
  <c r="C2623" i="4" s="1"/>
  <c r="C3016" i="4" s="1"/>
  <c r="D658" i="4"/>
  <c r="D1051" i="4" s="1"/>
  <c r="D1444" i="4" s="1"/>
  <c r="D1837" i="4" s="1"/>
  <c r="D2230" i="4" s="1"/>
  <c r="D2623" i="4" s="1"/>
  <c r="D3016" i="4" s="1"/>
  <c r="E658" i="4"/>
  <c r="E1051" i="4" s="1"/>
  <c r="E1444" i="4" s="1"/>
  <c r="E1837" i="4" s="1"/>
  <c r="E2230" i="4" s="1"/>
  <c r="E2623" i="4" s="1"/>
  <c r="E3016" i="4" s="1"/>
  <c r="A659" i="4"/>
  <c r="B659" i="4"/>
  <c r="B1052" i="4" s="1"/>
  <c r="B1445" i="4" s="1"/>
  <c r="B1838" i="4" s="1"/>
  <c r="B2231" i="4" s="1"/>
  <c r="B2624" i="4" s="1"/>
  <c r="B3017" i="4" s="1"/>
  <c r="C659" i="4"/>
  <c r="C1052" i="4" s="1"/>
  <c r="C1445" i="4" s="1"/>
  <c r="C1838" i="4" s="1"/>
  <c r="C2231" i="4" s="1"/>
  <c r="C2624" i="4" s="1"/>
  <c r="C3017" i="4" s="1"/>
  <c r="D659" i="4"/>
  <c r="D1052" i="4" s="1"/>
  <c r="D1445" i="4" s="1"/>
  <c r="D1838" i="4" s="1"/>
  <c r="D2231" i="4" s="1"/>
  <c r="D2624" i="4" s="1"/>
  <c r="D3017" i="4" s="1"/>
  <c r="E659" i="4"/>
  <c r="E1052" i="4" s="1"/>
  <c r="E1445" i="4" s="1"/>
  <c r="E1838" i="4" s="1"/>
  <c r="E2231" i="4" s="1"/>
  <c r="E2624" i="4" s="1"/>
  <c r="E3017" i="4" s="1"/>
  <c r="A660" i="4"/>
  <c r="B660" i="4"/>
  <c r="B1053" i="4" s="1"/>
  <c r="B1446" i="4" s="1"/>
  <c r="B1839" i="4" s="1"/>
  <c r="B2232" i="4" s="1"/>
  <c r="B2625" i="4" s="1"/>
  <c r="B3018" i="4" s="1"/>
  <c r="C660" i="4"/>
  <c r="C1053" i="4" s="1"/>
  <c r="C1446" i="4" s="1"/>
  <c r="C1839" i="4" s="1"/>
  <c r="C2232" i="4" s="1"/>
  <c r="C2625" i="4" s="1"/>
  <c r="C3018" i="4" s="1"/>
  <c r="D660" i="4"/>
  <c r="D1053" i="4" s="1"/>
  <c r="D1446" i="4" s="1"/>
  <c r="D1839" i="4" s="1"/>
  <c r="D2232" i="4" s="1"/>
  <c r="D2625" i="4" s="1"/>
  <c r="D3018" i="4" s="1"/>
  <c r="E660" i="4"/>
  <c r="E1053" i="4" s="1"/>
  <c r="E1446" i="4" s="1"/>
  <c r="E1839" i="4" s="1"/>
  <c r="E2232" i="4" s="1"/>
  <c r="E2625" i="4" s="1"/>
  <c r="E3018" i="4" s="1"/>
  <c r="A661" i="4"/>
  <c r="B661" i="4"/>
  <c r="B1054" i="4" s="1"/>
  <c r="B1447" i="4" s="1"/>
  <c r="B1840" i="4" s="1"/>
  <c r="B2233" i="4" s="1"/>
  <c r="B2626" i="4" s="1"/>
  <c r="B3019" i="4" s="1"/>
  <c r="C661" i="4"/>
  <c r="C1054" i="4" s="1"/>
  <c r="C1447" i="4" s="1"/>
  <c r="C1840" i="4" s="1"/>
  <c r="C2233" i="4" s="1"/>
  <c r="C2626" i="4" s="1"/>
  <c r="C3019" i="4" s="1"/>
  <c r="D661" i="4"/>
  <c r="D1054" i="4" s="1"/>
  <c r="D1447" i="4" s="1"/>
  <c r="D1840" i="4" s="1"/>
  <c r="D2233" i="4" s="1"/>
  <c r="D2626" i="4" s="1"/>
  <c r="D3019" i="4" s="1"/>
  <c r="E661" i="4"/>
  <c r="E1054" i="4" s="1"/>
  <c r="E1447" i="4" s="1"/>
  <c r="E1840" i="4" s="1"/>
  <c r="E2233" i="4" s="1"/>
  <c r="E2626" i="4" s="1"/>
  <c r="E3019" i="4" s="1"/>
  <c r="A662" i="4"/>
  <c r="B662" i="4"/>
  <c r="B1055" i="4" s="1"/>
  <c r="B1448" i="4" s="1"/>
  <c r="B1841" i="4" s="1"/>
  <c r="B2234" i="4" s="1"/>
  <c r="B2627" i="4" s="1"/>
  <c r="B3020" i="4" s="1"/>
  <c r="C662" i="4"/>
  <c r="C1055" i="4" s="1"/>
  <c r="C1448" i="4" s="1"/>
  <c r="C1841" i="4" s="1"/>
  <c r="C2234" i="4" s="1"/>
  <c r="C2627" i="4" s="1"/>
  <c r="C3020" i="4" s="1"/>
  <c r="D662" i="4"/>
  <c r="D1055" i="4" s="1"/>
  <c r="D1448" i="4" s="1"/>
  <c r="D1841" i="4" s="1"/>
  <c r="D2234" i="4" s="1"/>
  <c r="D2627" i="4" s="1"/>
  <c r="D3020" i="4" s="1"/>
  <c r="E662" i="4"/>
  <c r="E1055" i="4" s="1"/>
  <c r="E1448" i="4" s="1"/>
  <c r="E1841" i="4" s="1"/>
  <c r="E2234" i="4" s="1"/>
  <c r="E2627" i="4" s="1"/>
  <c r="E3020" i="4" s="1"/>
  <c r="A663" i="4"/>
  <c r="B663" i="4"/>
  <c r="B1056" i="4" s="1"/>
  <c r="B1449" i="4" s="1"/>
  <c r="B1842" i="4" s="1"/>
  <c r="B2235" i="4" s="1"/>
  <c r="B2628" i="4" s="1"/>
  <c r="B3021" i="4" s="1"/>
  <c r="C663" i="4"/>
  <c r="C1056" i="4" s="1"/>
  <c r="C1449" i="4" s="1"/>
  <c r="C1842" i="4" s="1"/>
  <c r="C2235" i="4" s="1"/>
  <c r="C2628" i="4" s="1"/>
  <c r="C3021" i="4" s="1"/>
  <c r="D663" i="4"/>
  <c r="D1056" i="4" s="1"/>
  <c r="D1449" i="4" s="1"/>
  <c r="D1842" i="4" s="1"/>
  <c r="D2235" i="4" s="1"/>
  <c r="D2628" i="4" s="1"/>
  <c r="D3021" i="4" s="1"/>
  <c r="E663" i="4"/>
  <c r="E1056" i="4" s="1"/>
  <c r="E1449" i="4" s="1"/>
  <c r="E1842" i="4" s="1"/>
  <c r="E2235" i="4" s="1"/>
  <c r="E2628" i="4" s="1"/>
  <c r="E3021" i="4" s="1"/>
  <c r="A664" i="4"/>
  <c r="B664" i="4"/>
  <c r="B1057" i="4" s="1"/>
  <c r="B1450" i="4" s="1"/>
  <c r="B1843" i="4" s="1"/>
  <c r="B2236" i="4" s="1"/>
  <c r="B2629" i="4" s="1"/>
  <c r="B3022" i="4" s="1"/>
  <c r="C664" i="4"/>
  <c r="C1057" i="4" s="1"/>
  <c r="C1450" i="4" s="1"/>
  <c r="C1843" i="4" s="1"/>
  <c r="C2236" i="4" s="1"/>
  <c r="C2629" i="4" s="1"/>
  <c r="C3022" i="4" s="1"/>
  <c r="D664" i="4"/>
  <c r="D1057" i="4" s="1"/>
  <c r="D1450" i="4" s="1"/>
  <c r="D1843" i="4" s="1"/>
  <c r="D2236" i="4" s="1"/>
  <c r="D2629" i="4" s="1"/>
  <c r="D3022" i="4" s="1"/>
  <c r="E664" i="4"/>
  <c r="E1057" i="4" s="1"/>
  <c r="E1450" i="4" s="1"/>
  <c r="E1843" i="4" s="1"/>
  <c r="E2236" i="4" s="1"/>
  <c r="E2629" i="4" s="1"/>
  <c r="E3022" i="4" s="1"/>
  <c r="A665" i="4"/>
  <c r="B665" i="4"/>
  <c r="B1058" i="4" s="1"/>
  <c r="B1451" i="4" s="1"/>
  <c r="B1844" i="4" s="1"/>
  <c r="B2237" i="4" s="1"/>
  <c r="B2630" i="4" s="1"/>
  <c r="B3023" i="4" s="1"/>
  <c r="C665" i="4"/>
  <c r="C1058" i="4" s="1"/>
  <c r="C1451" i="4" s="1"/>
  <c r="C1844" i="4" s="1"/>
  <c r="C2237" i="4" s="1"/>
  <c r="C2630" i="4" s="1"/>
  <c r="C3023" i="4" s="1"/>
  <c r="D665" i="4"/>
  <c r="D1058" i="4" s="1"/>
  <c r="D1451" i="4" s="1"/>
  <c r="D1844" i="4" s="1"/>
  <c r="D2237" i="4" s="1"/>
  <c r="D2630" i="4" s="1"/>
  <c r="D3023" i="4" s="1"/>
  <c r="E665" i="4"/>
  <c r="E1058" i="4" s="1"/>
  <c r="E1451" i="4" s="1"/>
  <c r="E1844" i="4" s="1"/>
  <c r="E2237" i="4" s="1"/>
  <c r="E2630" i="4" s="1"/>
  <c r="E3023" i="4" s="1"/>
  <c r="A666" i="4"/>
  <c r="B666" i="4"/>
  <c r="B1059" i="4" s="1"/>
  <c r="B1452" i="4" s="1"/>
  <c r="B1845" i="4" s="1"/>
  <c r="B2238" i="4" s="1"/>
  <c r="B2631" i="4" s="1"/>
  <c r="B3024" i="4" s="1"/>
  <c r="C666" i="4"/>
  <c r="C1059" i="4" s="1"/>
  <c r="C1452" i="4" s="1"/>
  <c r="C1845" i="4" s="1"/>
  <c r="C2238" i="4" s="1"/>
  <c r="C2631" i="4" s="1"/>
  <c r="C3024" i="4" s="1"/>
  <c r="D666" i="4"/>
  <c r="D1059" i="4" s="1"/>
  <c r="D1452" i="4" s="1"/>
  <c r="D1845" i="4" s="1"/>
  <c r="D2238" i="4" s="1"/>
  <c r="D2631" i="4" s="1"/>
  <c r="D3024" i="4" s="1"/>
  <c r="E666" i="4"/>
  <c r="E1059" i="4" s="1"/>
  <c r="E1452" i="4" s="1"/>
  <c r="E1845" i="4" s="1"/>
  <c r="E2238" i="4" s="1"/>
  <c r="E2631" i="4" s="1"/>
  <c r="E3024" i="4" s="1"/>
  <c r="A667" i="4"/>
  <c r="B667" i="4"/>
  <c r="B1060" i="4" s="1"/>
  <c r="B1453" i="4" s="1"/>
  <c r="B1846" i="4" s="1"/>
  <c r="B2239" i="4" s="1"/>
  <c r="B2632" i="4" s="1"/>
  <c r="B3025" i="4" s="1"/>
  <c r="C667" i="4"/>
  <c r="C1060" i="4" s="1"/>
  <c r="C1453" i="4" s="1"/>
  <c r="C1846" i="4" s="1"/>
  <c r="C2239" i="4" s="1"/>
  <c r="C2632" i="4" s="1"/>
  <c r="C3025" i="4" s="1"/>
  <c r="D667" i="4"/>
  <c r="D1060" i="4" s="1"/>
  <c r="D1453" i="4" s="1"/>
  <c r="D1846" i="4" s="1"/>
  <c r="D2239" i="4" s="1"/>
  <c r="D2632" i="4" s="1"/>
  <c r="D3025" i="4" s="1"/>
  <c r="E667" i="4"/>
  <c r="E1060" i="4" s="1"/>
  <c r="E1453" i="4" s="1"/>
  <c r="E1846" i="4" s="1"/>
  <c r="E2239" i="4" s="1"/>
  <c r="E2632" i="4" s="1"/>
  <c r="E3025" i="4" s="1"/>
  <c r="A668" i="4"/>
  <c r="B668" i="4"/>
  <c r="B1061" i="4" s="1"/>
  <c r="B1454" i="4" s="1"/>
  <c r="B1847" i="4" s="1"/>
  <c r="B2240" i="4" s="1"/>
  <c r="B2633" i="4" s="1"/>
  <c r="B3026" i="4" s="1"/>
  <c r="C668" i="4"/>
  <c r="C1061" i="4" s="1"/>
  <c r="C1454" i="4" s="1"/>
  <c r="C1847" i="4" s="1"/>
  <c r="C2240" i="4" s="1"/>
  <c r="C2633" i="4" s="1"/>
  <c r="C3026" i="4" s="1"/>
  <c r="D668" i="4"/>
  <c r="D1061" i="4" s="1"/>
  <c r="D1454" i="4" s="1"/>
  <c r="D1847" i="4" s="1"/>
  <c r="D2240" i="4" s="1"/>
  <c r="D2633" i="4" s="1"/>
  <c r="D3026" i="4" s="1"/>
  <c r="E668" i="4"/>
  <c r="E1061" i="4" s="1"/>
  <c r="E1454" i="4" s="1"/>
  <c r="E1847" i="4" s="1"/>
  <c r="E2240" i="4" s="1"/>
  <c r="E2633" i="4" s="1"/>
  <c r="E3026" i="4" s="1"/>
  <c r="A669" i="4"/>
  <c r="B669" i="4"/>
  <c r="B1062" i="4" s="1"/>
  <c r="B1455" i="4" s="1"/>
  <c r="B1848" i="4" s="1"/>
  <c r="B2241" i="4" s="1"/>
  <c r="B2634" i="4" s="1"/>
  <c r="B3027" i="4" s="1"/>
  <c r="C669" i="4"/>
  <c r="C1062" i="4" s="1"/>
  <c r="C1455" i="4" s="1"/>
  <c r="C1848" i="4" s="1"/>
  <c r="C2241" i="4" s="1"/>
  <c r="C2634" i="4" s="1"/>
  <c r="C3027" i="4" s="1"/>
  <c r="D669" i="4"/>
  <c r="D1062" i="4" s="1"/>
  <c r="D1455" i="4" s="1"/>
  <c r="D1848" i="4" s="1"/>
  <c r="D2241" i="4" s="1"/>
  <c r="D2634" i="4" s="1"/>
  <c r="D3027" i="4" s="1"/>
  <c r="E669" i="4"/>
  <c r="E1062" i="4" s="1"/>
  <c r="E1455" i="4" s="1"/>
  <c r="E1848" i="4" s="1"/>
  <c r="E2241" i="4" s="1"/>
  <c r="E2634" i="4" s="1"/>
  <c r="E3027" i="4" s="1"/>
  <c r="A670" i="4"/>
  <c r="B670" i="4"/>
  <c r="B1063" i="4" s="1"/>
  <c r="B1456" i="4" s="1"/>
  <c r="B1849" i="4" s="1"/>
  <c r="B2242" i="4" s="1"/>
  <c r="B2635" i="4" s="1"/>
  <c r="B3028" i="4" s="1"/>
  <c r="C670" i="4"/>
  <c r="C1063" i="4" s="1"/>
  <c r="C1456" i="4" s="1"/>
  <c r="C1849" i="4" s="1"/>
  <c r="C2242" i="4" s="1"/>
  <c r="C2635" i="4" s="1"/>
  <c r="C3028" i="4" s="1"/>
  <c r="D670" i="4"/>
  <c r="D1063" i="4" s="1"/>
  <c r="D1456" i="4" s="1"/>
  <c r="D1849" i="4" s="1"/>
  <c r="D2242" i="4" s="1"/>
  <c r="D2635" i="4" s="1"/>
  <c r="D3028" i="4" s="1"/>
  <c r="E670" i="4"/>
  <c r="E1063" i="4" s="1"/>
  <c r="E1456" i="4" s="1"/>
  <c r="E1849" i="4" s="1"/>
  <c r="E2242" i="4" s="1"/>
  <c r="E2635" i="4" s="1"/>
  <c r="E3028" i="4" s="1"/>
  <c r="A671" i="4"/>
  <c r="B671" i="4"/>
  <c r="B1064" i="4" s="1"/>
  <c r="B1457" i="4" s="1"/>
  <c r="B1850" i="4" s="1"/>
  <c r="B2243" i="4" s="1"/>
  <c r="B2636" i="4" s="1"/>
  <c r="B3029" i="4" s="1"/>
  <c r="C671" i="4"/>
  <c r="C1064" i="4" s="1"/>
  <c r="C1457" i="4" s="1"/>
  <c r="C1850" i="4" s="1"/>
  <c r="C2243" i="4" s="1"/>
  <c r="C2636" i="4" s="1"/>
  <c r="C3029" i="4" s="1"/>
  <c r="D671" i="4"/>
  <c r="D1064" i="4" s="1"/>
  <c r="D1457" i="4" s="1"/>
  <c r="D1850" i="4" s="1"/>
  <c r="D2243" i="4" s="1"/>
  <c r="D2636" i="4" s="1"/>
  <c r="D3029" i="4" s="1"/>
  <c r="E671" i="4"/>
  <c r="E1064" i="4" s="1"/>
  <c r="E1457" i="4" s="1"/>
  <c r="E1850" i="4" s="1"/>
  <c r="E2243" i="4" s="1"/>
  <c r="E2636" i="4" s="1"/>
  <c r="E3029" i="4" s="1"/>
  <c r="A672" i="4"/>
  <c r="B672" i="4"/>
  <c r="B1065" i="4" s="1"/>
  <c r="B1458" i="4" s="1"/>
  <c r="B1851" i="4" s="1"/>
  <c r="B2244" i="4" s="1"/>
  <c r="B2637" i="4" s="1"/>
  <c r="B3030" i="4" s="1"/>
  <c r="C672" i="4"/>
  <c r="C1065" i="4" s="1"/>
  <c r="C1458" i="4" s="1"/>
  <c r="C1851" i="4" s="1"/>
  <c r="C2244" i="4" s="1"/>
  <c r="C2637" i="4" s="1"/>
  <c r="C3030" i="4" s="1"/>
  <c r="D672" i="4"/>
  <c r="D1065" i="4" s="1"/>
  <c r="D1458" i="4" s="1"/>
  <c r="D1851" i="4" s="1"/>
  <c r="D2244" i="4" s="1"/>
  <c r="D2637" i="4" s="1"/>
  <c r="D3030" i="4" s="1"/>
  <c r="E672" i="4"/>
  <c r="E1065" i="4" s="1"/>
  <c r="E1458" i="4" s="1"/>
  <c r="E1851" i="4" s="1"/>
  <c r="E2244" i="4" s="1"/>
  <c r="E2637" i="4" s="1"/>
  <c r="E3030" i="4" s="1"/>
  <c r="A673" i="4"/>
  <c r="B673" i="4"/>
  <c r="B1066" i="4" s="1"/>
  <c r="B1459" i="4" s="1"/>
  <c r="B1852" i="4" s="1"/>
  <c r="B2245" i="4" s="1"/>
  <c r="B2638" i="4" s="1"/>
  <c r="B3031" i="4" s="1"/>
  <c r="C673" i="4"/>
  <c r="C1066" i="4" s="1"/>
  <c r="C1459" i="4" s="1"/>
  <c r="C1852" i="4" s="1"/>
  <c r="C2245" i="4" s="1"/>
  <c r="C2638" i="4" s="1"/>
  <c r="C3031" i="4" s="1"/>
  <c r="D673" i="4"/>
  <c r="D1066" i="4" s="1"/>
  <c r="D1459" i="4" s="1"/>
  <c r="D1852" i="4" s="1"/>
  <c r="D2245" i="4" s="1"/>
  <c r="D2638" i="4" s="1"/>
  <c r="D3031" i="4" s="1"/>
  <c r="E673" i="4"/>
  <c r="E1066" i="4" s="1"/>
  <c r="E1459" i="4" s="1"/>
  <c r="E1852" i="4" s="1"/>
  <c r="E2245" i="4" s="1"/>
  <c r="E2638" i="4" s="1"/>
  <c r="E3031" i="4" s="1"/>
  <c r="A674" i="4"/>
  <c r="B674" i="4"/>
  <c r="B1067" i="4" s="1"/>
  <c r="B1460" i="4" s="1"/>
  <c r="B1853" i="4" s="1"/>
  <c r="B2246" i="4" s="1"/>
  <c r="B2639" i="4" s="1"/>
  <c r="B3032" i="4" s="1"/>
  <c r="C674" i="4"/>
  <c r="C1067" i="4" s="1"/>
  <c r="C1460" i="4" s="1"/>
  <c r="C1853" i="4" s="1"/>
  <c r="C2246" i="4" s="1"/>
  <c r="C2639" i="4" s="1"/>
  <c r="C3032" i="4" s="1"/>
  <c r="D674" i="4"/>
  <c r="D1067" i="4" s="1"/>
  <c r="D1460" i="4" s="1"/>
  <c r="D1853" i="4" s="1"/>
  <c r="D2246" i="4" s="1"/>
  <c r="D2639" i="4" s="1"/>
  <c r="D3032" i="4" s="1"/>
  <c r="E674" i="4"/>
  <c r="E1067" i="4" s="1"/>
  <c r="E1460" i="4" s="1"/>
  <c r="E1853" i="4" s="1"/>
  <c r="E2246" i="4" s="1"/>
  <c r="E2639" i="4" s="1"/>
  <c r="E3032" i="4" s="1"/>
  <c r="A675" i="4"/>
  <c r="B675" i="4"/>
  <c r="B1068" i="4" s="1"/>
  <c r="B1461" i="4" s="1"/>
  <c r="B1854" i="4" s="1"/>
  <c r="B2247" i="4" s="1"/>
  <c r="B2640" i="4" s="1"/>
  <c r="B3033" i="4" s="1"/>
  <c r="C675" i="4"/>
  <c r="C1068" i="4" s="1"/>
  <c r="C1461" i="4" s="1"/>
  <c r="C1854" i="4" s="1"/>
  <c r="C2247" i="4" s="1"/>
  <c r="C2640" i="4" s="1"/>
  <c r="C3033" i="4" s="1"/>
  <c r="D675" i="4"/>
  <c r="D1068" i="4" s="1"/>
  <c r="D1461" i="4" s="1"/>
  <c r="D1854" i="4" s="1"/>
  <c r="D2247" i="4" s="1"/>
  <c r="D2640" i="4" s="1"/>
  <c r="D3033" i="4" s="1"/>
  <c r="E675" i="4"/>
  <c r="E1068" i="4" s="1"/>
  <c r="E1461" i="4" s="1"/>
  <c r="E1854" i="4" s="1"/>
  <c r="E2247" i="4" s="1"/>
  <c r="E2640" i="4" s="1"/>
  <c r="E3033" i="4" s="1"/>
  <c r="A676" i="4"/>
  <c r="B676" i="4"/>
  <c r="B1069" i="4" s="1"/>
  <c r="B1462" i="4" s="1"/>
  <c r="B1855" i="4" s="1"/>
  <c r="B2248" i="4" s="1"/>
  <c r="B2641" i="4" s="1"/>
  <c r="B3034" i="4" s="1"/>
  <c r="C676" i="4"/>
  <c r="C1069" i="4" s="1"/>
  <c r="C1462" i="4" s="1"/>
  <c r="C1855" i="4" s="1"/>
  <c r="C2248" i="4" s="1"/>
  <c r="C2641" i="4" s="1"/>
  <c r="C3034" i="4" s="1"/>
  <c r="D676" i="4"/>
  <c r="D1069" i="4" s="1"/>
  <c r="D1462" i="4" s="1"/>
  <c r="D1855" i="4" s="1"/>
  <c r="D2248" i="4" s="1"/>
  <c r="D2641" i="4" s="1"/>
  <c r="D3034" i="4" s="1"/>
  <c r="E676" i="4"/>
  <c r="E1069" i="4" s="1"/>
  <c r="E1462" i="4" s="1"/>
  <c r="E1855" i="4" s="1"/>
  <c r="E2248" i="4" s="1"/>
  <c r="E2641" i="4" s="1"/>
  <c r="E3034" i="4" s="1"/>
  <c r="A677" i="4"/>
  <c r="B677" i="4"/>
  <c r="B1070" i="4" s="1"/>
  <c r="B1463" i="4" s="1"/>
  <c r="B1856" i="4" s="1"/>
  <c r="B2249" i="4" s="1"/>
  <c r="B2642" i="4" s="1"/>
  <c r="B3035" i="4" s="1"/>
  <c r="C677" i="4"/>
  <c r="C1070" i="4" s="1"/>
  <c r="C1463" i="4" s="1"/>
  <c r="C1856" i="4" s="1"/>
  <c r="C2249" i="4" s="1"/>
  <c r="C2642" i="4" s="1"/>
  <c r="C3035" i="4" s="1"/>
  <c r="D677" i="4"/>
  <c r="D1070" i="4" s="1"/>
  <c r="D1463" i="4" s="1"/>
  <c r="D1856" i="4" s="1"/>
  <c r="D2249" i="4" s="1"/>
  <c r="D2642" i="4" s="1"/>
  <c r="D3035" i="4" s="1"/>
  <c r="E677" i="4"/>
  <c r="E1070" i="4" s="1"/>
  <c r="E1463" i="4" s="1"/>
  <c r="E1856" i="4" s="1"/>
  <c r="E2249" i="4" s="1"/>
  <c r="E2642" i="4" s="1"/>
  <c r="E3035" i="4" s="1"/>
  <c r="A678" i="4"/>
  <c r="B678" i="4"/>
  <c r="B1071" i="4" s="1"/>
  <c r="B1464" i="4" s="1"/>
  <c r="B1857" i="4" s="1"/>
  <c r="B2250" i="4" s="1"/>
  <c r="B2643" i="4" s="1"/>
  <c r="B3036" i="4" s="1"/>
  <c r="C678" i="4"/>
  <c r="C1071" i="4" s="1"/>
  <c r="C1464" i="4" s="1"/>
  <c r="C1857" i="4" s="1"/>
  <c r="C2250" i="4" s="1"/>
  <c r="C2643" i="4" s="1"/>
  <c r="C3036" i="4" s="1"/>
  <c r="D678" i="4"/>
  <c r="D1071" i="4" s="1"/>
  <c r="D1464" i="4" s="1"/>
  <c r="D1857" i="4" s="1"/>
  <c r="D2250" i="4" s="1"/>
  <c r="D2643" i="4" s="1"/>
  <c r="D3036" i="4" s="1"/>
  <c r="E678" i="4"/>
  <c r="E1071" i="4" s="1"/>
  <c r="E1464" i="4" s="1"/>
  <c r="E1857" i="4" s="1"/>
  <c r="E2250" i="4" s="1"/>
  <c r="E2643" i="4" s="1"/>
  <c r="E3036" i="4" s="1"/>
  <c r="A679" i="4"/>
  <c r="B679" i="4"/>
  <c r="B1072" i="4" s="1"/>
  <c r="B1465" i="4" s="1"/>
  <c r="B1858" i="4" s="1"/>
  <c r="B2251" i="4" s="1"/>
  <c r="B2644" i="4" s="1"/>
  <c r="B3037" i="4" s="1"/>
  <c r="C679" i="4"/>
  <c r="C1072" i="4" s="1"/>
  <c r="C1465" i="4" s="1"/>
  <c r="C1858" i="4" s="1"/>
  <c r="C2251" i="4" s="1"/>
  <c r="C2644" i="4" s="1"/>
  <c r="C3037" i="4" s="1"/>
  <c r="D679" i="4"/>
  <c r="D1072" i="4" s="1"/>
  <c r="D1465" i="4" s="1"/>
  <c r="D1858" i="4" s="1"/>
  <c r="D2251" i="4" s="1"/>
  <c r="D2644" i="4" s="1"/>
  <c r="D3037" i="4" s="1"/>
  <c r="E679" i="4"/>
  <c r="E1072" i="4" s="1"/>
  <c r="E1465" i="4" s="1"/>
  <c r="E1858" i="4" s="1"/>
  <c r="E2251" i="4" s="1"/>
  <c r="E2644" i="4" s="1"/>
  <c r="E3037" i="4" s="1"/>
  <c r="A680" i="4"/>
  <c r="B680" i="4"/>
  <c r="B1073" i="4" s="1"/>
  <c r="B1466" i="4" s="1"/>
  <c r="B1859" i="4" s="1"/>
  <c r="B2252" i="4" s="1"/>
  <c r="B2645" i="4" s="1"/>
  <c r="B3038" i="4" s="1"/>
  <c r="C680" i="4"/>
  <c r="C1073" i="4" s="1"/>
  <c r="C1466" i="4" s="1"/>
  <c r="C1859" i="4" s="1"/>
  <c r="C2252" i="4" s="1"/>
  <c r="C2645" i="4" s="1"/>
  <c r="C3038" i="4" s="1"/>
  <c r="D680" i="4"/>
  <c r="D1073" i="4" s="1"/>
  <c r="D1466" i="4" s="1"/>
  <c r="D1859" i="4" s="1"/>
  <c r="D2252" i="4" s="1"/>
  <c r="D2645" i="4" s="1"/>
  <c r="D3038" i="4" s="1"/>
  <c r="E680" i="4"/>
  <c r="E1073" i="4" s="1"/>
  <c r="E1466" i="4" s="1"/>
  <c r="E1859" i="4" s="1"/>
  <c r="E2252" i="4" s="1"/>
  <c r="E2645" i="4" s="1"/>
  <c r="E3038" i="4" s="1"/>
  <c r="A681" i="4"/>
  <c r="B681" i="4"/>
  <c r="B1074" i="4" s="1"/>
  <c r="B1467" i="4" s="1"/>
  <c r="B1860" i="4" s="1"/>
  <c r="B2253" i="4" s="1"/>
  <c r="B2646" i="4" s="1"/>
  <c r="B3039" i="4" s="1"/>
  <c r="C681" i="4"/>
  <c r="C1074" i="4" s="1"/>
  <c r="C1467" i="4" s="1"/>
  <c r="C1860" i="4" s="1"/>
  <c r="C2253" i="4" s="1"/>
  <c r="C2646" i="4" s="1"/>
  <c r="C3039" i="4" s="1"/>
  <c r="D681" i="4"/>
  <c r="D1074" i="4" s="1"/>
  <c r="D1467" i="4" s="1"/>
  <c r="D1860" i="4" s="1"/>
  <c r="D2253" i="4" s="1"/>
  <c r="D2646" i="4" s="1"/>
  <c r="D3039" i="4" s="1"/>
  <c r="E681" i="4"/>
  <c r="E1074" i="4" s="1"/>
  <c r="E1467" i="4" s="1"/>
  <c r="E1860" i="4" s="1"/>
  <c r="E2253" i="4" s="1"/>
  <c r="E2646" i="4" s="1"/>
  <c r="E3039" i="4" s="1"/>
  <c r="A682" i="4"/>
  <c r="B682" i="4"/>
  <c r="B1075" i="4" s="1"/>
  <c r="B1468" i="4" s="1"/>
  <c r="B1861" i="4" s="1"/>
  <c r="B2254" i="4" s="1"/>
  <c r="B2647" i="4" s="1"/>
  <c r="B3040" i="4" s="1"/>
  <c r="C682" i="4"/>
  <c r="C1075" i="4" s="1"/>
  <c r="C1468" i="4" s="1"/>
  <c r="C1861" i="4" s="1"/>
  <c r="C2254" i="4" s="1"/>
  <c r="C2647" i="4" s="1"/>
  <c r="C3040" i="4" s="1"/>
  <c r="D682" i="4"/>
  <c r="D1075" i="4" s="1"/>
  <c r="D1468" i="4" s="1"/>
  <c r="D1861" i="4" s="1"/>
  <c r="D2254" i="4" s="1"/>
  <c r="D2647" i="4" s="1"/>
  <c r="D3040" i="4" s="1"/>
  <c r="E682" i="4"/>
  <c r="E1075" i="4" s="1"/>
  <c r="E1468" i="4" s="1"/>
  <c r="E1861" i="4" s="1"/>
  <c r="E2254" i="4" s="1"/>
  <c r="E2647" i="4" s="1"/>
  <c r="E3040" i="4" s="1"/>
  <c r="A683" i="4"/>
  <c r="B683" i="4"/>
  <c r="B1076" i="4" s="1"/>
  <c r="B1469" i="4" s="1"/>
  <c r="B1862" i="4" s="1"/>
  <c r="B2255" i="4" s="1"/>
  <c r="B2648" i="4" s="1"/>
  <c r="B3041" i="4" s="1"/>
  <c r="C683" i="4"/>
  <c r="C1076" i="4" s="1"/>
  <c r="C1469" i="4" s="1"/>
  <c r="C1862" i="4" s="1"/>
  <c r="C2255" i="4" s="1"/>
  <c r="C2648" i="4" s="1"/>
  <c r="C3041" i="4" s="1"/>
  <c r="D683" i="4"/>
  <c r="D1076" i="4" s="1"/>
  <c r="D1469" i="4" s="1"/>
  <c r="D1862" i="4" s="1"/>
  <c r="D2255" i="4" s="1"/>
  <c r="D2648" i="4" s="1"/>
  <c r="D3041" i="4" s="1"/>
  <c r="E683" i="4"/>
  <c r="E1076" i="4" s="1"/>
  <c r="E1469" i="4" s="1"/>
  <c r="E1862" i="4" s="1"/>
  <c r="E2255" i="4" s="1"/>
  <c r="E2648" i="4" s="1"/>
  <c r="E3041" i="4" s="1"/>
  <c r="A684" i="4"/>
  <c r="B684" i="4"/>
  <c r="B1077" i="4" s="1"/>
  <c r="B1470" i="4" s="1"/>
  <c r="B1863" i="4" s="1"/>
  <c r="B2256" i="4" s="1"/>
  <c r="B2649" i="4" s="1"/>
  <c r="B3042" i="4" s="1"/>
  <c r="C684" i="4"/>
  <c r="C1077" i="4" s="1"/>
  <c r="C1470" i="4" s="1"/>
  <c r="C1863" i="4" s="1"/>
  <c r="C2256" i="4" s="1"/>
  <c r="C2649" i="4" s="1"/>
  <c r="C3042" i="4" s="1"/>
  <c r="D684" i="4"/>
  <c r="D1077" i="4" s="1"/>
  <c r="D1470" i="4" s="1"/>
  <c r="D1863" i="4" s="1"/>
  <c r="D2256" i="4" s="1"/>
  <c r="D2649" i="4" s="1"/>
  <c r="D3042" i="4" s="1"/>
  <c r="E684" i="4"/>
  <c r="E1077" i="4" s="1"/>
  <c r="E1470" i="4" s="1"/>
  <c r="E1863" i="4" s="1"/>
  <c r="E2256" i="4" s="1"/>
  <c r="E2649" i="4" s="1"/>
  <c r="E3042" i="4" s="1"/>
  <c r="A685" i="4"/>
  <c r="B685" i="4"/>
  <c r="B1078" i="4" s="1"/>
  <c r="B1471" i="4" s="1"/>
  <c r="B1864" i="4" s="1"/>
  <c r="B2257" i="4" s="1"/>
  <c r="B2650" i="4" s="1"/>
  <c r="B3043" i="4" s="1"/>
  <c r="C685" i="4"/>
  <c r="C1078" i="4" s="1"/>
  <c r="C1471" i="4" s="1"/>
  <c r="C1864" i="4" s="1"/>
  <c r="C2257" i="4" s="1"/>
  <c r="C2650" i="4" s="1"/>
  <c r="C3043" i="4" s="1"/>
  <c r="D685" i="4"/>
  <c r="D1078" i="4" s="1"/>
  <c r="D1471" i="4" s="1"/>
  <c r="D1864" i="4" s="1"/>
  <c r="D2257" i="4" s="1"/>
  <c r="D2650" i="4" s="1"/>
  <c r="D3043" i="4" s="1"/>
  <c r="E685" i="4"/>
  <c r="E1078" i="4" s="1"/>
  <c r="E1471" i="4" s="1"/>
  <c r="E1864" i="4" s="1"/>
  <c r="E2257" i="4" s="1"/>
  <c r="E2650" i="4" s="1"/>
  <c r="E3043" i="4" s="1"/>
  <c r="A686" i="4"/>
  <c r="B686" i="4"/>
  <c r="B1079" i="4" s="1"/>
  <c r="B1472" i="4" s="1"/>
  <c r="B1865" i="4" s="1"/>
  <c r="B2258" i="4" s="1"/>
  <c r="B2651" i="4" s="1"/>
  <c r="B3044" i="4" s="1"/>
  <c r="C686" i="4"/>
  <c r="C1079" i="4" s="1"/>
  <c r="C1472" i="4" s="1"/>
  <c r="C1865" i="4" s="1"/>
  <c r="C2258" i="4" s="1"/>
  <c r="C2651" i="4" s="1"/>
  <c r="C3044" i="4" s="1"/>
  <c r="D686" i="4"/>
  <c r="D1079" i="4" s="1"/>
  <c r="D1472" i="4" s="1"/>
  <c r="D1865" i="4" s="1"/>
  <c r="D2258" i="4" s="1"/>
  <c r="D2651" i="4" s="1"/>
  <c r="D3044" i="4" s="1"/>
  <c r="E686" i="4"/>
  <c r="E1079" i="4" s="1"/>
  <c r="E1472" i="4" s="1"/>
  <c r="E1865" i="4" s="1"/>
  <c r="E2258" i="4" s="1"/>
  <c r="E2651" i="4" s="1"/>
  <c r="E3044" i="4" s="1"/>
  <c r="A687" i="4"/>
  <c r="B687" i="4"/>
  <c r="B1080" i="4" s="1"/>
  <c r="B1473" i="4" s="1"/>
  <c r="B1866" i="4" s="1"/>
  <c r="B2259" i="4" s="1"/>
  <c r="B2652" i="4" s="1"/>
  <c r="B3045" i="4" s="1"/>
  <c r="C687" i="4"/>
  <c r="C1080" i="4" s="1"/>
  <c r="C1473" i="4" s="1"/>
  <c r="C1866" i="4" s="1"/>
  <c r="C2259" i="4" s="1"/>
  <c r="C2652" i="4" s="1"/>
  <c r="C3045" i="4" s="1"/>
  <c r="D687" i="4"/>
  <c r="D1080" i="4" s="1"/>
  <c r="D1473" i="4" s="1"/>
  <c r="D1866" i="4" s="1"/>
  <c r="D2259" i="4" s="1"/>
  <c r="D2652" i="4" s="1"/>
  <c r="D3045" i="4" s="1"/>
  <c r="E687" i="4"/>
  <c r="E1080" i="4" s="1"/>
  <c r="E1473" i="4" s="1"/>
  <c r="E1866" i="4" s="1"/>
  <c r="E2259" i="4" s="1"/>
  <c r="E2652" i="4" s="1"/>
  <c r="E3045" i="4" s="1"/>
  <c r="A688" i="4"/>
  <c r="B688" i="4"/>
  <c r="B1081" i="4" s="1"/>
  <c r="B1474" i="4" s="1"/>
  <c r="B1867" i="4" s="1"/>
  <c r="B2260" i="4" s="1"/>
  <c r="B2653" i="4" s="1"/>
  <c r="B3046" i="4" s="1"/>
  <c r="C688" i="4"/>
  <c r="C1081" i="4" s="1"/>
  <c r="C1474" i="4" s="1"/>
  <c r="C1867" i="4" s="1"/>
  <c r="C2260" i="4" s="1"/>
  <c r="C2653" i="4" s="1"/>
  <c r="C3046" i="4" s="1"/>
  <c r="D688" i="4"/>
  <c r="D1081" i="4" s="1"/>
  <c r="D1474" i="4" s="1"/>
  <c r="D1867" i="4" s="1"/>
  <c r="D2260" i="4" s="1"/>
  <c r="D2653" i="4" s="1"/>
  <c r="D3046" i="4" s="1"/>
  <c r="E688" i="4"/>
  <c r="E1081" i="4" s="1"/>
  <c r="E1474" i="4" s="1"/>
  <c r="E1867" i="4" s="1"/>
  <c r="E2260" i="4" s="1"/>
  <c r="E2653" i="4" s="1"/>
  <c r="E3046" i="4" s="1"/>
  <c r="A689" i="4"/>
  <c r="B689" i="4"/>
  <c r="B1082" i="4" s="1"/>
  <c r="B1475" i="4" s="1"/>
  <c r="B1868" i="4" s="1"/>
  <c r="B2261" i="4" s="1"/>
  <c r="B2654" i="4" s="1"/>
  <c r="B3047" i="4" s="1"/>
  <c r="C689" i="4"/>
  <c r="C1082" i="4" s="1"/>
  <c r="C1475" i="4" s="1"/>
  <c r="C1868" i="4" s="1"/>
  <c r="C2261" i="4" s="1"/>
  <c r="C2654" i="4" s="1"/>
  <c r="C3047" i="4" s="1"/>
  <c r="D689" i="4"/>
  <c r="D1082" i="4" s="1"/>
  <c r="D1475" i="4" s="1"/>
  <c r="D1868" i="4" s="1"/>
  <c r="D2261" i="4" s="1"/>
  <c r="D2654" i="4" s="1"/>
  <c r="D3047" i="4" s="1"/>
  <c r="E689" i="4"/>
  <c r="E1082" i="4" s="1"/>
  <c r="E1475" i="4" s="1"/>
  <c r="E1868" i="4" s="1"/>
  <c r="E2261" i="4" s="1"/>
  <c r="E2654" i="4" s="1"/>
  <c r="E3047" i="4" s="1"/>
  <c r="A690" i="4"/>
  <c r="B690" i="4"/>
  <c r="B1083" i="4" s="1"/>
  <c r="B1476" i="4" s="1"/>
  <c r="B1869" i="4" s="1"/>
  <c r="B2262" i="4" s="1"/>
  <c r="B2655" i="4" s="1"/>
  <c r="B3048" i="4" s="1"/>
  <c r="C690" i="4"/>
  <c r="C1083" i="4" s="1"/>
  <c r="C1476" i="4" s="1"/>
  <c r="C1869" i="4" s="1"/>
  <c r="C2262" i="4" s="1"/>
  <c r="C2655" i="4" s="1"/>
  <c r="C3048" i="4" s="1"/>
  <c r="D690" i="4"/>
  <c r="D1083" i="4" s="1"/>
  <c r="D1476" i="4" s="1"/>
  <c r="D1869" i="4" s="1"/>
  <c r="D2262" i="4" s="1"/>
  <c r="D2655" i="4" s="1"/>
  <c r="D3048" i="4" s="1"/>
  <c r="E690" i="4"/>
  <c r="E1083" i="4" s="1"/>
  <c r="E1476" i="4" s="1"/>
  <c r="E1869" i="4" s="1"/>
  <c r="E2262" i="4" s="1"/>
  <c r="E2655" i="4" s="1"/>
  <c r="E3048" i="4" s="1"/>
  <c r="A691" i="4"/>
  <c r="B691" i="4"/>
  <c r="B1084" i="4" s="1"/>
  <c r="B1477" i="4" s="1"/>
  <c r="B1870" i="4" s="1"/>
  <c r="B2263" i="4" s="1"/>
  <c r="B2656" i="4" s="1"/>
  <c r="B3049" i="4" s="1"/>
  <c r="C691" i="4"/>
  <c r="C1084" i="4" s="1"/>
  <c r="C1477" i="4" s="1"/>
  <c r="C1870" i="4" s="1"/>
  <c r="C2263" i="4" s="1"/>
  <c r="C2656" i="4" s="1"/>
  <c r="C3049" i="4" s="1"/>
  <c r="D691" i="4"/>
  <c r="D1084" i="4" s="1"/>
  <c r="D1477" i="4" s="1"/>
  <c r="D1870" i="4" s="1"/>
  <c r="D2263" i="4" s="1"/>
  <c r="D2656" i="4" s="1"/>
  <c r="D3049" i="4" s="1"/>
  <c r="E691" i="4"/>
  <c r="E1084" i="4" s="1"/>
  <c r="E1477" i="4" s="1"/>
  <c r="E1870" i="4" s="1"/>
  <c r="E2263" i="4" s="1"/>
  <c r="E2656" i="4" s="1"/>
  <c r="E3049" i="4" s="1"/>
  <c r="A692" i="4"/>
  <c r="B692" i="4"/>
  <c r="B1085" i="4" s="1"/>
  <c r="B1478" i="4" s="1"/>
  <c r="B1871" i="4" s="1"/>
  <c r="B2264" i="4" s="1"/>
  <c r="B2657" i="4" s="1"/>
  <c r="B3050" i="4" s="1"/>
  <c r="C692" i="4"/>
  <c r="C1085" i="4" s="1"/>
  <c r="C1478" i="4" s="1"/>
  <c r="C1871" i="4" s="1"/>
  <c r="C2264" i="4" s="1"/>
  <c r="C2657" i="4" s="1"/>
  <c r="C3050" i="4" s="1"/>
  <c r="D692" i="4"/>
  <c r="D1085" i="4" s="1"/>
  <c r="D1478" i="4" s="1"/>
  <c r="D1871" i="4" s="1"/>
  <c r="D2264" i="4" s="1"/>
  <c r="D2657" i="4" s="1"/>
  <c r="D3050" i="4" s="1"/>
  <c r="E692" i="4"/>
  <c r="E1085" i="4" s="1"/>
  <c r="E1478" i="4" s="1"/>
  <c r="E1871" i="4" s="1"/>
  <c r="E2264" i="4" s="1"/>
  <c r="E2657" i="4" s="1"/>
  <c r="E3050" i="4" s="1"/>
  <c r="A693" i="4"/>
  <c r="B693" i="4"/>
  <c r="B1086" i="4" s="1"/>
  <c r="B1479" i="4" s="1"/>
  <c r="B1872" i="4" s="1"/>
  <c r="B2265" i="4" s="1"/>
  <c r="B2658" i="4" s="1"/>
  <c r="B3051" i="4" s="1"/>
  <c r="C693" i="4"/>
  <c r="C1086" i="4" s="1"/>
  <c r="C1479" i="4" s="1"/>
  <c r="C1872" i="4" s="1"/>
  <c r="C2265" i="4" s="1"/>
  <c r="C2658" i="4" s="1"/>
  <c r="C3051" i="4" s="1"/>
  <c r="D693" i="4"/>
  <c r="D1086" i="4" s="1"/>
  <c r="D1479" i="4" s="1"/>
  <c r="D1872" i="4" s="1"/>
  <c r="D2265" i="4" s="1"/>
  <c r="D2658" i="4" s="1"/>
  <c r="D3051" i="4" s="1"/>
  <c r="E693" i="4"/>
  <c r="E1086" i="4" s="1"/>
  <c r="E1479" i="4" s="1"/>
  <c r="E1872" i="4" s="1"/>
  <c r="E2265" i="4" s="1"/>
  <c r="E2658" i="4" s="1"/>
  <c r="E3051" i="4" s="1"/>
  <c r="A694" i="4"/>
  <c r="B694" i="4"/>
  <c r="B1087" i="4" s="1"/>
  <c r="B1480" i="4" s="1"/>
  <c r="B1873" i="4" s="1"/>
  <c r="B2266" i="4" s="1"/>
  <c r="B2659" i="4" s="1"/>
  <c r="B3052" i="4" s="1"/>
  <c r="C694" i="4"/>
  <c r="C1087" i="4" s="1"/>
  <c r="C1480" i="4" s="1"/>
  <c r="C1873" i="4" s="1"/>
  <c r="C2266" i="4" s="1"/>
  <c r="C2659" i="4" s="1"/>
  <c r="C3052" i="4" s="1"/>
  <c r="D694" i="4"/>
  <c r="D1087" i="4" s="1"/>
  <c r="D1480" i="4" s="1"/>
  <c r="D1873" i="4" s="1"/>
  <c r="D2266" i="4" s="1"/>
  <c r="D2659" i="4" s="1"/>
  <c r="D3052" i="4" s="1"/>
  <c r="E694" i="4"/>
  <c r="E1087" i="4" s="1"/>
  <c r="E1480" i="4" s="1"/>
  <c r="E1873" i="4" s="1"/>
  <c r="E2266" i="4" s="1"/>
  <c r="E2659" i="4" s="1"/>
  <c r="E3052" i="4" s="1"/>
  <c r="A695" i="4"/>
  <c r="B695" i="4"/>
  <c r="B1088" i="4" s="1"/>
  <c r="B1481" i="4" s="1"/>
  <c r="B1874" i="4" s="1"/>
  <c r="B2267" i="4" s="1"/>
  <c r="B2660" i="4" s="1"/>
  <c r="B3053" i="4" s="1"/>
  <c r="C695" i="4"/>
  <c r="C1088" i="4" s="1"/>
  <c r="C1481" i="4" s="1"/>
  <c r="C1874" i="4" s="1"/>
  <c r="C2267" i="4" s="1"/>
  <c r="C2660" i="4" s="1"/>
  <c r="C3053" i="4" s="1"/>
  <c r="D695" i="4"/>
  <c r="D1088" i="4" s="1"/>
  <c r="D1481" i="4" s="1"/>
  <c r="D1874" i="4" s="1"/>
  <c r="D2267" i="4" s="1"/>
  <c r="D2660" i="4" s="1"/>
  <c r="D3053" i="4" s="1"/>
  <c r="E695" i="4"/>
  <c r="E1088" i="4" s="1"/>
  <c r="E1481" i="4" s="1"/>
  <c r="E1874" i="4" s="1"/>
  <c r="E2267" i="4" s="1"/>
  <c r="E2660" i="4" s="1"/>
  <c r="E3053" i="4" s="1"/>
  <c r="A696" i="4"/>
  <c r="B696" i="4"/>
  <c r="B1089" i="4" s="1"/>
  <c r="B1482" i="4" s="1"/>
  <c r="B1875" i="4" s="1"/>
  <c r="B2268" i="4" s="1"/>
  <c r="B2661" i="4" s="1"/>
  <c r="B3054" i="4" s="1"/>
  <c r="C696" i="4"/>
  <c r="C1089" i="4" s="1"/>
  <c r="C1482" i="4" s="1"/>
  <c r="C1875" i="4" s="1"/>
  <c r="C2268" i="4" s="1"/>
  <c r="C2661" i="4" s="1"/>
  <c r="C3054" i="4" s="1"/>
  <c r="D696" i="4"/>
  <c r="D1089" i="4" s="1"/>
  <c r="D1482" i="4" s="1"/>
  <c r="D1875" i="4" s="1"/>
  <c r="D2268" i="4" s="1"/>
  <c r="D2661" i="4" s="1"/>
  <c r="D3054" i="4" s="1"/>
  <c r="E696" i="4"/>
  <c r="E1089" i="4" s="1"/>
  <c r="E1482" i="4" s="1"/>
  <c r="E1875" i="4" s="1"/>
  <c r="E2268" i="4" s="1"/>
  <c r="E2661" i="4" s="1"/>
  <c r="E3054" i="4" s="1"/>
  <c r="A697" i="4"/>
  <c r="B697" i="4"/>
  <c r="B1090" i="4" s="1"/>
  <c r="B1483" i="4" s="1"/>
  <c r="B1876" i="4" s="1"/>
  <c r="B2269" i="4" s="1"/>
  <c r="B2662" i="4" s="1"/>
  <c r="B3055" i="4" s="1"/>
  <c r="C697" i="4"/>
  <c r="C1090" i="4" s="1"/>
  <c r="C1483" i="4" s="1"/>
  <c r="C1876" i="4" s="1"/>
  <c r="C2269" i="4" s="1"/>
  <c r="C2662" i="4" s="1"/>
  <c r="C3055" i="4" s="1"/>
  <c r="D697" i="4"/>
  <c r="D1090" i="4" s="1"/>
  <c r="D1483" i="4" s="1"/>
  <c r="D1876" i="4" s="1"/>
  <c r="D2269" i="4" s="1"/>
  <c r="D2662" i="4" s="1"/>
  <c r="D3055" i="4" s="1"/>
  <c r="E697" i="4"/>
  <c r="E1090" i="4" s="1"/>
  <c r="E1483" i="4" s="1"/>
  <c r="E1876" i="4" s="1"/>
  <c r="E2269" i="4" s="1"/>
  <c r="E2662" i="4" s="1"/>
  <c r="E3055" i="4" s="1"/>
  <c r="A698" i="4"/>
  <c r="B698" i="4"/>
  <c r="B1091" i="4" s="1"/>
  <c r="B1484" i="4" s="1"/>
  <c r="B1877" i="4" s="1"/>
  <c r="B2270" i="4" s="1"/>
  <c r="B2663" i="4" s="1"/>
  <c r="B3056" i="4" s="1"/>
  <c r="C698" i="4"/>
  <c r="C1091" i="4" s="1"/>
  <c r="C1484" i="4" s="1"/>
  <c r="C1877" i="4" s="1"/>
  <c r="C2270" i="4" s="1"/>
  <c r="C2663" i="4" s="1"/>
  <c r="C3056" i="4" s="1"/>
  <c r="D698" i="4"/>
  <c r="D1091" i="4" s="1"/>
  <c r="D1484" i="4" s="1"/>
  <c r="D1877" i="4" s="1"/>
  <c r="D2270" i="4" s="1"/>
  <c r="D2663" i="4" s="1"/>
  <c r="D3056" i="4" s="1"/>
  <c r="E698" i="4"/>
  <c r="E1091" i="4" s="1"/>
  <c r="E1484" i="4" s="1"/>
  <c r="E1877" i="4" s="1"/>
  <c r="E2270" i="4" s="1"/>
  <c r="E2663" i="4" s="1"/>
  <c r="E3056" i="4" s="1"/>
  <c r="A699" i="4"/>
  <c r="B699" i="4"/>
  <c r="B1092" i="4" s="1"/>
  <c r="B1485" i="4" s="1"/>
  <c r="B1878" i="4" s="1"/>
  <c r="B2271" i="4" s="1"/>
  <c r="B2664" i="4" s="1"/>
  <c r="B3057" i="4" s="1"/>
  <c r="C699" i="4"/>
  <c r="C1092" i="4" s="1"/>
  <c r="C1485" i="4" s="1"/>
  <c r="C1878" i="4" s="1"/>
  <c r="C2271" i="4" s="1"/>
  <c r="C2664" i="4" s="1"/>
  <c r="C3057" i="4" s="1"/>
  <c r="D699" i="4"/>
  <c r="D1092" i="4" s="1"/>
  <c r="D1485" i="4" s="1"/>
  <c r="D1878" i="4" s="1"/>
  <c r="D2271" i="4" s="1"/>
  <c r="D2664" i="4" s="1"/>
  <c r="D3057" i="4" s="1"/>
  <c r="E699" i="4"/>
  <c r="E1092" i="4" s="1"/>
  <c r="E1485" i="4" s="1"/>
  <c r="E1878" i="4" s="1"/>
  <c r="E2271" i="4" s="1"/>
  <c r="E2664" i="4" s="1"/>
  <c r="E3057" i="4" s="1"/>
  <c r="A700" i="4"/>
  <c r="B700" i="4"/>
  <c r="B1093" i="4" s="1"/>
  <c r="B1486" i="4" s="1"/>
  <c r="B1879" i="4" s="1"/>
  <c r="B2272" i="4" s="1"/>
  <c r="B2665" i="4" s="1"/>
  <c r="B3058" i="4" s="1"/>
  <c r="C700" i="4"/>
  <c r="C1093" i="4" s="1"/>
  <c r="C1486" i="4" s="1"/>
  <c r="C1879" i="4" s="1"/>
  <c r="C2272" i="4" s="1"/>
  <c r="C2665" i="4" s="1"/>
  <c r="C3058" i="4" s="1"/>
  <c r="D700" i="4"/>
  <c r="D1093" i="4" s="1"/>
  <c r="D1486" i="4" s="1"/>
  <c r="D1879" i="4" s="1"/>
  <c r="D2272" i="4" s="1"/>
  <c r="D2665" i="4" s="1"/>
  <c r="D3058" i="4" s="1"/>
  <c r="E700" i="4"/>
  <c r="E1093" i="4" s="1"/>
  <c r="E1486" i="4" s="1"/>
  <c r="E1879" i="4" s="1"/>
  <c r="E2272" i="4" s="1"/>
  <c r="E2665" i="4" s="1"/>
  <c r="E3058" i="4" s="1"/>
  <c r="A701" i="4"/>
  <c r="B701" i="4"/>
  <c r="B1094" i="4" s="1"/>
  <c r="B1487" i="4" s="1"/>
  <c r="B1880" i="4" s="1"/>
  <c r="B2273" i="4" s="1"/>
  <c r="B2666" i="4" s="1"/>
  <c r="B3059" i="4" s="1"/>
  <c r="C701" i="4"/>
  <c r="C1094" i="4" s="1"/>
  <c r="C1487" i="4" s="1"/>
  <c r="C1880" i="4" s="1"/>
  <c r="C2273" i="4" s="1"/>
  <c r="C2666" i="4" s="1"/>
  <c r="C3059" i="4" s="1"/>
  <c r="D701" i="4"/>
  <c r="D1094" i="4" s="1"/>
  <c r="D1487" i="4" s="1"/>
  <c r="D1880" i="4" s="1"/>
  <c r="D2273" i="4" s="1"/>
  <c r="D2666" i="4" s="1"/>
  <c r="D3059" i="4" s="1"/>
  <c r="E701" i="4"/>
  <c r="E1094" i="4" s="1"/>
  <c r="E1487" i="4" s="1"/>
  <c r="E1880" i="4" s="1"/>
  <c r="E2273" i="4" s="1"/>
  <c r="E2666" i="4" s="1"/>
  <c r="E3059" i="4" s="1"/>
  <c r="A702" i="4"/>
  <c r="B702" i="4"/>
  <c r="B1095" i="4" s="1"/>
  <c r="B1488" i="4" s="1"/>
  <c r="B1881" i="4" s="1"/>
  <c r="B2274" i="4" s="1"/>
  <c r="B2667" i="4" s="1"/>
  <c r="B3060" i="4" s="1"/>
  <c r="C702" i="4"/>
  <c r="C1095" i="4" s="1"/>
  <c r="C1488" i="4" s="1"/>
  <c r="C1881" i="4" s="1"/>
  <c r="C2274" i="4" s="1"/>
  <c r="C2667" i="4" s="1"/>
  <c r="C3060" i="4" s="1"/>
  <c r="D702" i="4"/>
  <c r="D1095" i="4" s="1"/>
  <c r="D1488" i="4" s="1"/>
  <c r="D1881" i="4" s="1"/>
  <c r="D2274" i="4" s="1"/>
  <c r="D2667" i="4" s="1"/>
  <c r="D3060" i="4" s="1"/>
  <c r="E702" i="4"/>
  <c r="E1095" i="4" s="1"/>
  <c r="E1488" i="4" s="1"/>
  <c r="E1881" i="4" s="1"/>
  <c r="E2274" i="4" s="1"/>
  <c r="E2667" i="4" s="1"/>
  <c r="E3060" i="4" s="1"/>
  <c r="A703" i="4"/>
  <c r="B703" i="4"/>
  <c r="B1096" i="4" s="1"/>
  <c r="B1489" i="4" s="1"/>
  <c r="B1882" i="4" s="1"/>
  <c r="B2275" i="4" s="1"/>
  <c r="B2668" i="4" s="1"/>
  <c r="B3061" i="4" s="1"/>
  <c r="C703" i="4"/>
  <c r="C1096" i="4" s="1"/>
  <c r="C1489" i="4" s="1"/>
  <c r="C1882" i="4" s="1"/>
  <c r="C2275" i="4" s="1"/>
  <c r="C2668" i="4" s="1"/>
  <c r="C3061" i="4" s="1"/>
  <c r="D703" i="4"/>
  <c r="D1096" i="4" s="1"/>
  <c r="D1489" i="4" s="1"/>
  <c r="D1882" i="4" s="1"/>
  <c r="D2275" i="4" s="1"/>
  <c r="D2668" i="4" s="1"/>
  <c r="D3061" i="4" s="1"/>
  <c r="E703" i="4"/>
  <c r="E1096" i="4" s="1"/>
  <c r="E1489" i="4" s="1"/>
  <c r="E1882" i="4" s="1"/>
  <c r="E2275" i="4" s="1"/>
  <c r="E2668" i="4" s="1"/>
  <c r="E3061" i="4" s="1"/>
  <c r="A704" i="4"/>
  <c r="B704" i="4"/>
  <c r="B1097" i="4" s="1"/>
  <c r="B1490" i="4" s="1"/>
  <c r="B1883" i="4" s="1"/>
  <c r="B2276" i="4" s="1"/>
  <c r="B2669" i="4" s="1"/>
  <c r="B3062" i="4" s="1"/>
  <c r="C704" i="4"/>
  <c r="C1097" i="4" s="1"/>
  <c r="C1490" i="4" s="1"/>
  <c r="C1883" i="4" s="1"/>
  <c r="C2276" i="4" s="1"/>
  <c r="C2669" i="4" s="1"/>
  <c r="C3062" i="4" s="1"/>
  <c r="D704" i="4"/>
  <c r="D1097" i="4" s="1"/>
  <c r="D1490" i="4" s="1"/>
  <c r="D1883" i="4" s="1"/>
  <c r="D2276" i="4" s="1"/>
  <c r="D2669" i="4" s="1"/>
  <c r="D3062" i="4" s="1"/>
  <c r="E704" i="4"/>
  <c r="E1097" i="4" s="1"/>
  <c r="E1490" i="4" s="1"/>
  <c r="E1883" i="4" s="1"/>
  <c r="E2276" i="4" s="1"/>
  <c r="E2669" i="4" s="1"/>
  <c r="E3062" i="4" s="1"/>
  <c r="A705" i="4"/>
  <c r="B705" i="4"/>
  <c r="B1098" i="4" s="1"/>
  <c r="B1491" i="4" s="1"/>
  <c r="B1884" i="4" s="1"/>
  <c r="B2277" i="4" s="1"/>
  <c r="B2670" i="4" s="1"/>
  <c r="B3063" i="4" s="1"/>
  <c r="C705" i="4"/>
  <c r="C1098" i="4" s="1"/>
  <c r="C1491" i="4" s="1"/>
  <c r="C1884" i="4" s="1"/>
  <c r="C2277" i="4" s="1"/>
  <c r="C2670" i="4" s="1"/>
  <c r="C3063" i="4" s="1"/>
  <c r="D705" i="4"/>
  <c r="D1098" i="4" s="1"/>
  <c r="D1491" i="4" s="1"/>
  <c r="D1884" i="4" s="1"/>
  <c r="D2277" i="4" s="1"/>
  <c r="D2670" i="4" s="1"/>
  <c r="D3063" i="4" s="1"/>
  <c r="E705" i="4"/>
  <c r="E1098" i="4" s="1"/>
  <c r="E1491" i="4" s="1"/>
  <c r="E1884" i="4" s="1"/>
  <c r="E2277" i="4" s="1"/>
  <c r="E2670" i="4" s="1"/>
  <c r="E3063" i="4" s="1"/>
  <c r="A706" i="4"/>
  <c r="B706" i="4"/>
  <c r="B1099" i="4" s="1"/>
  <c r="B1492" i="4" s="1"/>
  <c r="B1885" i="4" s="1"/>
  <c r="B2278" i="4" s="1"/>
  <c r="B2671" i="4" s="1"/>
  <c r="B3064" i="4" s="1"/>
  <c r="C706" i="4"/>
  <c r="C1099" i="4" s="1"/>
  <c r="C1492" i="4" s="1"/>
  <c r="C1885" i="4" s="1"/>
  <c r="C2278" i="4" s="1"/>
  <c r="C2671" i="4" s="1"/>
  <c r="C3064" i="4" s="1"/>
  <c r="D706" i="4"/>
  <c r="D1099" i="4" s="1"/>
  <c r="D1492" i="4" s="1"/>
  <c r="D1885" i="4" s="1"/>
  <c r="D2278" i="4" s="1"/>
  <c r="D2671" i="4" s="1"/>
  <c r="D3064" i="4" s="1"/>
  <c r="E706" i="4"/>
  <c r="E1099" i="4" s="1"/>
  <c r="E1492" i="4" s="1"/>
  <c r="E1885" i="4" s="1"/>
  <c r="E2278" i="4" s="1"/>
  <c r="E2671" i="4" s="1"/>
  <c r="E3064" i="4" s="1"/>
  <c r="A707" i="4"/>
  <c r="B707" i="4"/>
  <c r="B1100" i="4" s="1"/>
  <c r="B1493" i="4" s="1"/>
  <c r="B1886" i="4" s="1"/>
  <c r="B2279" i="4" s="1"/>
  <c r="B2672" i="4" s="1"/>
  <c r="B3065" i="4" s="1"/>
  <c r="C707" i="4"/>
  <c r="C1100" i="4" s="1"/>
  <c r="C1493" i="4" s="1"/>
  <c r="C1886" i="4" s="1"/>
  <c r="C2279" i="4" s="1"/>
  <c r="C2672" i="4" s="1"/>
  <c r="C3065" i="4" s="1"/>
  <c r="D707" i="4"/>
  <c r="D1100" i="4" s="1"/>
  <c r="D1493" i="4" s="1"/>
  <c r="D1886" i="4" s="1"/>
  <c r="D2279" i="4" s="1"/>
  <c r="D2672" i="4" s="1"/>
  <c r="D3065" i="4" s="1"/>
  <c r="E707" i="4"/>
  <c r="E1100" i="4" s="1"/>
  <c r="E1493" i="4" s="1"/>
  <c r="E1886" i="4" s="1"/>
  <c r="E2279" i="4" s="1"/>
  <c r="E2672" i="4" s="1"/>
  <c r="E3065" i="4" s="1"/>
  <c r="A708" i="4"/>
  <c r="B708" i="4"/>
  <c r="B1101" i="4" s="1"/>
  <c r="B1494" i="4" s="1"/>
  <c r="B1887" i="4" s="1"/>
  <c r="B2280" i="4" s="1"/>
  <c r="B2673" i="4" s="1"/>
  <c r="B3066" i="4" s="1"/>
  <c r="C708" i="4"/>
  <c r="C1101" i="4" s="1"/>
  <c r="C1494" i="4" s="1"/>
  <c r="C1887" i="4" s="1"/>
  <c r="C2280" i="4" s="1"/>
  <c r="C2673" i="4" s="1"/>
  <c r="C3066" i="4" s="1"/>
  <c r="D708" i="4"/>
  <c r="D1101" i="4" s="1"/>
  <c r="D1494" i="4" s="1"/>
  <c r="D1887" i="4" s="1"/>
  <c r="D2280" i="4" s="1"/>
  <c r="D2673" i="4" s="1"/>
  <c r="D3066" i="4" s="1"/>
  <c r="E708" i="4"/>
  <c r="E1101" i="4" s="1"/>
  <c r="E1494" i="4" s="1"/>
  <c r="E1887" i="4" s="1"/>
  <c r="E2280" i="4" s="1"/>
  <c r="E2673" i="4" s="1"/>
  <c r="E3066" i="4" s="1"/>
  <c r="A709" i="4"/>
  <c r="B709" i="4"/>
  <c r="B1102" i="4" s="1"/>
  <c r="B1495" i="4" s="1"/>
  <c r="B1888" i="4" s="1"/>
  <c r="B2281" i="4" s="1"/>
  <c r="B2674" i="4" s="1"/>
  <c r="B3067" i="4" s="1"/>
  <c r="C709" i="4"/>
  <c r="C1102" i="4" s="1"/>
  <c r="C1495" i="4" s="1"/>
  <c r="C1888" i="4" s="1"/>
  <c r="C2281" i="4" s="1"/>
  <c r="C2674" i="4" s="1"/>
  <c r="C3067" i="4" s="1"/>
  <c r="D709" i="4"/>
  <c r="D1102" i="4" s="1"/>
  <c r="D1495" i="4" s="1"/>
  <c r="D1888" i="4" s="1"/>
  <c r="D2281" i="4" s="1"/>
  <c r="D2674" i="4" s="1"/>
  <c r="D3067" i="4" s="1"/>
  <c r="E709" i="4"/>
  <c r="E1102" i="4" s="1"/>
  <c r="E1495" i="4" s="1"/>
  <c r="E1888" i="4" s="1"/>
  <c r="E2281" i="4" s="1"/>
  <c r="E2674" i="4" s="1"/>
  <c r="E3067" i="4" s="1"/>
  <c r="A710" i="4"/>
  <c r="B710" i="4"/>
  <c r="B1103" i="4" s="1"/>
  <c r="B1496" i="4" s="1"/>
  <c r="B1889" i="4" s="1"/>
  <c r="B2282" i="4" s="1"/>
  <c r="B2675" i="4" s="1"/>
  <c r="B3068" i="4" s="1"/>
  <c r="C710" i="4"/>
  <c r="C1103" i="4" s="1"/>
  <c r="C1496" i="4" s="1"/>
  <c r="C1889" i="4" s="1"/>
  <c r="C2282" i="4" s="1"/>
  <c r="C2675" i="4" s="1"/>
  <c r="C3068" i="4" s="1"/>
  <c r="D710" i="4"/>
  <c r="D1103" i="4" s="1"/>
  <c r="D1496" i="4" s="1"/>
  <c r="D1889" i="4" s="1"/>
  <c r="D2282" i="4" s="1"/>
  <c r="D2675" i="4" s="1"/>
  <c r="D3068" i="4" s="1"/>
  <c r="E710" i="4"/>
  <c r="E1103" i="4" s="1"/>
  <c r="E1496" i="4" s="1"/>
  <c r="E1889" i="4" s="1"/>
  <c r="E2282" i="4" s="1"/>
  <c r="E2675" i="4" s="1"/>
  <c r="E3068" i="4" s="1"/>
  <c r="A711" i="4"/>
  <c r="B711" i="4"/>
  <c r="B1104" i="4" s="1"/>
  <c r="B1497" i="4" s="1"/>
  <c r="B1890" i="4" s="1"/>
  <c r="B2283" i="4" s="1"/>
  <c r="B2676" i="4" s="1"/>
  <c r="B3069" i="4" s="1"/>
  <c r="C711" i="4"/>
  <c r="C1104" i="4" s="1"/>
  <c r="C1497" i="4" s="1"/>
  <c r="C1890" i="4" s="1"/>
  <c r="C2283" i="4" s="1"/>
  <c r="C2676" i="4" s="1"/>
  <c r="C3069" i="4" s="1"/>
  <c r="D711" i="4"/>
  <c r="D1104" i="4" s="1"/>
  <c r="D1497" i="4" s="1"/>
  <c r="D1890" i="4" s="1"/>
  <c r="D2283" i="4" s="1"/>
  <c r="D2676" i="4" s="1"/>
  <c r="D3069" i="4" s="1"/>
  <c r="E711" i="4"/>
  <c r="E1104" i="4" s="1"/>
  <c r="E1497" i="4" s="1"/>
  <c r="E1890" i="4" s="1"/>
  <c r="E2283" i="4" s="1"/>
  <c r="E2676" i="4" s="1"/>
  <c r="E3069" i="4" s="1"/>
  <c r="A712" i="4"/>
  <c r="B712" i="4"/>
  <c r="B1105" i="4" s="1"/>
  <c r="B1498" i="4" s="1"/>
  <c r="B1891" i="4" s="1"/>
  <c r="B2284" i="4" s="1"/>
  <c r="B2677" i="4" s="1"/>
  <c r="B3070" i="4" s="1"/>
  <c r="C712" i="4"/>
  <c r="C1105" i="4" s="1"/>
  <c r="C1498" i="4" s="1"/>
  <c r="C1891" i="4" s="1"/>
  <c r="C2284" i="4" s="1"/>
  <c r="C2677" i="4" s="1"/>
  <c r="C3070" i="4" s="1"/>
  <c r="D712" i="4"/>
  <c r="D1105" i="4" s="1"/>
  <c r="D1498" i="4" s="1"/>
  <c r="D1891" i="4" s="1"/>
  <c r="D2284" i="4" s="1"/>
  <c r="D2677" i="4" s="1"/>
  <c r="D3070" i="4" s="1"/>
  <c r="E712" i="4"/>
  <c r="E1105" i="4" s="1"/>
  <c r="E1498" i="4" s="1"/>
  <c r="E1891" i="4" s="1"/>
  <c r="E2284" i="4" s="1"/>
  <c r="E2677" i="4" s="1"/>
  <c r="E3070" i="4" s="1"/>
  <c r="A713" i="4"/>
  <c r="B713" i="4"/>
  <c r="B1106" i="4" s="1"/>
  <c r="B1499" i="4" s="1"/>
  <c r="B1892" i="4" s="1"/>
  <c r="B2285" i="4" s="1"/>
  <c r="B2678" i="4" s="1"/>
  <c r="B3071" i="4" s="1"/>
  <c r="C713" i="4"/>
  <c r="C1106" i="4" s="1"/>
  <c r="C1499" i="4" s="1"/>
  <c r="C1892" i="4" s="1"/>
  <c r="C2285" i="4" s="1"/>
  <c r="C2678" i="4" s="1"/>
  <c r="C3071" i="4" s="1"/>
  <c r="D713" i="4"/>
  <c r="D1106" i="4" s="1"/>
  <c r="D1499" i="4" s="1"/>
  <c r="D1892" i="4" s="1"/>
  <c r="D2285" i="4" s="1"/>
  <c r="D2678" i="4" s="1"/>
  <c r="D3071" i="4" s="1"/>
  <c r="E713" i="4"/>
  <c r="E1106" i="4" s="1"/>
  <c r="E1499" i="4" s="1"/>
  <c r="E1892" i="4" s="1"/>
  <c r="E2285" i="4" s="1"/>
  <c r="E2678" i="4" s="1"/>
  <c r="E3071" i="4" s="1"/>
  <c r="A714" i="4"/>
  <c r="B714" i="4"/>
  <c r="B1107" i="4" s="1"/>
  <c r="B1500" i="4" s="1"/>
  <c r="B1893" i="4" s="1"/>
  <c r="B2286" i="4" s="1"/>
  <c r="B2679" i="4" s="1"/>
  <c r="B3072" i="4" s="1"/>
  <c r="C714" i="4"/>
  <c r="C1107" i="4" s="1"/>
  <c r="C1500" i="4" s="1"/>
  <c r="C1893" i="4" s="1"/>
  <c r="C2286" i="4" s="1"/>
  <c r="C2679" i="4" s="1"/>
  <c r="C3072" i="4" s="1"/>
  <c r="D714" i="4"/>
  <c r="D1107" i="4" s="1"/>
  <c r="D1500" i="4" s="1"/>
  <c r="D1893" i="4" s="1"/>
  <c r="D2286" i="4" s="1"/>
  <c r="D2679" i="4" s="1"/>
  <c r="D3072" i="4" s="1"/>
  <c r="E714" i="4"/>
  <c r="E1107" i="4" s="1"/>
  <c r="E1500" i="4" s="1"/>
  <c r="E1893" i="4" s="1"/>
  <c r="E2286" i="4" s="1"/>
  <c r="E2679" i="4" s="1"/>
  <c r="E3072" i="4" s="1"/>
  <c r="A715" i="4"/>
  <c r="B715" i="4"/>
  <c r="B1108" i="4" s="1"/>
  <c r="B1501" i="4" s="1"/>
  <c r="B1894" i="4" s="1"/>
  <c r="B2287" i="4" s="1"/>
  <c r="B2680" i="4" s="1"/>
  <c r="B3073" i="4" s="1"/>
  <c r="C715" i="4"/>
  <c r="C1108" i="4" s="1"/>
  <c r="C1501" i="4" s="1"/>
  <c r="C1894" i="4" s="1"/>
  <c r="C2287" i="4" s="1"/>
  <c r="C2680" i="4" s="1"/>
  <c r="C3073" i="4" s="1"/>
  <c r="D715" i="4"/>
  <c r="D1108" i="4" s="1"/>
  <c r="D1501" i="4" s="1"/>
  <c r="D1894" i="4" s="1"/>
  <c r="D2287" i="4" s="1"/>
  <c r="D2680" i="4" s="1"/>
  <c r="D3073" i="4" s="1"/>
  <c r="E715" i="4"/>
  <c r="E1108" i="4" s="1"/>
  <c r="E1501" i="4" s="1"/>
  <c r="E1894" i="4" s="1"/>
  <c r="E2287" i="4" s="1"/>
  <c r="E2680" i="4" s="1"/>
  <c r="E3073" i="4" s="1"/>
  <c r="A716" i="4"/>
  <c r="B716" i="4"/>
  <c r="B1109" i="4" s="1"/>
  <c r="B1502" i="4" s="1"/>
  <c r="B1895" i="4" s="1"/>
  <c r="B2288" i="4" s="1"/>
  <c r="B2681" i="4" s="1"/>
  <c r="B3074" i="4" s="1"/>
  <c r="C716" i="4"/>
  <c r="C1109" i="4" s="1"/>
  <c r="C1502" i="4" s="1"/>
  <c r="C1895" i="4" s="1"/>
  <c r="C2288" i="4" s="1"/>
  <c r="C2681" i="4" s="1"/>
  <c r="C3074" i="4" s="1"/>
  <c r="D716" i="4"/>
  <c r="D1109" i="4" s="1"/>
  <c r="D1502" i="4" s="1"/>
  <c r="D1895" i="4" s="1"/>
  <c r="D2288" i="4" s="1"/>
  <c r="D2681" i="4" s="1"/>
  <c r="D3074" i="4" s="1"/>
  <c r="E716" i="4"/>
  <c r="E1109" i="4" s="1"/>
  <c r="E1502" i="4" s="1"/>
  <c r="E1895" i="4" s="1"/>
  <c r="E2288" i="4" s="1"/>
  <c r="E2681" i="4" s="1"/>
  <c r="E3074" i="4" s="1"/>
  <c r="A717" i="4"/>
  <c r="B717" i="4"/>
  <c r="B1110" i="4" s="1"/>
  <c r="B1503" i="4" s="1"/>
  <c r="B1896" i="4" s="1"/>
  <c r="B2289" i="4" s="1"/>
  <c r="B2682" i="4" s="1"/>
  <c r="B3075" i="4" s="1"/>
  <c r="C717" i="4"/>
  <c r="C1110" i="4" s="1"/>
  <c r="C1503" i="4" s="1"/>
  <c r="C1896" i="4" s="1"/>
  <c r="C2289" i="4" s="1"/>
  <c r="C2682" i="4" s="1"/>
  <c r="C3075" i="4" s="1"/>
  <c r="D717" i="4"/>
  <c r="D1110" i="4" s="1"/>
  <c r="D1503" i="4" s="1"/>
  <c r="D1896" i="4" s="1"/>
  <c r="D2289" i="4" s="1"/>
  <c r="D2682" i="4" s="1"/>
  <c r="D3075" i="4" s="1"/>
  <c r="E717" i="4"/>
  <c r="E1110" i="4" s="1"/>
  <c r="E1503" i="4" s="1"/>
  <c r="E1896" i="4" s="1"/>
  <c r="E2289" i="4" s="1"/>
  <c r="E2682" i="4" s="1"/>
  <c r="E3075" i="4" s="1"/>
  <c r="A718" i="4"/>
  <c r="B718" i="4"/>
  <c r="B1111" i="4" s="1"/>
  <c r="B1504" i="4" s="1"/>
  <c r="B1897" i="4" s="1"/>
  <c r="B2290" i="4" s="1"/>
  <c r="B2683" i="4" s="1"/>
  <c r="B3076" i="4" s="1"/>
  <c r="C718" i="4"/>
  <c r="C1111" i="4" s="1"/>
  <c r="C1504" i="4" s="1"/>
  <c r="C1897" i="4" s="1"/>
  <c r="C2290" i="4" s="1"/>
  <c r="C2683" i="4" s="1"/>
  <c r="C3076" i="4" s="1"/>
  <c r="D718" i="4"/>
  <c r="D1111" i="4" s="1"/>
  <c r="D1504" i="4" s="1"/>
  <c r="D1897" i="4" s="1"/>
  <c r="D2290" i="4" s="1"/>
  <c r="D2683" i="4" s="1"/>
  <c r="D3076" i="4" s="1"/>
  <c r="E718" i="4"/>
  <c r="E1111" i="4" s="1"/>
  <c r="E1504" i="4" s="1"/>
  <c r="E1897" i="4" s="1"/>
  <c r="E2290" i="4" s="1"/>
  <c r="E2683" i="4" s="1"/>
  <c r="E3076" i="4" s="1"/>
  <c r="A719" i="4"/>
  <c r="B719" i="4"/>
  <c r="B1112" i="4" s="1"/>
  <c r="B1505" i="4" s="1"/>
  <c r="B1898" i="4" s="1"/>
  <c r="B2291" i="4" s="1"/>
  <c r="B2684" i="4" s="1"/>
  <c r="B3077" i="4" s="1"/>
  <c r="C719" i="4"/>
  <c r="C1112" i="4" s="1"/>
  <c r="C1505" i="4" s="1"/>
  <c r="C1898" i="4" s="1"/>
  <c r="C2291" i="4" s="1"/>
  <c r="C2684" i="4" s="1"/>
  <c r="C3077" i="4" s="1"/>
  <c r="D719" i="4"/>
  <c r="D1112" i="4" s="1"/>
  <c r="D1505" i="4" s="1"/>
  <c r="D1898" i="4" s="1"/>
  <c r="D2291" i="4" s="1"/>
  <c r="D2684" i="4" s="1"/>
  <c r="D3077" i="4" s="1"/>
  <c r="E719" i="4"/>
  <c r="E1112" i="4" s="1"/>
  <c r="E1505" i="4" s="1"/>
  <c r="E1898" i="4" s="1"/>
  <c r="E2291" i="4" s="1"/>
  <c r="E2684" i="4" s="1"/>
  <c r="E3077" i="4" s="1"/>
  <c r="A720" i="4"/>
  <c r="B720" i="4"/>
  <c r="B1113" i="4" s="1"/>
  <c r="B1506" i="4" s="1"/>
  <c r="B1899" i="4" s="1"/>
  <c r="B2292" i="4" s="1"/>
  <c r="B2685" i="4" s="1"/>
  <c r="B3078" i="4" s="1"/>
  <c r="C720" i="4"/>
  <c r="C1113" i="4" s="1"/>
  <c r="C1506" i="4" s="1"/>
  <c r="C1899" i="4" s="1"/>
  <c r="C2292" i="4" s="1"/>
  <c r="C2685" i="4" s="1"/>
  <c r="C3078" i="4" s="1"/>
  <c r="D720" i="4"/>
  <c r="D1113" i="4" s="1"/>
  <c r="D1506" i="4" s="1"/>
  <c r="D1899" i="4" s="1"/>
  <c r="D2292" i="4" s="1"/>
  <c r="D2685" i="4" s="1"/>
  <c r="D3078" i="4" s="1"/>
  <c r="E720" i="4"/>
  <c r="E1113" i="4" s="1"/>
  <c r="E1506" i="4" s="1"/>
  <c r="E1899" i="4" s="1"/>
  <c r="E2292" i="4" s="1"/>
  <c r="E2685" i="4" s="1"/>
  <c r="E3078" i="4" s="1"/>
  <c r="A721" i="4"/>
  <c r="B721" i="4"/>
  <c r="B1114" i="4" s="1"/>
  <c r="B1507" i="4" s="1"/>
  <c r="B1900" i="4" s="1"/>
  <c r="B2293" i="4" s="1"/>
  <c r="B2686" i="4" s="1"/>
  <c r="B3079" i="4" s="1"/>
  <c r="C721" i="4"/>
  <c r="C1114" i="4" s="1"/>
  <c r="C1507" i="4" s="1"/>
  <c r="C1900" i="4" s="1"/>
  <c r="C2293" i="4" s="1"/>
  <c r="C2686" i="4" s="1"/>
  <c r="C3079" i="4" s="1"/>
  <c r="D721" i="4"/>
  <c r="D1114" i="4" s="1"/>
  <c r="D1507" i="4" s="1"/>
  <c r="D1900" i="4" s="1"/>
  <c r="D2293" i="4" s="1"/>
  <c r="D2686" i="4" s="1"/>
  <c r="D3079" i="4" s="1"/>
  <c r="E721" i="4"/>
  <c r="E1114" i="4" s="1"/>
  <c r="E1507" i="4" s="1"/>
  <c r="E1900" i="4" s="1"/>
  <c r="E2293" i="4" s="1"/>
  <c r="E2686" i="4" s="1"/>
  <c r="E3079" i="4" s="1"/>
  <c r="A722" i="4"/>
  <c r="B722" i="4"/>
  <c r="B1115" i="4" s="1"/>
  <c r="B1508" i="4" s="1"/>
  <c r="B1901" i="4" s="1"/>
  <c r="B2294" i="4" s="1"/>
  <c r="B2687" i="4" s="1"/>
  <c r="B3080" i="4" s="1"/>
  <c r="C722" i="4"/>
  <c r="C1115" i="4" s="1"/>
  <c r="C1508" i="4" s="1"/>
  <c r="C1901" i="4" s="1"/>
  <c r="C2294" i="4" s="1"/>
  <c r="C2687" i="4" s="1"/>
  <c r="C3080" i="4" s="1"/>
  <c r="D722" i="4"/>
  <c r="D1115" i="4" s="1"/>
  <c r="D1508" i="4" s="1"/>
  <c r="D1901" i="4" s="1"/>
  <c r="D2294" i="4" s="1"/>
  <c r="D2687" i="4" s="1"/>
  <c r="D3080" i="4" s="1"/>
  <c r="E722" i="4"/>
  <c r="E1115" i="4" s="1"/>
  <c r="E1508" i="4" s="1"/>
  <c r="E1901" i="4" s="1"/>
  <c r="E2294" i="4" s="1"/>
  <c r="E2687" i="4" s="1"/>
  <c r="E3080" i="4" s="1"/>
  <c r="A723" i="4"/>
  <c r="B723" i="4"/>
  <c r="B1116" i="4" s="1"/>
  <c r="B1509" i="4" s="1"/>
  <c r="B1902" i="4" s="1"/>
  <c r="B2295" i="4" s="1"/>
  <c r="B2688" i="4" s="1"/>
  <c r="B3081" i="4" s="1"/>
  <c r="C723" i="4"/>
  <c r="C1116" i="4" s="1"/>
  <c r="C1509" i="4" s="1"/>
  <c r="C1902" i="4" s="1"/>
  <c r="C2295" i="4" s="1"/>
  <c r="C2688" i="4" s="1"/>
  <c r="C3081" i="4" s="1"/>
  <c r="D723" i="4"/>
  <c r="D1116" i="4" s="1"/>
  <c r="D1509" i="4" s="1"/>
  <c r="D1902" i="4" s="1"/>
  <c r="D2295" i="4" s="1"/>
  <c r="D2688" i="4" s="1"/>
  <c r="D3081" i="4" s="1"/>
  <c r="E723" i="4"/>
  <c r="E1116" i="4" s="1"/>
  <c r="E1509" i="4" s="1"/>
  <c r="E1902" i="4" s="1"/>
  <c r="E2295" i="4" s="1"/>
  <c r="E2688" i="4" s="1"/>
  <c r="E3081" i="4" s="1"/>
  <c r="A724" i="4"/>
  <c r="B724" i="4"/>
  <c r="B1117" i="4" s="1"/>
  <c r="B1510" i="4" s="1"/>
  <c r="B1903" i="4" s="1"/>
  <c r="B2296" i="4" s="1"/>
  <c r="B2689" i="4" s="1"/>
  <c r="B3082" i="4" s="1"/>
  <c r="C724" i="4"/>
  <c r="C1117" i="4" s="1"/>
  <c r="C1510" i="4" s="1"/>
  <c r="C1903" i="4" s="1"/>
  <c r="C2296" i="4" s="1"/>
  <c r="C2689" i="4" s="1"/>
  <c r="C3082" i="4" s="1"/>
  <c r="D724" i="4"/>
  <c r="D1117" i="4" s="1"/>
  <c r="D1510" i="4" s="1"/>
  <c r="D1903" i="4" s="1"/>
  <c r="D2296" i="4" s="1"/>
  <c r="D2689" i="4" s="1"/>
  <c r="D3082" i="4" s="1"/>
  <c r="E724" i="4"/>
  <c r="E1117" i="4" s="1"/>
  <c r="E1510" i="4" s="1"/>
  <c r="E1903" i="4" s="1"/>
  <c r="E2296" i="4" s="1"/>
  <c r="E2689" i="4" s="1"/>
  <c r="E3082" i="4" s="1"/>
  <c r="A108" i="4"/>
  <c r="A501" i="4" s="1"/>
  <c r="B108" i="4"/>
  <c r="B501" i="4" s="1"/>
  <c r="B894" i="4" s="1"/>
  <c r="B1287" i="4" s="1"/>
  <c r="B1680" i="4" s="1"/>
  <c r="B2073" i="4" s="1"/>
  <c r="B2466" i="4" s="1"/>
  <c r="B2859" i="4" s="1"/>
  <c r="C108" i="4"/>
  <c r="C501" i="4" s="1"/>
  <c r="C894" i="4" s="1"/>
  <c r="C1287" i="4" s="1"/>
  <c r="C1680" i="4" s="1"/>
  <c r="C2073" i="4" s="1"/>
  <c r="C2466" i="4" s="1"/>
  <c r="C2859" i="4" s="1"/>
  <c r="D108" i="4"/>
  <c r="D501" i="4" s="1"/>
  <c r="D894" i="4" s="1"/>
  <c r="D1287" i="4" s="1"/>
  <c r="D1680" i="4" s="1"/>
  <c r="D2073" i="4" s="1"/>
  <c r="D2466" i="4" s="1"/>
  <c r="D2859" i="4" s="1"/>
  <c r="E108" i="4"/>
  <c r="E501" i="4" s="1"/>
  <c r="E894" i="4" s="1"/>
  <c r="E1287" i="4" s="1"/>
  <c r="E1680" i="4" s="1"/>
  <c r="E2073" i="4" s="1"/>
  <c r="E2466" i="4" s="1"/>
  <c r="E2859" i="4" s="1"/>
  <c r="A13" i="2"/>
  <c r="B13" i="2"/>
  <c r="C13" i="2"/>
  <c r="M13" i="2" s="1"/>
  <c r="D13" i="2"/>
  <c r="E13" i="2"/>
  <c r="G13" i="2" s="1"/>
  <c r="F13" i="2"/>
  <c r="I13" i="2"/>
  <c r="J13" i="2"/>
  <c r="L13" i="2"/>
  <c r="A14" i="2"/>
  <c r="B14" i="2"/>
  <c r="C14" i="2"/>
  <c r="M14" i="2" s="1"/>
  <c r="D14" i="2"/>
  <c r="E14" i="2"/>
  <c r="G14" i="2" s="1"/>
  <c r="F14" i="2"/>
  <c r="I14" i="2"/>
  <c r="J14" i="2"/>
  <c r="L14" i="2"/>
  <c r="A15" i="2"/>
  <c r="B15" i="2"/>
  <c r="C15" i="2"/>
  <c r="M15" i="2" s="1"/>
  <c r="D15" i="2"/>
  <c r="E15" i="2"/>
  <c r="G15" i="2" s="1"/>
  <c r="F15" i="2"/>
  <c r="I15" i="2"/>
  <c r="J15" i="2"/>
  <c r="L15" i="2"/>
  <c r="A16" i="2"/>
  <c r="B16" i="2"/>
  <c r="C16" i="2"/>
  <c r="M16" i="2" s="1"/>
  <c r="D16" i="2"/>
  <c r="E16" i="2"/>
  <c r="G16" i="2" s="1"/>
  <c r="F16" i="2"/>
  <c r="I16" i="2"/>
  <c r="J16" i="2"/>
  <c r="L16" i="2"/>
  <c r="A9" i="2"/>
  <c r="B9" i="2"/>
  <c r="C9" i="2"/>
  <c r="F9" i="2"/>
  <c r="I9" i="2"/>
  <c r="J9" i="2"/>
  <c r="L9" i="2"/>
  <c r="A10" i="2"/>
  <c r="B10" i="2"/>
  <c r="C10" i="2"/>
  <c r="M10" i="2" s="1"/>
  <c r="F10" i="2"/>
  <c r="I10" i="2"/>
  <c r="J10" i="2"/>
  <c r="L10" i="2"/>
  <c r="A11" i="2"/>
  <c r="B11" i="2"/>
  <c r="C11" i="2"/>
  <c r="M11" i="2" s="1"/>
  <c r="D11" i="2"/>
  <c r="E11" i="2"/>
  <c r="G11" i="2" s="1"/>
  <c r="F11" i="2"/>
  <c r="I11" i="2"/>
  <c r="J11" i="2"/>
  <c r="L11" i="2"/>
  <c r="A12" i="2"/>
  <c r="B12" i="2"/>
  <c r="C12" i="2"/>
  <c r="M12" i="2" s="1"/>
  <c r="D12" i="2"/>
  <c r="E12" i="2"/>
  <c r="G12" i="2" s="1"/>
  <c r="F12" i="2"/>
  <c r="I12" i="2"/>
  <c r="J12" i="2"/>
  <c r="L12" i="2"/>
  <c r="L8" i="2"/>
  <c r="J8" i="2"/>
  <c r="I8" i="2"/>
  <c r="F8" i="2"/>
  <c r="E8" i="2"/>
  <c r="G8" i="2" s="1"/>
  <c r="D8" i="2"/>
  <c r="C8" i="2"/>
  <c r="M8" i="2" s="1"/>
  <c r="F1583" i="4" l="1"/>
  <c r="A1116" i="4"/>
  <c r="A1509" i="4" s="1"/>
  <c r="A1902" i="4" s="1"/>
  <c r="A2295" i="4" s="1"/>
  <c r="A2688" i="4" s="1"/>
  <c r="A3081" i="4" s="1"/>
  <c r="A1117" i="4"/>
  <c r="A1510" i="4" s="1"/>
  <c r="A1903" i="4" s="1"/>
  <c r="A2296" i="4" s="1"/>
  <c r="A2689" i="4" s="1"/>
  <c r="A3082" i="4" s="1"/>
  <c r="A1111" i="4"/>
  <c r="A1504" i="4" s="1"/>
  <c r="A1897" i="4" s="1"/>
  <c r="A2290" i="4" s="1"/>
  <c r="A2683" i="4" s="1"/>
  <c r="A3076" i="4" s="1"/>
  <c r="A1099" i="4"/>
  <c r="A1492" i="4" s="1"/>
  <c r="A1885" i="4" s="1"/>
  <c r="A2278" i="4" s="1"/>
  <c r="A2671" i="4" s="1"/>
  <c r="A3064" i="4" s="1"/>
  <c r="A894" i="4"/>
  <c r="A1287" i="4" s="1"/>
  <c r="A1680" i="4" s="1"/>
  <c r="A2073" i="4" s="1"/>
  <c r="A2466" i="4" s="1"/>
  <c r="A2859" i="4" s="1"/>
  <c r="A1112" i="4"/>
  <c r="A1505" i="4" s="1"/>
  <c r="A1898" i="4" s="1"/>
  <c r="A2291" i="4" s="1"/>
  <c r="A2684" i="4" s="1"/>
  <c r="A3077" i="4" s="1"/>
  <c r="A1106" i="4"/>
  <c r="A1499" i="4" s="1"/>
  <c r="A1892" i="4" s="1"/>
  <c r="A2285" i="4" s="1"/>
  <c r="A2678" i="4" s="1"/>
  <c r="A3071" i="4" s="1"/>
  <c r="A1094" i="4"/>
  <c r="A1487" i="4" s="1"/>
  <c r="A1880" i="4" s="1"/>
  <c r="A2273" i="4" s="1"/>
  <c r="A2666" i="4" s="1"/>
  <c r="A3059" i="4" s="1"/>
  <c r="A1076" i="4"/>
  <c r="A1469" i="4" s="1"/>
  <c r="A1862" i="4" s="1"/>
  <c r="A2255" i="4" s="1"/>
  <c r="A2648" i="4" s="1"/>
  <c r="A3041" i="4" s="1"/>
  <c r="A1113" i="4"/>
  <c r="A1506" i="4" s="1"/>
  <c r="A1899" i="4" s="1"/>
  <c r="A2292" i="4" s="1"/>
  <c r="A2685" i="4" s="1"/>
  <c r="A3078" i="4" s="1"/>
  <c r="A1107" i="4"/>
  <c r="A1500" i="4" s="1"/>
  <c r="A1893" i="4" s="1"/>
  <c r="A2286" i="4" s="1"/>
  <c r="A2679" i="4" s="1"/>
  <c r="A3072" i="4" s="1"/>
  <c r="A1114" i="4"/>
  <c r="A1507" i="4" s="1"/>
  <c r="A1900" i="4" s="1"/>
  <c r="A2293" i="4" s="1"/>
  <c r="A2686" i="4" s="1"/>
  <c r="A3079" i="4" s="1"/>
  <c r="A1108" i="4"/>
  <c r="A1501" i="4" s="1"/>
  <c r="A1894" i="4" s="1"/>
  <c r="A2287" i="4" s="1"/>
  <c r="A2680" i="4" s="1"/>
  <c r="A3073" i="4" s="1"/>
  <c r="A1102" i="4"/>
  <c r="A1495" i="4" s="1"/>
  <c r="A1888" i="4" s="1"/>
  <c r="A2281" i="4" s="1"/>
  <c r="A2674" i="4" s="1"/>
  <c r="A3067" i="4" s="1"/>
  <c r="A1096" i="4"/>
  <c r="A1489" i="4" s="1"/>
  <c r="A1882" i="4" s="1"/>
  <c r="A2275" i="4" s="1"/>
  <c r="A2668" i="4" s="1"/>
  <c r="A3061" i="4" s="1"/>
  <c r="A1090" i="4"/>
  <c r="A1483" i="4" s="1"/>
  <c r="A1876" i="4" s="1"/>
  <c r="A2269" i="4" s="1"/>
  <c r="A2662" i="4" s="1"/>
  <c r="A3055" i="4" s="1"/>
  <c r="A1084" i="4"/>
  <c r="A1477" i="4" s="1"/>
  <c r="A1870" i="4" s="1"/>
  <c r="A2263" i="4" s="1"/>
  <c r="A2656" i="4" s="1"/>
  <c r="A3049" i="4" s="1"/>
  <c r="A1078" i="4"/>
  <c r="A1471" i="4" s="1"/>
  <c r="A1864" i="4" s="1"/>
  <c r="A2257" i="4" s="1"/>
  <c r="A2650" i="4" s="1"/>
  <c r="A3043" i="4" s="1"/>
  <c r="A1072" i="4"/>
  <c r="A1465" i="4" s="1"/>
  <c r="A1858" i="4" s="1"/>
  <c r="A2251" i="4" s="1"/>
  <c r="A2644" i="4" s="1"/>
  <c r="A3037" i="4" s="1"/>
  <c r="A1066" i="4"/>
  <c r="A1459" i="4" s="1"/>
  <c r="A1852" i="4" s="1"/>
  <c r="A2245" i="4" s="1"/>
  <c r="A2638" i="4" s="1"/>
  <c r="A3031" i="4" s="1"/>
  <c r="A1060" i="4"/>
  <c r="A1453" i="4" s="1"/>
  <c r="A1846" i="4" s="1"/>
  <c r="A2239" i="4" s="1"/>
  <c r="A2632" i="4" s="1"/>
  <c r="A3025" i="4" s="1"/>
  <c r="A1054" i="4"/>
  <c r="A1447" i="4" s="1"/>
  <c r="A1840" i="4" s="1"/>
  <c r="A2233" i="4" s="1"/>
  <c r="A2626" i="4" s="1"/>
  <c r="A3019" i="4" s="1"/>
  <c r="A1048" i="4"/>
  <c r="A1441" i="4" s="1"/>
  <c r="A1834" i="4" s="1"/>
  <c r="A2227" i="4" s="1"/>
  <c r="A2620" i="4" s="1"/>
  <c r="A3013" i="4" s="1"/>
  <c r="A1042" i="4"/>
  <c r="A1435" i="4" s="1"/>
  <c r="A1828" i="4" s="1"/>
  <c r="A2221" i="4" s="1"/>
  <c r="A2614" i="4" s="1"/>
  <c r="A3007" i="4" s="1"/>
  <c r="A1036" i="4"/>
  <c r="A1429" i="4" s="1"/>
  <c r="A1822" i="4" s="1"/>
  <c r="A2215" i="4" s="1"/>
  <c r="A2608" i="4" s="1"/>
  <c r="A3001" i="4" s="1"/>
  <c r="A1030" i="4"/>
  <c r="A1423" i="4" s="1"/>
  <c r="A1816" i="4" s="1"/>
  <c r="A2209" i="4" s="1"/>
  <c r="A2602" i="4" s="1"/>
  <c r="A2995" i="4" s="1"/>
  <c r="A1024" i="4"/>
  <c r="A1417" i="4" s="1"/>
  <c r="A1810" i="4" s="1"/>
  <c r="A2203" i="4" s="1"/>
  <c r="A2596" i="4" s="1"/>
  <c r="A2989" i="4" s="1"/>
  <c r="A1018" i="4"/>
  <c r="A1411" i="4" s="1"/>
  <c r="A1804" i="4" s="1"/>
  <c r="A2197" i="4" s="1"/>
  <c r="A2590" i="4" s="1"/>
  <c r="A2983" i="4" s="1"/>
  <c r="A1176" i="4"/>
  <c r="A1569" i="4" s="1"/>
  <c r="A1962" i="4" s="1"/>
  <c r="A2355" i="4" s="1"/>
  <c r="A2748" i="4" s="1"/>
  <c r="A3141" i="4" s="1"/>
  <c r="A1170" i="4"/>
  <c r="A1563" i="4" s="1"/>
  <c r="A1956" i="4" s="1"/>
  <c r="A2349" i="4" s="1"/>
  <c r="A2742" i="4" s="1"/>
  <c r="A3135" i="4" s="1"/>
  <c r="A1164" i="4"/>
  <c r="A1557" i="4" s="1"/>
  <c r="A1950" i="4" s="1"/>
  <c r="A2343" i="4" s="1"/>
  <c r="A2736" i="4" s="1"/>
  <c r="A3129" i="4" s="1"/>
  <c r="A1158" i="4"/>
  <c r="A1551" i="4" s="1"/>
  <c r="A1944" i="4" s="1"/>
  <c r="A2337" i="4" s="1"/>
  <c r="A2730" i="4" s="1"/>
  <c r="A3123" i="4" s="1"/>
  <c r="A1152" i="4"/>
  <c r="A1545" i="4" s="1"/>
  <c r="A1938" i="4" s="1"/>
  <c r="A2331" i="4" s="1"/>
  <c r="A2724" i="4" s="1"/>
  <c r="A3117" i="4" s="1"/>
  <c r="A1146" i="4"/>
  <c r="A1539" i="4" s="1"/>
  <c r="A1932" i="4" s="1"/>
  <c r="A2325" i="4" s="1"/>
  <c r="A2718" i="4" s="1"/>
  <c r="A3111" i="4" s="1"/>
  <c r="A1140" i="4"/>
  <c r="A1533" i="4" s="1"/>
  <c r="A1926" i="4" s="1"/>
  <c r="A2319" i="4" s="1"/>
  <c r="A2712" i="4" s="1"/>
  <c r="A3105" i="4" s="1"/>
  <c r="A1134" i="4"/>
  <c r="A1527" i="4" s="1"/>
  <c r="A1920" i="4" s="1"/>
  <c r="A2313" i="4" s="1"/>
  <c r="A2706" i="4" s="1"/>
  <c r="A3099" i="4" s="1"/>
  <c r="A1128" i="4"/>
  <c r="A1521" i="4" s="1"/>
  <c r="A1914" i="4" s="1"/>
  <c r="A2307" i="4" s="1"/>
  <c r="A2700" i="4" s="1"/>
  <c r="A3093" i="4" s="1"/>
  <c r="A1122" i="4"/>
  <c r="A1515" i="4" s="1"/>
  <c r="A1908" i="4" s="1"/>
  <c r="A2301" i="4" s="1"/>
  <c r="A2694" i="4" s="1"/>
  <c r="A3087" i="4" s="1"/>
  <c r="G914" i="4"/>
  <c r="G1307" i="4" s="1"/>
  <c r="G1700" i="4" s="1"/>
  <c r="G2093" i="4" s="1"/>
  <c r="G2486" i="4" s="1"/>
  <c r="G2879" i="4" s="1"/>
  <c r="F910" i="4"/>
  <c r="F1303" i="4" s="1"/>
  <c r="F1696" i="4" s="1"/>
  <c r="F2089" i="4" s="1"/>
  <c r="F2482" i="4" s="1"/>
  <c r="F908" i="4"/>
  <c r="F1301" i="4" s="1"/>
  <c r="F1694" i="4" s="1"/>
  <c r="F2087" i="4" s="1"/>
  <c r="F2480" i="4" s="1"/>
  <c r="F2873" i="4" s="1"/>
  <c r="F906" i="4"/>
  <c r="F1299" i="4" s="1"/>
  <c r="F1692" i="4" s="1"/>
  <c r="F2085" i="4" s="1"/>
  <c r="F2478" i="4" s="1"/>
  <c r="F2871" i="4" s="1"/>
  <c r="F904" i="4"/>
  <c r="F1297" i="4" s="1"/>
  <c r="F1690" i="4" s="1"/>
  <c r="F2083" i="4" s="1"/>
  <c r="F2476" i="4" s="1"/>
  <c r="F2869" i="4" s="1"/>
  <c r="F868" i="4"/>
  <c r="F1261" i="4" s="1"/>
  <c r="F1654" i="4" s="1"/>
  <c r="F2047" i="4" s="1"/>
  <c r="F2440" i="4" s="1"/>
  <c r="F2833" i="4" s="1"/>
  <c r="G830" i="4"/>
  <c r="G1223" i="4" s="1"/>
  <c r="G1616" i="4" s="1"/>
  <c r="G2009" i="4" s="1"/>
  <c r="G2402" i="4" s="1"/>
  <c r="G2795" i="4" s="1"/>
  <c r="G827" i="4"/>
  <c r="G1220" i="4" s="1"/>
  <c r="G1613" i="4" s="1"/>
  <c r="G2006" i="4" s="1"/>
  <c r="G2399" i="4" s="1"/>
  <c r="G2792" i="4" s="1"/>
  <c r="G824" i="4"/>
  <c r="G1217" i="4" s="1"/>
  <c r="G1610" i="4" s="1"/>
  <c r="G2003" i="4" s="1"/>
  <c r="G2396" i="4" s="1"/>
  <c r="G2789" i="4" s="1"/>
  <c r="G821" i="4"/>
  <c r="G1214" i="4" s="1"/>
  <c r="G1607" i="4" s="1"/>
  <c r="G2000" i="4" s="1"/>
  <c r="G2393" i="4" s="1"/>
  <c r="G2786" i="4" s="1"/>
  <c r="G807" i="4"/>
  <c r="G1200" i="4" s="1"/>
  <c r="G1593" i="4" s="1"/>
  <c r="G1986" i="4" s="1"/>
  <c r="G2379" i="4" s="1"/>
  <c r="G2772" i="4" s="1"/>
  <c r="G804" i="4"/>
  <c r="G1197" i="4" s="1"/>
  <c r="G1590" i="4" s="1"/>
  <c r="G1983" i="4" s="1"/>
  <c r="G2376" i="4" s="1"/>
  <c r="G2769" i="4" s="1"/>
  <c r="G801" i="4"/>
  <c r="A1115" i="4"/>
  <c r="A1508" i="4" s="1"/>
  <c r="A1901" i="4" s="1"/>
  <c r="A2294" i="4" s="1"/>
  <c r="A2687" i="4" s="1"/>
  <c r="A3080" i="4" s="1"/>
  <c r="A1109" i="4"/>
  <c r="A1502" i="4" s="1"/>
  <c r="A1895" i="4" s="1"/>
  <c r="A2288" i="4" s="1"/>
  <c r="A2681" i="4" s="1"/>
  <c r="A3074" i="4" s="1"/>
  <c r="A1103" i="4"/>
  <c r="A1496" i="4" s="1"/>
  <c r="A1889" i="4" s="1"/>
  <c r="A2282" i="4" s="1"/>
  <c r="A2675" i="4" s="1"/>
  <c r="A3068" i="4" s="1"/>
  <c r="A1097" i="4"/>
  <c r="A1490" i="4" s="1"/>
  <c r="A1883" i="4" s="1"/>
  <c r="A2276" i="4" s="1"/>
  <c r="A2669" i="4" s="1"/>
  <c r="A3062" i="4" s="1"/>
  <c r="A1091" i="4"/>
  <c r="A1484" i="4" s="1"/>
  <c r="A1877" i="4" s="1"/>
  <c r="A2270" i="4" s="1"/>
  <c r="A2663" i="4" s="1"/>
  <c r="A3056" i="4" s="1"/>
  <c r="A1085" i="4"/>
  <c r="A1478" i="4" s="1"/>
  <c r="A1871" i="4" s="1"/>
  <c r="A2264" i="4" s="1"/>
  <c r="A2657" i="4" s="1"/>
  <c r="A3050" i="4" s="1"/>
  <c r="A1079" i="4"/>
  <c r="A1472" i="4" s="1"/>
  <c r="A1865" i="4" s="1"/>
  <c r="A2258" i="4" s="1"/>
  <c r="A2651" i="4" s="1"/>
  <c r="A3044" i="4" s="1"/>
  <c r="A1073" i="4"/>
  <c r="A1466" i="4" s="1"/>
  <c r="A1859" i="4" s="1"/>
  <c r="A2252" i="4" s="1"/>
  <c r="A2645" i="4" s="1"/>
  <c r="A3038" i="4" s="1"/>
  <c r="A1067" i="4"/>
  <c r="A1460" i="4" s="1"/>
  <c r="A1853" i="4" s="1"/>
  <c r="A2246" i="4" s="1"/>
  <c r="A2639" i="4" s="1"/>
  <c r="A3032" i="4" s="1"/>
  <c r="A1061" i="4"/>
  <c r="A1454" i="4" s="1"/>
  <c r="A1847" i="4" s="1"/>
  <c r="A2240" i="4" s="1"/>
  <c r="A2633" i="4" s="1"/>
  <c r="A3026" i="4" s="1"/>
  <c r="A1055" i="4"/>
  <c r="A1448" i="4" s="1"/>
  <c r="A1841" i="4" s="1"/>
  <c r="A2234" i="4" s="1"/>
  <c r="A2627" i="4" s="1"/>
  <c r="A3020" i="4" s="1"/>
  <c r="A1049" i="4"/>
  <c r="A1442" i="4" s="1"/>
  <c r="A1835" i="4" s="1"/>
  <c r="A2228" i="4" s="1"/>
  <c r="A2621" i="4" s="1"/>
  <c r="A3014" i="4" s="1"/>
  <c r="A1043" i="4"/>
  <c r="A1436" i="4" s="1"/>
  <c r="A1829" i="4" s="1"/>
  <c r="A2222" i="4" s="1"/>
  <c r="A2615" i="4" s="1"/>
  <c r="A3008" i="4" s="1"/>
  <c r="A1037" i="4"/>
  <c r="A1430" i="4" s="1"/>
  <c r="A1823" i="4" s="1"/>
  <c r="A2216" i="4" s="1"/>
  <c r="A2609" i="4" s="1"/>
  <c r="A3002" i="4" s="1"/>
  <c r="A1031" i="4"/>
  <c r="A1424" i="4" s="1"/>
  <c r="A1817" i="4" s="1"/>
  <c r="A2210" i="4" s="1"/>
  <c r="A2603" i="4" s="1"/>
  <c r="A2996" i="4" s="1"/>
  <c r="A1025" i="4"/>
  <c r="A1418" i="4" s="1"/>
  <c r="A1811" i="4" s="1"/>
  <c r="A2204" i="4" s="1"/>
  <c r="A2597" i="4" s="1"/>
  <c r="A2990" i="4" s="1"/>
  <c r="A1019" i="4"/>
  <c r="A1412" i="4" s="1"/>
  <c r="A1805" i="4" s="1"/>
  <c r="A2198" i="4" s="1"/>
  <c r="A2591" i="4" s="1"/>
  <c r="A2984" i="4" s="1"/>
  <c r="A1177" i="4"/>
  <c r="A1570" i="4" s="1"/>
  <c r="A1963" i="4" s="1"/>
  <c r="A2356" i="4" s="1"/>
  <c r="A2749" i="4" s="1"/>
  <c r="A3142" i="4" s="1"/>
  <c r="A1171" i="4"/>
  <c r="A1564" i="4" s="1"/>
  <c r="A1957" i="4" s="1"/>
  <c r="A2350" i="4" s="1"/>
  <c r="A2743" i="4" s="1"/>
  <c r="A3136" i="4" s="1"/>
  <c r="A1165" i="4"/>
  <c r="A1558" i="4" s="1"/>
  <c r="A1951" i="4" s="1"/>
  <c r="A2344" i="4" s="1"/>
  <c r="A2737" i="4" s="1"/>
  <c r="A3130" i="4" s="1"/>
  <c r="A1159" i="4"/>
  <c r="A1552" i="4" s="1"/>
  <c r="A1945" i="4" s="1"/>
  <c r="A2338" i="4" s="1"/>
  <c r="A2731" i="4" s="1"/>
  <c r="A3124" i="4" s="1"/>
  <c r="A1153" i="4"/>
  <c r="A1546" i="4" s="1"/>
  <c r="A1939" i="4" s="1"/>
  <c r="A2332" i="4" s="1"/>
  <c r="A2725" i="4" s="1"/>
  <c r="A3118" i="4" s="1"/>
  <c r="A1147" i="4"/>
  <c r="A1540" i="4" s="1"/>
  <c r="A1933" i="4" s="1"/>
  <c r="A2326" i="4" s="1"/>
  <c r="A2719" i="4" s="1"/>
  <c r="A3112" i="4" s="1"/>
  <c r="A1141" i="4"/>
  <c r="A1534" i="4" s="1"/>
  <c r="A1927" i="4" s="1"/>
  <c r="A2320" i="4" s="1"/>
  <c r="A2713" i="4" s="1"/>
  <c r="A3106" i="4" s="1"/>
  <c r="A1135" i="4"/>
  <c r="A1528" i="4" s="1"/>
  <c r="A1921" i="4" s="1"/>
  <c r="A2314" i="4" s="1"/>
  <c r="A2707" i="4" s="1"/>
  <c r="A3100" i="4" s="1"/>
  <c r="A1129" i="4"/>
  <c r="A1522" i="4" s="1"/>
  <c r="A1915" i="4" s="1"/>
  <c r="A2308" i="4" s="1"/>
  <c r="A2701" i="4" s="1"/>
  <c r="A3094" i="4" s="1"/>
  <c r="A1123" i="4"/>
  <c r="A1516" i="4" s="1"/>
  <c r="A1909" i="4" s="1"/>
  <c r="A2302" i="4" s="1"/>
  <c r="A2695" i="4" s="1"/>
  <c r="A3088" i="4" s="1"/>
  <c r="F914" i="4"/>
  <c r="F1307" i="4" s="1"/>
  <c r="F1700" i="4" s="1"/>
  <c r="F2093" i="4" s="1"/>
  <c r="F2486" i="4" s="1"/>
  <c r="F912" i="4"/>
  <c r="F1305" i="4" s="1"/>
  <c r="F1698" i="4" s="1"/>
  <c r="F2091" i="4" s="1"/>
  <c r="F2484" i="4" s="1"/>
  <c r="F2877" i="4" s="1"/>
  <c r="F880" i="4"/>
  <c r="F1273" i="4" s="1"/>
  <c r="F1666" i="4" s="1"/>
  <c r="F2059" i="4" s="1"/>
  <c r="F2452" i="4" s="1"/>
  <c r="F2845" i="4" s="1"/>
  <c r="F875" i="4"/>
  <c r="F1268" i="4" s="1"/>
  <c r="F1661" i="4" s="1"/>
  <c r="F2054" i="4" s="1"/>
  <c r="F2447" i="4" s="1"/>
  <c r="F2840" i="4" s="1"/>
  <c r="G835" i="4"/>
  <c r="G1228" i="4" s="1"/>
  <c r="G1621" i="4" s="1"/>
  <c r="G2014" i="4" s="1"/>
  <c r="G2407" i="4" s="1"/>
  <c r="G2800" i="4" s="1"/>
  <c r="G832" i="4"/>
  <c r="G1225" i="4" s="1"/>
  <c r="G1618" i="4" s="1"/>
  <c r="G2011" i="4" s="1"/>
  <c r="G2404" i="4" s="1"/>
  <c r="G2797" i="4" s="1"/>
  <c r="G818" i="4"/>
  <c r="G1211" i="4" s="1"/>
  <c r="G1604" i="4" s="1"/>
  <c r="G1997" i="4" s="1"/>
  <c r="G2390" i="4" s="1"/>
  <c r="G2783" i="4" s="1"/>
  <c r="G815" i="4"/>
  <c r="G1208" i="4" s="1"/>
  <c r="G1601" i="4" s="1"/>
  <c r="G1994" i="4" s="1"/>
  <c r="G2387" i="4" s="1"/>
  <c r="G2780" i="4" s="1"/>
  <c r="G812" i="4"/>
  <c r="G1205" i="4" s="1"/>
  <c r="G1598" i="4" s="1"/>
  <c r="G1991" i="4" s="1"/>
  <c r="G2384" i="4" s="1"/>
  <c r="G2777" i="4" s="1"/>
  <c r="G798" i="4"/>
  <c r="G1191" i="4" s="1"/>
  <c r="G1584" i="4" s="1"/>
  <c r="G1977" i="4" s="1"/>
  <c r="G2370" i="4" s="1"/>
  <c r="G2763" i="4" s="1"/>
  <c r="A1110" i="4"/>
  <c r="A1503" i="4" s="1"/>
  <c r="A1896" i="4" s="1"/>
  <c r="A2289" i="4" s="1"/>
  <c r="A2682" i="4" s="1"/>
  <c r="A3075" i="4" s="1"/>
  <c r="A1104" i="4"/>
  <c r="A1497" i="4" s="1"/>
  <c r="A1890" i="4" s="1"/>
  <c r="A2283" i="4" s="1"/>
  <c r="A2676" i="4" s="1"/>
  <c r="A3069" i="4" s="1"/>
  <c r="A1098" i="4"/>
  <c r="A1491" i="4" s="1"/>
  <c r="A1884" i="4" s="1"/>
  <c r="A2277" i="4" s="1"/>
  <c r="A2670" i="4" s="1"/>
  <c r="A3063" i="4" s="1"/>
  <c r="A1092" i="4"/>
  <c r="A1485" i="4" s="1"/>
  <c r="A1878" i="4" s="1"/>
  <c r="A2271" i="4" s="1"/>
  <c r="A2664" i="4" s="1"/>
  <c r="A3057" i="4" s="1"/>
  <c r="A1086" i="4"/>
  <c r="A1479" i="4" s="1"/>
  <c r="A1872" i="4" s="1"/>
  <c r="A2265" i="4" s="1"/>
  <c r="A2658" i="4" s="1"/>
  <c r="A3051" i="4" s="1"/>
  <c r="A1080" i="4"/>
  <c r="A1473" i="4" s="1"/>
  <c r="A1866" i="4" s="1"/>
  <c r="A2259" i="4" s="1"/>
  <c r="A2652" i="4" s="1"/>
  <c r="A3045" i="4" s="1"/>
  <c r="A1074" i="4"/>
  <c r="A1467" i="4" s="1"/>
  <c r="A1860" i="4" s="1"/>
  <c r="A2253" i="4" s="1"/>
  <c r="A2646" i="4" s="1"/>
  <c r="A3039" i="4" s="1"/>
  <c r="A1068" i="4"/>
  <c r="A1461" i="4" s="1"/>
  <c r="A1854" i="4" s="1"/>
  <c r="A2247" i="4" s="1"/>
  <c r="A2640" i="4" s="1"/>
  <c r="A3033" i="4" s="1"/>
  <c r="A1062" i="4"/>
  <c r="A1455" i="4" s="1"/>
  <c r="A1848" i="4" s="1"/>
  <c r="A2241" i="4" s="1"/>
  <c r="A2634" i="4" s="1"/>
  <c r="A3027" i="4" s="1"/>
  <c r="A1056" i="4"/>
  <c r="A1449" i="4" s="1"/>
  <c r="A1842" i="4" s="1"/>
  <c r="A2235" i="4" s="1"/>
  <c r="A2628" i="4" s="1"/>
  <c r="A3021" i="4" s="1"/>
  <c r="A1050" i="4"/>
  <c r="A1443" i="4" s="1"/>
  <c r="A1836" i="4" s="1"/>
  <c r="A2229" i="4" s="1"/>
  <c r="A2622" i="4" s="1"/>
  <c r="A3015" i="4" s="1"/>
  <c r="A1044" i="4"/>
  <c r="A1437" i="4" s="1"/>
  <c r="A1830" i="4" s="1"/>
  <c r="A2223" i="4" s="1"/>
  <c r="A2616" i="4" s="1"/>
  <c r="A3009" i="4" s="1"/>
  <c r="A1038" i="4"/>
  <c r="A1431" i="4" s="1"/>
  <c r="A1824" i="4" s="1"/>
  <c r="A2217" i="4" s="1"/>
  <c r="A2610" i="4" s="1"/>
  <c r="A3003" i="4" s="1"/>
  <c r="A1032" i="4"/>
  <c r="A1425" i="4" s="1"/>
  <c r="A1818" i="4" s="1"/>
  <c r="A2211" i="4" s="1"/>
  <c r="A2604" i="4" s="1"/>
  <c r="A2997" i="4" s="1"/>
  <c r="A1026" i="4"/>
  <c r="A1419" i="4" s="1"/>
  <c r="A1812" i="4" s="1"/>
  <c r="A2205" i="4" s="1"/>
  <c r="A2598" i="4" s="1"/>
  <c r="A2991" i="4" s="1"/>
  <c r="A1020" i="4"/>
  <c r="A1413" i="4" s="1"/>
  <c r="A1806" i="4" s="1"/>
  <c r="A2199" i="4" s="1"/>
  <c r="A2592" i="4" s="1"/>
  <c r="A2985" i="4" s="1"/>
  <c r="A910" i="4"/>
  <c r="A1303" i="4" s="1"/>
  <c r="A1696" i="4" s="1"/>
  <c r="A2089" i="4" s="1"/>
  <c r="A2482" i="4" s="1"/>
  <c r="A2875" i="4" s="1"/>
  <c r="A1178" i="4"/>
  <c r="A1571" i="4" s="1"/>
  <c r="A1964" i="4" s="1"/>
  <c r="A2357" i="4" s="1"/>
  <c r="A2750" i="4" s="1"/>
  <c r="A3143" i="4" s="1"/>
  <c r="A1172" i="4"/>
  <c r="A1565" i="4" s="1"/>
  <c r="A1958" i="4" s="1"/>
  <c r="A2351" i="4" s="1"/>
  <c r="A2744" i="4" s="1"/>
  <c r="A3137" i="4" s="1"/>
  <c r="A1166" i="4"/>
  <c r="A1559" i="4" s="1"/>
  <c r="A1952" i="4" s="1"/>
  <c r="A2345" i="4" s="1"/>
  <c r="A2738" i="4" s="1"/>
  <c r="A3131" i="4" s="1"/>
  <c r="A1160" i="4"/>
  <c r="A1553" i="4" s="1"/>
  <c r="A1946" i="4" s="1"/>
  <c r="A2339" i="4" s="1"/>
  <c r="A2732" i="4" s="1"/>
  <c r="A3125" i="4" s="1"/>
  <c r="A1154" i="4"/>
  <c r="A1547" i="4" s="1"/>
  <c r="A1940" i="4" s="1"/>
  <c r="A2333" i="4" s="1"/>
  <c r="A2726" i="4" s="1"/>
  <c r="A3119" i="4" s="1"/>
  <c r="A1148" i="4"/>
  <c r="A1541" i="4" s="1"/>
  <c r="A1934" i="4" s="1"/>
  <c r="A2327" i="4" s="1"/>
  <c r="A2720" i="4" s="1"/>
  <c r="A3113" i="4" s="1"/>
  <c r="A1142" i="4"/>
  <c r="A1535" i="4" s="1"/>
  <c r="A1928" i="4" s="1"/>
  <c r="A2321" i="4" s="1"/>
  <c r="A2714" i="4" s="1"/>
  <c r="A3107" i="4" s="1"/>
  <c r="A1136" i="4"/>
  <c r="A1529" i="4" s="1"/>
  <c r="A1922" i="4" s="1"/>
  <c r="A2315" i="4" s="1"/>
  <c r="A2708" i="4" s="1"/>
  <c r="A3101" i="4" s="1"/>
  <c r="A1130" i="4"/>
  <c r="A1523" i="4" s="1"/>
  <c r="A1916" i="4" s="1"/>
  <c r="A2309" i="4" s="1"/>
  <c r="A2702" i="4" s="1"/>
  <c r="A3095" i="4" s="1"/>
  <c r="A1124" i="4"/>
  <c r="A1517" i="4" s="1"/>
  <c r="A1910" i="4" s="1"/>
  <c r="A2303" i="4" s="1"/>
  <c r="A2696" i="4" s="1"/>
  <c r="A3089" i="4" s="1"/>
  <c r="A1118" i="4"/>
  <c r="A1511" i="4" s="1"/>
  <c r="A1904" i="4" s="1"/>
  <c r="A2297" i="4" s="1"/>
  <c r="A2690" i="4" s="1"/>
  <c r="A3083" i="4" s="1"/>
  <c r="F901" i="4"/>
  <c r="F1294" i="4" s="1"/>
  <c r="F1687" i="4" s="1"/>
  <c r="F2080" i="4" s="1"/>
  <c r="F2473" i="4" s="1"/>
  <c r="F2866" i="4" s="1"/>
  <c r="F899" i="4"/>
  <c r="F1292" i="4" s="1"/>
  <c r="F1685" i="4" s="1"/>
  <c r="F2078" i="4" s="1"/>
  <c r="F2471" i="4" s="1"/>
  <c r="F2864" i="4" s="1"/>
  <c r="F894" i="4"/>
  <c r="F1287" i="4" s="1"/>
  <c r="F1680" i="4" s="1"/>
  <c r="F2073" i="4" s="1"/>
  <c r="F2466" i="4" s="1"/>
  <c r="F2859" i="4" s="1"/>
  <c r="F865" i="4"/>
  <c r="F1258" i="4" s="1"/>
  <c r="F1651" i="4" s="1"/>
  <c r="F2044" i="4" s="1"/>
  <c r="F2437" i="4" s="1"/>
  <c r="F2830" i="4" s="1"/>
  <c r="F863" i="4"/>
  <c r="F1256" i="4" s="1"/>
  <c r="F1649" i="4" s="1"/>
  <c r="F2042" i="4" s="1"/>
  <c r="F2435" i="4" s="1"/>
  <c r="F861" i="4"/>
  <c r="F1254" i="4" s="1"/>
  <c r="F1647" i="4" s="1"/>
  <c r="F2040" i="4" s="1"/>
  <c r="F2433" i="4" s="1"/>
  <c r="F2826" i="4" s="1"/>
  <c r="F859" i="4"/>
  <c r="F1252" i="4" s="1"/>
  <c r="F1645" i="4" s="1"/>
  <c r="F2038" i="4" s="1"/>
  <c r="F2431" i="4" s="1"/>
  <c r="F2824" i="4" s="1"/>
  <c r="F857" i="4"/>
  <c r="F1250" i="4" s="1"/>
  <c r="F1643" i="4" s="1"/>
  <c r="F2036" i="4" s="1"/>
  <c r="F2429" i="4" s="1"/>
  <c r="F855" i="4"/>
  <c r="F1248" i="4" s="1"/>
  <c r="F1641" i="4" s="1"/>
  <c r="F2034" i="4" s="1"/>
  <c r="F2427" i="4" s="1"/>
  <c r="F853" i="4"/>
  <c r="F1246" i="4" s="1"/>
  <c r="F1639" i="4" s="1"/>
  <c r="F2032" i="4" s="1"/>
  <c r="F2425" i="4" s="1"/>
  <c r="F2818" i="4" s="1"/>
  <c r="F851" i="4"/>
  <c r="F1244" i="4" s="1"/>
  <c r="F1637" i="4" s="1"/>
  <c r="F2030" i="4" s="1"/>
  <c r="F2423" i="4" s="1"/>
  <c r="F2816" i="4" s="1"/>
  <c r="F849" i="4"/>
  <c r="F1242" i="4" s="1"/>
  <c r="F1635" i="4" s="1"/>
  <c r="F2028" i="4" s="1"/>
  <c r="F2421" i="4" s="1"/>
  <c r="F2814" i="4" s="1"/>
  <c r="F847" i="4"/>
  <c r="F1240" i="4" s="1"/>
  <c r="F1633" i="4" s="1"/>
  <c r="F2026" i="4" s="1"/>
  <c r="F2419" i="4" s="1"/>
  <c r="F2812" i="4" s="1"/>
  <c r="F845" i="4"/>
  <c r="F1238" i="4" s="1"/>
  <c r="F1631" i="4" s="1"/>
  <c r="F2024" i="4" s="1"/>
  <c r="F2417" i="4" s="1"/>
  <c r="F2810" i="4" s="1"/>
  <c r="F843" i="4"/>
  <c r="F1236" i="4" s="1"/>
  <c r="F1629" i="4" s="1"/>
  <c r="F2022" i="4" s="1"/>
  <c r="F2415" i="4" s="1"/>
  <c r="F841" i="4"/>
  <c r="F1234" i="4" s="1"/>
  <c r="F1627" i="4" s="1"/>
  <c r="F2020" i="4" s="1"/>
  <c r="F2413" i="4" s="1"/>
  <c r="F2806" i="4" s="1"/>
  <c r="G829" i="4"/>
  <c r="G1222" i="4" s="1"/>
  <c r="G1615" i="4" s="1"/>
  <c r="G2008" i="4" s="1"/>
  <c r="G2401" i="4" s="1"/>
  <c r="G2794" i="4" s="1"/>
  <c r="G823" i="4"/>
  <c r="G1216" i="4" s="1"/>
  <c r="G1609" i="4" s="1"/>
  <c r="G2002" i="4" s="1"/>
  <c r="G2395" i="4" s="1"/>
  <c r="G2788" i="4" s="1"/>
  <c r="G820" i="4"/>
  <c r="G809" i="4"/>
  <c r="G1202" i="4" s="1"/>
  <c r="G1595" i="4" s="1"/>
  <c r="G1988" i="4" s="1"/>
  <c r="G2381" i="4" s="1"/>
  <c r="G2774" i="4" s="1"/>
  <c r="G806" i="4"/>
  <c r="G1199" i="4" s="1"/>
  <c r="G1592" i="4" s="1"/>
  <c r="G1985" i="4" s="1"/>
  <c r="G2378" i="4" s="1"/>
  <c r="G2771" i="4" s="1"/>
  <c r="G803" i="4"/>
  <c r="G1196" i="4" s="1"/>
  <c r="G1589" i="4" s="1"/>
  <c r="G1982" i="4" s="1"/>
  <c r="G2375" i="4" s="1"/>
  <c r="G2768" i="4" s="1"/>
  <c r="A1081" i="4"/>
  <c r="A1474" i="4" s="1"/>
  <c r="A1867" i="4" s="1"/>
  <c r="A2260" i="4" s="1"/>
  <c r="A2653" i="4" s="1"/>
  <c r="A3046" i="4" s="1"/>
  <c r="A1075" i="4"/>
  <c r="A1468" i="4" s="1"/>
  <c r="A1861" i="4" s="1"/>
  <c r="A2254" i="4" s="1"/>
  <c r="A2647" i="4" s="1"/>
  <c r="A3040" i="4" s="1"/>
  <c r="A1069" i="4"/>
  <c r="A1462" i="4" s="1"/>
  <c r="A1855" i="4" s="1"/>
  <c r="A2248" i="4" s="1"/>
  <c r="A2641" i="4" s="1"/>
  <c r="A3034" i="4" s="1"/>
  <c r="A1063" i="4"/>
  <c r="A1456" i="4" s="1"/>
  <c r="A1849" i="4" s="1"/>
  <c r="A2242" i="4" s="1"/>
  <c r="A2635" i="4" s="1"/>
  <c r="A3028" i="4" s="1"/>
  <c r="A1057" i="4"/>
  <c r="A1450" i="4" s="1"/>
  <c r="A1843" i="4" s="1"/>
  <c r="A2236" i="4" s="1"/>
  <c r="A2629" i="4" s="1"/>
  <c r="A3022" i="4" s="1"/>
  <c r="A1051" i="4"/>
  <c r="A1444" i="4" s="1"/>
  <c r="A1837" i="4" s="1"/>
  <c r="A2230" i="4" s="1"/>
  <c r="A2623" i="4" s="1"/>
  <c r="A3016" i="4" s="1"/>
  <c r="A1045" i="4"/>
  <c r="A1438" i="4" s="1"/>
  <c r="A1831" i="4" s="1"/>
  <c r="A2224" i="4" s="1"/>
  <c r="A2617" i="4" s="1"/>
  <c r="A3010" i="4" s="1"/>
  <c r="A1039" i="4"/>
  <c r="A1432" i="4" s="1"/>
  <c r="A1825" i="4" s="1"/>
  <c r="A2218" i="4" s="1"/>
  <c r="A2611" i="4" s="1"/>
  <c r="A3004" i="4" s="1"/>
  <c r="A1033" i="4"/>
  <c r="A1426" i="4" s="1"/>
  <c r="A1819" i="4" s="1"/>
  <c r="A2212" i="4" s="1"/>
  <c r="A2605" i="4" s="1"/>
  <c r="A2998" i="4" s="1"/>
  <c r="A1027" i="4"/>
  <c r="A1420" i="4" s="1"/>
  <c r="A1813" i="4" s="1"/>
  <c r="A2206" i="4" s="1"/>
  <c r="A2599" i="4" s="1"/>
  <c r="A2992" i="4" s="1"/>
  <c r="A1021" i="4"/>
  <c r="A1414" i="4" s="1"/>
  <c r="A1807" i="4" s="1"/>
  <c r="A2200" i="4" s="1"/>
  <c r="A2593" i="4" s="1"/>
  <c r="A2986" i="4" s="1"/>
  <c r="A911" i="4"/>
  <c r="A1304" i="4" s="1"/>
  <c r="A1697" i="4" s="1"/>
  <c r="A2090" i="4" s="1"/>
  <c r="A2483" i="4" s="1"/>
  <c r="A2876" i="4" s="1"/>
  <c r="A1173" i="4"/>
  <c r="A1566" i="4" s="1"/>
  <c r="A1959" i="4" s="1"/>
  <c r="A2352" i="4" s="1"/>
  <c r="A2745" i="4" s="1"/>
  <c r="A3138" i="4" s="1"/>
  <c r="A1167" i="4"/>
  <c r="A1560" i="4" s="1"/>
  <c r="A1953" i="4" s="1"/>
  <c r="A2346" i="4" s="1"/>
  <c r="A2739" i="4" s="1"/>
  <c r="A3132" i="4" s="1"/>
  <c r="A1161" i="4"/>
  <c r="A1554" i="4" s="1"/>
  <c r="A1947" i="4" s="1"/>
  <c r="A2340" i="4" s="1"/>
  <c r="A2733" i="4" s="1"/>
  <c r="A3126" i="4" s="1"/>
  <c r="A1155" i="4"/>
  <c r="A1548" i="4" s="1"/>
  <c r="A1941" i="4" s="1"/>
  <c r="A2334" i="4" s="1"/>
  <c r="A2727" i="4" s="1"/>
  <c r="A3120" i="4" s="1"/>
  <c r="A1149" i="4"/>
  <c r="A1542" i="4" s="1"/>
  <c r="A1935" i="4" s="1"/>
  <c r="A2328" i="4" s="1"/>
  <c r="A2721" i="4" s="1"/>
  <c r="A3114" i="4" s="1"/>
  <c r="A1143" i="4"/>
  <c r="A1536" i="4" s="1"/>
  <c r="A1929" i="4" s="1"/>
  <c r="A2322" i="4" s="1"/>
  <c r="A2715" i="4" s="1"/>
  <c r="A3108" i="4" s="1"/>
  <c r="A1137" i="4"/>
  <c r="A1530" i="4" s="1"/>
  <c r="A1923" i="4" s="1"/>
  <c r="A2316" i="4" s="1"/>
  <c r="A2709" i="4" s="1"/>
  <c r="A3102" i="4" s="1"/>
  <c r="A1131" i="4"/>
  <c r="A1524" i="4" s="1"/>
  <c r="A1917" i="4" s="1"/>
  <c r="A2310" i="4" s="1"/>
  <c r="A2703" i="4" s="1"/>
  <c r="A3096" i="4" s="1"/>
  <c r="A1125" i="4"/>
  <c r="A1518" i="4" s="1"/>
  <c r="A1911" i="4" s="1"/>
  <c r="A2304" i="4" s="1"/>
  <c r="A2697" i="4" s="1"/>
  <c r="A3090" i="4" s="1"/>
  <c r="A1119" i="4"/>
  <c r="A1512" i="4" s="1"/>
  <c r="A1905" i="4" s="1"/>
  <c r="A2298" i="4" s="1"/>
  <c r="A2691" i="4" s="1"/>
  <c r="A3084" i="4" s="1"/>
  <c r="F909" i="4"/>
  <c r="F1302" i="4" s="1"/>
  <c r="F1695" i="4" s="1"/>
  <c r="F2088" i="4" s="1"/>
  <c r="F2481" i="4" s="1"/>
  <c r="F907" i="4"/>
  <c r="F1300" i="4" s="1"/>
  <c r="F1693" i="4" s="1"/>
  <c r="F2086" i="4" s="1"/>
  <c r="F2479" i="4" s="1"/>
  <c r="F2872" i="4" s="1"/>
  <c r="F905" i="4"/>
  <c r="F1298" i="4" s="1"/>
  <c r="F1691" i="4" s="1"/>
  <c r="F2084" i="4" s="1"/>
  <c r="F2477" i="4" s="1"/>
  <c r="F869" i="4"/>
  <c r="F1262" i="4" s="1"/>
  <c r="F1655" i="4" s="1"/>
  <c r="F2048" i="4" s="1"/>
  <c r="F2441" i="4" s="1"/>
  <c r="F2834" i="4" s="1"/>
  <c r="G834" i="4"/>
  <c r="G1227" i="4" s="1"/>
  <c r="G1620" i="4" s="1"/>
  <c r="G2013" i="4" s="1"/>
  <c r="G2406" i="4" s="1"/>
  <c r="G2799" i="4" s="1"/>
  <c r="G831" i="4"/>
  <c r="G817" i="4"/>
  <c r="G1210" i="4" s="1"/>
  <c r="G1603" i="4" s="1"/>
  <c r="G1996" i="4" s="1"/>
  <c r="G2389" i="4" s="1"/>
  <c r="G2782" i="4" s="1"/>
  <c r="G814" i="4"/>
  <c r="G1207" i="4" s="1"/>
  <c r="G1600" i="4" s="1"/>
  <c r="G1993" i="4" s="1"/>
  <c r="G2386" i="4" s="1"/>
  <c r="G2779" i="4" s="1"/>
  <c r="G811" i="4"/>
  <c r="G1204" i="4" s="1"/>
  <c r="G1597" i="4" s="1"/>
  <c r="G1990" i="4" s="1"/>
  <c r="G2383" i="4" s="1"/>
  <c r="G2776" i="4" s="1"/>
  <c r="G800" i="4"/>
  <c r="G1193" i="4" s="1"/>
  <c r="G1586" i="4" s="1"/>
  <c r="G1979" i="4" s="1"/>
  <c r="G2372" i="4" s="1"/>
  <c r="G2765" i="4" s="1"/>
  <c r="G797" i="4"/>
  <c r="G1190" i="4" s="1"/>
  <c r="A1105" i="4"/>
  <c r="A1498" i="4" s="1"/>
  <c r="A1891" i="4" s="1"/>
  <c r="A2284" i="4" s="1"/>
  <c r="A2677" i="4" s="1"/>
  <c r="A3070" i="4" s="1"/>
  <c r="A1093" i="4"/>
  <c r="A1486" i="4" s="1"/>
  <c r="A1879" i="4" s="1"/>
  <c r="A2272" i="4" s="1"/>
  <c r="A2665" i="4" s="1"/>
  <c r="A3058" i="4" s="1"/>
  <c r="A1087" i="4"/>
  <c r="A1480" i="4" s="1"/>
  <c r="A1873" i="4" s="1"/>
  <c r="A2266" i="4" s="1"/>
  <c r="A2659" i="4" s="1"/>
  <c r="A3052" i="4" s="1"/>
  <c r="A1100" i="4"/>
  <c r="A1493" i="4" s="1"/>
  <c r="A1886" i="4" s="1"/>
  <c r="A2279" i="4" s="1"/>
  <c r="A2672" i="4" s="1"/>
  <c r="A3065" i="4" s="1"/>
  <c r="A1082" i="4"/>
  <c r="A1475" i="4" s="1"/>
  <c r="A1868" i="4" s="1"/>
  <c r="A2261" i="4" s="1"/>
  <c r="A2654" i="4" s="1"/>
  <c r="A3047" i="4" s="1"/>
  <c r="A1070" i="4"/>
  <c r="A1463" i="4" s="1"/>
  <c r="A1856" i="4" s="1"/>
  <c r="A2249" i="4" s="1"/>
  <c r="A2642" i="4" s="1"/>
  <c r="A3035" i="4" s="1"/>
  <c r="A1064" i="4"/>
  <c r="A1457" i="4" s="1"/>
  <c r="A1850" i="4" s="1"/>
  <c r="A2243" i="4" s="1"/>
  <c r="A2636" i="4" s="1"/>
  <c r="A3029" i="4" s="1"/>
  <c r="A1058" i="4"/>
  <c r="A1451" i="4" s="1"/>
  <c r="A1844" i="4" s="1"/>
  <c r="A2237" i="4" s="1"/>
  <c r="A2630" i="4" s="1"/>
  <c r="A3023" i="4" s="1"/>
  <c r="A1052" i="4"/>
  <c r="A1445" i="4" s="1"/>
  <c r="A1838" i="4" s="1"/>
  <c r="A2231" i="4" s="1"/>
  <c r="A2624" i="4" s="1"/>
  <c r="A3017" i="4" s="1"/>
  <c r="A1046" i="4"/>
  <c r="A1439" i="4" s="1"/>
  <c r="A1832" i="4" s="1"/>
  <c r="A2225" i="4" s="1"/>
  <c r="A2618" i="4" s="1"/>
  <c r="A3011" i="4" s="1"/>
  <c r="A1040" i="4"/>
  <c r="A1433" i="4" s="1"/>
  <c r="A1826" i="4" s="1"/>
  <c r="A2219" i="4" s="1"/>
  <c r="A2612" i="4" s="1"/>
  <c r="A3005" i="4" s="1"/>
  <c r="A1034" i="4"/>
  <c r="A1427" i="4" s="1"/>
  <c r="A1820" i="4" s="1"/>
  <c r="A2213" i="4" s="1"/>
  <c r="A2606" i="4" s="1"/>
  <c r="A2999" i="4" s="1"/>
  <c r="A1028" i="4"/>
  <c r="A1421" i="4" s="1"/>
  <c r="A1814" i="4" s="1"/>
  <c r="A2207" i="4" s="1"/>
  <c r="A2600" i="4" s="1"/>
  <c r="A2993" i="4" s="1"/>
  <c r="A1022" i="4"/>
  <c r="A1415" i="4" s="1"/>
  <c r="A1808" i="4" s="1"/>
  <c r="A2201" i="4" s="1"/>
  <c r="A2594" i="4" s="1"/>
  <c r="A2987" i="4" s="1"/>
  <c r="A912" i="4"/>
  <c r="A1305" i="4" s="1"/>
  <c r="A1698" i="4" s="1"/>
  <c r="A2091" i="4" s="1"/>
  <c r="A2484" i="4" s="1"/>
  <c r="A2877" i="4" s="1"/>
  <c r="A1174" i="4"/>
  <c r="A1567" i="4" s="1"/>
  <c r="A1960" i="4" s="1"/>
  <c r="A2353" i="4" s="1"/>
  <c r="A2746" i="4" s="1"/>
  <c r="A3139" i="4" s="1"/>
  <c r="A1168" i="4"/>
  <c r="A1561" i="4" s="1"/>
  <c r="A1954" i="4" s="1"/>
  <c r="A2347" i="4" s="1"/>
  <c r="A2740" i="4" s="1"/>
  <c r="A3133" i="4" s="1"/>
  <c r="A1162" i="4"/>
  <c r="A1555" i="4" s="1"/>
  <c r="A1948" i="4" s="1"/>
  <c r="A2341" i="4" s="1"/>
  <c r="A2734" i="4" s="1"/>
  <c r="A3127" i="4" s="1"/>
  <c r="A1156" i="4"/>
  <c r="A1549" i="4" s="1"/>
  <c r="A1942" i="4" s="1"/>
  <c r="A2335" i="4" s="1"/>
  <c r="A2728" i="4" s="1"/>
  <c r="A3121" i="4" s="1"/>
  <c r="A1150" i="4"/>
  <c r="A1543" i="4" s="1"/>
  <c r="A1936" i="4" s="1"/>
  <c r="A2329" i="4" s="1"/>
  <c r="A2722" i="4" s="1"/>
  <c r="A3115" i="4" s="1"/>
  <c r="A1144" i="4"/>
  <c r="A1537" i="4" s="1"/>
  <c r="A1930" i="4" s="1"/>
  <c r="A2323" i="4" s="1"/>
  <c r="A2716" i="4" s="1"/>
  <c r="A3109" i="4" s="1"/>
  <c r="A1138" i="4"/>
  <c r="A1531" i="4" s="1"/>
  <c r="A1924" i="4" s="1"/>
  <c r="A2317" i="4" s="1"/>
  <c r="A2710" i="4" s="1"/>
  <c r="A3103" i="4" s="1"/>
  <c r="A1132" i="4"/>
  <c r="A1525" i="4" s="1"/>
  <c r="A1918" i="4" s="1"/>
  <c r="A2311" i="4" s="1"/>
  <c r="A2704" i="4" s="1"/>
  <c r="A3097" i="4" s="1"/>
  <c r="A1126" i="4"/>
  <c r="A1519" i="4" s="1"/>
  <c r="A1912" i="4" s="1"/>
  <c r="A2305" i="4" s="1"/>
  <c r="A2698" i="4" s="1"/>
  <c r="A3091" i="4" s="1"/>
  <c r="A1120" i="4"/>
  <c r="A1513" i="4" s="1"/>
  <c r="A1906" i="4" s="1"/>
  <c r="A2299" i="4" s="1"/>
  <c r="A2692" i="4" s="1"/>
  <c r="A3085" i="4" s="1"/>
  <c r="F915" i="4"/>
  <c r="F1308" i="4" s="1"/>
  <c r="F1701" i="4" s="1"/>
  <c r="F2094" i="4" s="1"/>
  <c r="F2487" i="4" s="1"/>
  <c r="F913" i="4"/>
  <c r="F1306" i="4" s="1"/>
  <c r="F1699" i="4" s="1"/>
  <c r="F2092" i="4" s="1"/>
  <c r="F2485" i="4" s="1"/>
  <c r="F2878" i="4" s="1"/>
  <c r="F911" i="4"/>
  <c r="F1304" i="4" s="1"/>
  <c r="F1697" i="4" s="1"/>
  <c r="F2090" i="4" s="1"/>
  <c r="F2483" i="4" s="1"/>
  <c r="F898" i="4"/>
  <c r="F1291" i="4" s="1"/>
  <c r="F1684" i="4" s="1"/>
  <c r="F2077" i="4" s="1"/>
  <c r="F2470" i="4" s="1"/>
  <c r="F879" i="4"/>
  <c r="F1272" i="4" s="1"/>
  <c r="F1665" i="4" s="1"/>
  <c r="F2058" i="4" s="1"/>
  <c r="F2451" i="4" s="1"/>
  <c r="F2844" i="4" s="1"/>
  <c r="F874" i="4"/>
  <c r="F1267" i="4" s="1"/>
  <c r="F1660" i="4" s="1"/>
  <c r="F2053" i="4" s="1"/>
  <c r="F2446" i="4" s="1"/>
  <c r="F2839" i="4" s="1"/>
  <c r="G828" i="4"/>
  <c r="G1221" i="4" s="1"/>
  <c r="G1614" i="4" s="1"/>
  <c r="G2007" i="4" s="1"/>
  <c r="G2400" i="4" s="1"/>
  <c r="G2793" i="4" s="1"/>
  <c r="G825" i="4"/>
  <c r="G1218" i="4" s="1"/>
  <c r="G1611" i="4" s="1"/>
  <c r="G2004" i="4" s="1"/>
  <c r="G2397" i="4" s="1"/>
  <c r="G2790" i="4" s="1"/>
  <c r="G822" i="4"/>
  <c r="G1215" i="4" s="1"/>
  <c r="G1608" i="4" s="1"/>
  <c r="G2001" i="4" s="1"/>
  <c r="G2394" i="4" s="1"/>
  <c r="G2787" i="4" s="1"/>
  <c r="G808" i="4"/>
  <c r="G1201" i="4" s="1"/>
  <c r="G1594" i="4" s="1"/>
  <c r="G1987" i="4" s="1"/>
  <c r="G2380" i="4" s="1"/>
  <c r="G2773" i="4" s="1"/>
  <c r="G805" i="4"/>
  <c r="G1198" i="4" s="1"/>
  <c r="G1591" i="4" s="1"/>
  <c r="G1984" i="4" s="1"/>
  <c r="G2377" i="4" s="1"/>
  <c r="G2770" i="4" s="1"/>
  <c r="G802" i="4"/>
  <c r="G1195" i="4" s="1"/>
  <c r="G1588" i="4" s="1"/>
  <c r="G1981" i="4" s="1"/>
  <c r="G2374" i="4" s="1"/>
  <c r="G2767" i="4" s="1"/>
  <c r="A1088" i="4"/>
  <c r="A1481" i="4" s="1"/>
  <c r="A1874" i="4" s="1"/>
  <c r="A2267" i="4" s="1"/>
  <c r="A2660" i="4" s="1"/>
  <c r="A3053" i="4" s="1"/>
  <c r="A1101" i="4"/>
  <c r="A1494" i="4" s="1"/>
  <c r="A1887" i="4" s="1"/>
  <c r="A2280" i="4" s="1"/>
  <c r="A2673" i="4" s="1"/>
  <c r="A3066" i="4" s="1"/>
  <c r="A1095" i="4"/>
  <c r="A1488" i="4" s="1"/>
  <c r="A1881" i="4" s="1"/>
  <c r="A2274" i="4" s="1"/>
  <c r="A2667" i="4" s="1"/>
  <c r="A3060" i="4" s="1"/>
  <c r="A1089" i="4"/>
  <c r="A1482" i="4" s="1"/>
  <c r="A1875" i="4" s="1"/>
  <c r="A2268" i="4" s="1"/>
  <c r="A2661" i="4" s="1"/>
  <c r="A3054" i="4" s="1"/>
  <c r="A1083" i="4"/>
  <c r="A1476" i="4" s="1"/>
  <c r="A1869" i="4" s="1"/>
  <c r="A2262" i="4" s="1"/>
  <c r="A2655" i="4" s="1"/>
  <c r="A3048" i="4" s="1"/>
  <c r="A1077" i="4"/>
  <c r="A1470" i="4" s="1"/>
  <c r="A1863" i="4" s="1"/>
  <c r="A2256" i="4" s="1"/>
  <c r="A2649" i="4" s="1"/>
  <c r="A3042" i="4" s="1"/>
  <c r="A1071" i="4"/>
  <c r="A1464" i="4" s="1"/>
  <c r="A1857" i="4" s="1"/>
  <c r="A2250" i="4" s="1"/>
  <c r="A2643" i="4" s="1"/>
  <c r="A3036" i="4" s="1"/>
  <c r="A1065" i="4"/>
  <c r="A1458" i="4" s="1"/>
  <c r="A1851" i="4" s="1"/>
  <c r="A2244" i="4" s="1"/>
  <c r="A2637" i="4" s="1"/>
  <c r="A3030" i="4" s="1"/>
  <c r="A1059" i="4"/>
  <c r="A1452" i="4" s="1"/>
  <c r="A1845" i="4" s="1"/>
  <c r="A2238" i="4" s="1"/>
  <c r="A2631" i="4" s="1"/>
  <c r="A3024" i="4" s="1"/>
  <c r="A1053" i="4"/>
  <c r="A1446" i="4" s="1"/>
  <c r="A1839" i="4" s="1"/>
  <c r="A2232" i="4" s="1"/>
  <c r="A2625" i="4" s="1"/>
  <c r="A3018" i="4" s="1"/>
  <c r="A1047" i="4"/>
  <c r="A1440" i="4" s="1"/>
  <c r="A1833" i="4" s="1"/>
  <c r="A2226" i="4" s="1"/>
  <c r="A2619" i="4" s="1"/>
  <c r="A3012" i="4" s="1"/>
  <c r="A1041" i="4"/>
  <c r="A1434" i="4" s="1"/>
  <c r="A1827" i="4" s="1"/>
  <c r="A2220" i="4" s="1"/>
  <c r="A2613" i="4" s="1"/>
  <c r="A3006" i="4" s="1"/>
  <c r="A1035" i="4"/>
  <c r="A1428" i="4" s="1"/>
  <c r="A1821" i="4" s="1"/>
  <c r="A2214" i="4" s="1"/>
  <c r="A2607" i="4" s="1"/>
  <c r="A3000" i="4" s="1"/>
  <c r="A1029" i="4"/>
  <c r="A1422" i="4" s="1"/>
  <c r="A1815" i="4" s="1"/>
  <c r="A2208" i="4" s="1"/>
  <c r="A2601" i="4" s="1"/>
  <c r="A2994" i="4" s="1"/>
  <c r="A1023" i="4"/>
  <c r="A1416" i="4" s="1"/>
  <c r="A1809" i="4" s="1"/>
  <c r="A2202" i="4" s="1"/>
  <c r="A2595" i="4" s="1"/>
  <c r="A2988" i="4" s="1"/>
  <c r="A1017" i="4"/>
  <c r="A1410" i="4" s="1"/>
  <c r="A1803" i="4" s="1"/>
  <c r="A2196" i="4" s="1"/>
  <c r="A2589" i="4" s="1"/>
  <c r="A2982" i="4" s="1"/>
  <c r="A913" i="4"/>
  <c r="A1306" i="4" s="1"/>
  <c r="A1699" i="4" s="1"/>
  <c r="A2092" i="4" s="1"/>
  <c r="A2485" i="4" s="1"/>
  <c r="A2878" i="4" s="1"/>
  <c r="A1175" i="4"/>
  <c r="A1568" i="4" s="1"/>
  <c r="A1961" i="4" s="1"/>
  <c r="A2354" i="4" s="1"/>
  <c r="A2747" i="4" s="1"/>
  <c r="A3140" i="4" s="1"/>
  <c r="A1169" i="4"/>
  <c r="A1562" i="4" s="1"/>
  <c r="A1955" i="4" s="1"/>
  <c r="A2348" i="4" s="1"/>
  <c r="A2741" i="4" s="1"/>
  <c r="A3134" i="4" s="1"/>
  <c r="A1163" i="4"/>
  <c r="A1556" i="4" s="1"/>
  <c r="A1949" i="4" s="1"/>
  <c r="A2342" i="4" s="1"/>
  <c r="A2735" i="4" s="1"/>
  <c r="A3128" i="4" s="1"/>
  <c r="A1157" i="4"/>
  <c r="A1550" i="4" s="1"/>
  <c r="A1943" i="4" s="1"/>
  <c r="A2336" i="4" s="1"/>
  <c r="A2729" i="4" s="1"/>
  <c r="A3122" i="4" s="1"/>
  <c r="A1151" i="4"/>
  <c r="A1544" i="4" s="1"/>
  <c r="A1937" i="4" s="1"/>
  <c r="A2330" i="4" s="1"/>
  <c r="A2723" i="4" s="1"/>
  <c r="A3116" i="4" s="1"/>
  <c r="A1145" i="4"/>
  <c r="A1538" i="4" s="1"/>
  <c r="A1931" i="4" s="1"/>
  <c r="A2324" i="4" s="1"/>
  <c r="A2717" i="4" s="1"/>
  <c r="A3110" i="4" s="1"/>
  <c r="A1139" i="4"/>
  <c r="A1532" i="4" s="1"/>
  <c r="A1925" i="4" s="1"/>
  <c r="A2318" i="4" s="1"/>
  <c r="A2711" i="4" s="1"/>
  <c r="A3104" i="4" s="1"/>
  <c r="A1133" i="4"/>
  <c r="A1526" i="4" s="1"/>
  <c r="A1919" i="4" s="1"/>
  <c r="A2312" i="4" s="1"/>
  <c r="A2705" i="4" s="1"/>
  <c r="A3098" i="4" s="1"/>
  <c r="A1127" i="4"/>
  <c r="A1520" i="4" s="1"/>
  <c r="A1913" i="4" s="1"/>
  <c r="A2306" i="4" s="1"/>
  <c r="A2699" i="4" s="1"/>
  <c r="A3092" i="4" s="1"/>
  <c r="A1121" i="4"/>
  <c r="A1514" i="4" s="1"/>
  <c r="A1907" i="4" s="1"/>
  <c r="A2300" i="4" s="1"/>
  <c r="A2693" i="4" s="1"/>
  <c r="A3086" i="4" s="1"/>
  <c r="F902" i="4"/>
  <c r="F1295" i="4" s="1"/>
  <c r="F1688" i="4" s="1"/>
  <c r="F2081" i="4" s="1"/>
  <c r="F2474" i="4" s="1"/>
  <c r="F900" i="4"/>
  <c r="F1293" i="4" s="1"/>
  <c r="F1686" i="4" s="1"/>
  <c r="F2079" i="4" s="1"/>
  <c r="F2472" i="4" s="1"/>
  <c r="F2865" i="4" s="1"/>
  <c r="F895" i="4"/>
  <c r="F1288" i="4" s="1"/>
  <c r="F1681" i="4" s="1"/>
  <c r="F2074" i="4" s="1"/>
  <c r="F2467" i="4" s="1"/>
  <c r="F887" i="4"/>
  <c r="F1280" i="4" s="1"/>
  <c r="F1673" i="4" s="1"/>
  <c r="F2066" i="4" s="1"/>
  <c r="F2459" i="4" s="1"/>
  <c r="F866" i="4"/>
  <c r="F1259" i="4" s="1"/>
  <c r="F1652" i="4" s="1"/>
  <c r="F2045" i="4" s="1"/>
  <c r="F2438" i="4" s="1"/>
  <c r="F2831" i="4" s="1"/>
  <c r="F864" i="4"/>
  <c r="F1257" i="4" s="1"/>
  <c r="F1650" i="4" s="1"/>
  <c r="F2043" i="4" s="1"/>
  <c r="F2436" i="4" s="1"/>
  <c r="F2829" i="4" s="1"/>
  <c r="F862" i="4"/>
  <c r="F1255" i="4" s="1"/>
  <c r="F1648" i="4" s="1"/>
  <c r="F2041" i="4" s="1"/>
  <c r="F2434" i="4" s="1"/>
  <c r="F2827" i="4" s="1"/>
  <c r="F860" i="4"/>
  <c r="F1253" i="4" s="1"/>
  <c r="F1646" i="4" s="1"/>
  <c r="F2039" i="4" s="1"/>
  <c r="F2432" i="4" s="1"/>
  <c r="F2825" i="4" s="1"/>
  <c r="F858" i="4"/>
  <c r="F1251" i="4" s="1"/>
  <c r="F1644" i="4" s="1"/>
  <c r="F2037" i="4" s="1"/>
  <c r="F2430" i="4" s="1"/>
  <c r="F2823" i="4" s="1"/>
  <c r="F856" i="4"/>
  <c r="F1249" i="4" s="1"/>
  <c r="F1642" i="4" s="1"/>
  <c r="F2035" i="4" s="1"/>
  <c r="F2428" i="4" s="1"/>
  <c r="F2821" i="4" s="1"/>
  <c r="F854" i="4"/>
  <c r="F1247" i="4" s="1"/>
  <c r="F1640" i="4" s="1"/>
  <c r="F2033" i="4" s="1"/>
  <c r="F2426" i="4" s="1"/>
  <c r="F2819" i="4" s="1"/>
  <c r="F852" i="4"/>
  <c r="F1245" i="4" s="1"/>
  <c r="F1638" i="4" s="1"/>
  <c r="F2031" i="4" s="1"/>
  <c r="F2424" i="4" s="1"/>
  <c r="F850" i="4"/>
  <c r="F1243" i="4" s="1"/>
  <c r="F1636" i="4" s="1"/>
  <c r="F2029" i="4" s="1"/>
  <c r="F2422" i="4" s="1"/>
  <c r="F2815" i="4" s="1"/>
  <c r="F848" i="4"/>
  <c r="F1241" i="4" s="1"/>
  <c r="F1634" i="4" s="1"/>
  <c r="F2027" i="4" s="1"/>
  <c r="F2420" i="4" s="1"/>
  <c r="F2813" i="4" s="1"/>
  <c r="F846" i="4"/>
  <c r="F1239" i="4" s="1"/>
  <c r="F1632" i="4" s="1"/>
  <c r="F2025" i="4" s="1"/>
  <c r="F2418" i="4" s="1"/>
  <c r="F844" i="4"/>
  <c r="F1237" i="4" s="1"/>
  <c r="F1630" i="4" s="1"/>
  <c r="F2023" i="4" s="1"/>
  <c r="F842" i="4"/>
  <c r="F1235" i="4" s="1"/>
  <c r="F1628" i="4" s="1"/>
  <c r="F2021" i="4" s="1"/>
  <c r="F2414" i="4" s="1"/>
  <c r="F2807" i="4" s="1"/>
  <c r="G836" i="4"/>
  <c r="G1229" i="4" s="1"/>
  <c r="G1622" i="4" s="1"/>
  <c r="G2015" i="4" s="1"/>
  <c r="G2408" i="4" s="1"/>
  <c r="G2801" i="4" s="1"/>
  <c r="G819" i="4"/>
  <c r="G1212" i="4" s="1"/>
  <c r="G1605" i="4" s="1"/>
  <c r="G1998" i="4" s="1"/>
  <c r="G2391" i="4" s="1"/>
  <c r="G2784" i="4" s="1"/>
  <c r="G813" i="4"/>
  <c r="G1206" i="4" s="1"/>
  <c r="G1599" i="4" s="1"/>
  <c r="G1992" i="4" s="1"/>
  <c r="G2385" i="4" s="1"/>
  <c r="G2778" i="4" s="1"/>
  <c r="G810" i="4"/>
  <c r="G799" i="4"/>
  <c r="G1192" i="4" s="1"/>
  <c r="G1585" i="4" s="1"/>
  <c r="G1978" i="4" s="1"/>
  <c r="G2371" i="4" s="1"/>
  <c r="G2764" i="4" s="1"/>
  <c r="H521" i="4"/>
  <c r="N521" i="4" s="1"/>
  <c r="G519" i="4"/>
  <c r="G912" i="4" s="1"/>
  <c r="G1305" i="4" s="1"/>
  <c r="G1698" i="4" s="1"/>
  <c r="G2091" i="4" s="1"/>
  <c r="G2484" i="4" s="1"/>
  <c r="G2877" i="4" s="1"/>
  <c r="G494" i="4"/>
  <c r="G887" i="4" s="1"/>
  <c r="G1280" i="4" s="1"/>
  <c r="G1673" i="4" s="1"/>
  <c r="G2066" i="4" s="1"/>
  <c r="G2459" i="4" s="1"/>
  <c r="G2852" i="4" s="1"/>
  <c r="G480" i="4"/>
  <c r="G473" i="4"/>
  <c r="G866" i="4" s="1"/>
  <c r="G1259" i="4" s="1"/>
  <c r="G1652" i="4" s="1"/>
  <c r="G2045" i="4" s="1"/>
  <c r="G2438" i="4" s="1"/>
  <c r="G2831" i="4" s="1"/>
  <c r="G457" i="4"/>
  <c r="G850" i="4" s="1"/>
  <c r="G1243" i="4" s="1"/>
  <c r="G1636" i="4" s="1"/>
  <c r="G2029" i="4" s="1"/>
  <c r="G2422" i="4" s="1"/>
  <c r="G2815" i="4" s="1"/>
  <c r="G513" i="4"/>
  <c r="G906" i="4" s="1"/>
  <c r="G1299" i="4" s="1"/>
  <c r="G1692" i="4" s="1"/>
  <c r="G2085" i="4" s="1"/>
  <c r="G2478" i="4" s="1"/>
  <c r="G2871" i="4" s="1"/>
  <c r="G501" i="4"/>
  <c r="G894" i="4" s="1"/>
  <c r="G1287" i="4" s="1"/>
  <c r="G1680" i="4" s="1"/>
  <c r="G2073" i="4" s="1"/>
  <c r="G2466" i="4" s="1"/>
  <c r="G2859" i="4" s="1"/>
  <c r="G486" i="4"/>
  <c r="G879" i="4" s="1"/>
  <c r="G1272" i="4" s="1"/>
  <c r="G1665" i="4" s="1"/>
  <c r="G2058" i="4" s="1"/>
  <c r="G2451" i="4" s="1"/>
  <c r="G2844" i="4" s="1"/>
  <c r="G462" i="4"/>
  <c r="G855" i="4" s="1"/>
  <c r="G1248" i="4" s="1"/>
  <c r="G1641" i="4" s="1"/>
  <c r="G2034" i="4" s="1"/>
  <c r="G2427" i="4" s="1"/>
  <c r="G2820" i="4" s="1"/>
  <c r="G445" i="4"/>
  <c r="G507" i="4"/>
  <c r="G900" i="4" s="1"/>
  <c r="G1293" i="4" s="1"/>
  <c r="G1686" i="4" s="1"/>
  <c r="G2079" i="4" s="1"/>
  <c r="G2472" i="4" s="1"/>
  <c r="G2865" i="4" s="1"/>
  <c r="G493" i="4"/>
  <c r="G479" i="4"/>
  <c r="G467" i="4"/>
  <c r="G860" i="4" s="1"/>
  <c r="G1253" i="4" s="1"/>
  <c r="G1646" i="4" s="1"/>
  <c r="G2039" i="4" s="1"/>
  <c r="G2432" i="4" s="1"/>
  <c r="G2825" i="4" s="1"/>
  <c r="G451" i="4"/>
  <c r="G844" i="4" s="1"/>
  <c r="G1237" i="4" s="1"/>
  <c r="G1630" i="4" s="1"/>
  <c r="G2023" i="4" s="1"/>
  <c r="G2416" i="4" s="1"/>
  <c r="G2809" i="4" s="1"/>
  <c r="G518" i="4"/>
  <c r="G911" i="4" s="1"/>
  <c r="G1304" i="4" s="1"/>
  <c r="G1697" i="4" s="1"/>
  <c r="G2090" i="4" s="1"/>
  <c r="G2483" i="4" s="1"/>
  <c r="G2876" i="4" s="1"/>
  <c r="G472" i="4"/>
  <c r="G865" i="4" s="1"/>
  <c r="G1258" i="4" s="1"/>
  <c r="G1651" i="4" s="1"/>
  <c r="G2044" i="4" s="1"/>
  <c r="G2437" i="4" s="1"/>
  <c r="G2830" i="4" s="1"/>
  <c r="G456" i="4"/>
  <c r="G849" i="4" s="1"/>
  <c r="G1242" i="4" s="1"/>
  <c r="G1635" i="4" s="1"/>
  <c r="G2028" i="4" s="1"/>
  <c r="G2421" i="4" s="1"/>
  <c r="G2814" i="4" s="1"/>
  <c r="G444" i="4"/>
  <c r="G512" i="4"/>
  <c r="G905" i="4" s="1"/>
  <c r="G1298" i="4" s="1"/>
  <c r="G1691" i="4" s="1"/>
  <c r="G2084" i="4" s="1"/>
  <c r="G2477" i="4" s="1"/>
  <c r="G2870" i="4" s="1"/>
  <c r="G500" i="4"/>
  <c r="G478" i="4"/>
  <c r="G871" i="4" s="1"/>
  <c r="G1264" i="4" s="1"/>
  <c r="G1657" i="4" s="1"/>
  <c r="G2050" i="4" s="1"/>
  <c r="G2443" i="4" s="1"/>
  <c r="G2836" i="4" s="1"/>
  <c r="G461" i="4"/>
  <c r="G854" i="4" s="1"/>
  <c r="G1247" i="4" s="1"/>
  <c r="G1640" i="4" s="1"/>
  <c r="G2033" i="4" s="1"/>
  <c r="G2426" i="4" s="1"/>
  <c r="G2819" i="4" s="1"/>
  <c r="G517" i="4"/>
  <c r="G910" i="4" s="1"/>
  <c r="G1303" i="4" s="1"/>
  <c r="G1696" i="4" s="1"/>
  <c r="G2089" i="4" s="1"/>
  <c r="G2482" i="4" s="1"/>
  <c r="G2875" i="4" s="1"/>
  <c r="G506" i="4"/>
  <c r="G899" i="4" s="1"/>
  <c r="G1292" i="4" s="1"/>
  <c r="G1685" i="4" s="1"/>
  <c r="G2078" i="4" s="1"/>
  <c r="G2471" i="4" s="1"/>
  <c r="G2864" i="4" s="1"/>
  <c r="G466" i="4"/>
  <c r="G859" i="4" s="1"/>
  <c r="G1252" i="4" s="1"/>
  <c r="G1645" i="4" s="1"/>
  <c r="G2038" i="4" s="1"/>
  <c r="G2431" i="4" s="1"/>
  <c r="G2824" i="4" s="1"/>
  <c r="G450" i="4"/>
  <c r="G843" i="4" s="1"/>
  <c r="G1236" i="4" s="1"/>
  <c r="G1629" i="4" s="1"/>
  <c r="G2022" i="4" s="1"/>
  <c r="G2415" i="4" s="1"/>
  <c r="G2808" i="4" s="1"/>
  <c r="G499" i="4"/>
  <c r="G892" i="4" s="1"/>
  <c r="G1285" i="4" s="1"/>
  <c r="G1678" i="4" s="1"/>
  <c r="G2071" i="4" s="1"/>
  <c r="G2464" i="4" s="1"/>
  <c r="G2857" i="4" s="1"/>
  <c r="G491" i="4"/>
  <c r="G477" i="4"/>
  <c r="G870" i="4" s="1"/>
  <c r="G1263" i="4" s="1"/>
  <c r="G1656" i="4" s="1"/>
  <c r="G2049" i="4" s="1"/>
  <c r="G2442" i="4" s="1"/>
  <c r="G2835" i="4" s="1"/>
  <c r="G471" i="4"/>
  <c r="G864" i="4" s="1"/>
  <c r="G1257" i="4" s="1"/>
  <c r="G1650" i="4" s="1"/>
  <c r="G2043" i="4" s="1"/>
  <c r="G2436" i="4" s="1"/>
  <c r="G2829" i="4" s="1"/>
  <c r="G455" i="4"/>
  <c r="G848" i="4" s="1"/>
  <c r="G1241" i="4" s="1"/>
  <c r="G1634" i="4" s="1"/>
  <c r="G2027" i="4" s="1"/>
  <c r="G2420" i="4" s="1"/>
  <c r="G2813" i="4" s="1"/>
  <c r="H427" i="4"/>
  <c r="N427" i="4" s="1"/>
  <c r="G522" i="4"/>
  <c r="G915" i="4" s="1"/>
  <c r="G1308" i="4" s="1"/>
  <c r="G1701" i="4" s="1"/>
  <c r="G2094" i="4" s="1"/>
  <c r="G2487" i="4" s="1"/>
  <c r="G2880" i="4" s="1"/>
  <c r="G511" i="4"/>
  <c r="G904" i="4" s="1"/>
  <c r="G1297" i="4" s="1"/>
  <c r="G1690" i="4" s="1"/>
  <c r="G2083" i="4" s="1"/>
  <c r="G2476" i="4" s="1"/>
  <c r="G2869" i="4" s="1"/>
  <c r="G505" i="4"/>
  <c r="G898" i="4" s="1"/>
  <c r="G1291" i="4" s="1"/>
  <c r="G1684" i="4" s="1"/>
  <c r="G2077" i="4" s="1"/>
  <c r="G2470" i="4" s="1"/>
  <c r="G2863" i="4" s="1"/>
  <c r="G460" i="4"/>
  <c r="G853" i="4" s="1"/>
  <c r="G1246" i="4" s="1"/>
  <c r="G1639" i="4" s="1"/>
  <c r="G2032" i="4" s="1"/>
  <c r="G2425" i="4" s="1"/>
  <c r="G2818" i="4" s="1"/>
  <c r="H404" i="4"/>
  <c r="N404" i="4" s="1"/>
  <c r="G516" i="4"/>
  <c r="G909" i="4" s="1"/>
  <c r="G1302" i="4" s="1"/>
  <c r="G1695" i="4" s="1"/>
  <c r="G2088" i="4" s="1"/>
  <c r="G2481" i="4" s="1"/>
  <c r="G2874" i="4" s="1"/>
  <c r="G498" i="4"/>
  <c r="G891" i="4" s="1"/>
  <c r="G1284" i="4" s="1"/>
  <c r="G1677" i="4" s="1"/>
  <c r="G2070" i="4" s="1"/>
  <c r="G2463" i="4" s="1"/>
  <c r="G2856" i="4" s="1"/>
  <c r="G483" i="4"/>
  <c r="G476" i="4"/>
  <c r="G869" i="4" s="1"/>
  <c r="G1262" i="4" s="1"/>
  <c r="G1655" i="4" s="1"/>
  <c r="G2048" i="4" s="1"/>
  <c r="G2441" i="4" s="1"/>
  <c r="G2834" i="4" s="1"/>
  <c r="G465" i="4"/>
  <c r="G858" i="4" s="1"/>
  <c r="G1251" i="4" s="1"/>
  <c r="G1644" i="4" s="1"/>
  <c r="G2037" i="4" s="1"/>
  <c r="G2430" i="4" s="1"/>
  <c r="G2823" i="4" s="1"/>
  <c r="G449" i="4"/>
  <c r="G842" i="4" s="1"/>
  <c r="G1235" i="4" s="1"/>
  <c r="G1628" i="4" s="1"/>
  <c r="G2021" i="4" s="1"/>
  <c r="G2414" i="4" s="1"/>
  <c r="G2807" i="4" s="1"/>
  <c r="G470" i="4"/>
  <c r="G863" i="4" s="1"/>
  <c r="G1256" i="4" s="1"/>
  <c r="G1649" i="4" s="1"/>
  <c r="G2042" i="4" s="1"/>
  <c r="G2435" i="4" s="1"/>
  <c r="G2828" i="4" s="1"/>
  <c r="G454" i="4"/>
  <c r="G847" i="4" s="1"/>
  <c r="G1240" i="4" s="1"/>
  <c r="G1633" i="4" s="1"/>
  <c r="G2026" i="4" s="1"/>
  <c r="G2419" i="4" s="1"/>
  <c r="G2812" i="4" s="1"/>
  <c r="G504" i="4"/>
  <c r="G897" i="4" s="1"/>
  <c r="G1290" i="4" s="1"/>
  <c r="G1683" i="4" s="1"/>
  <c r="G2076" i="4" s="1"/>
  <c r="G2469" i="4" s="1"/>
  <c r="G2862" i="4" s="1"/>
  <c r="G497" i="4"/>
  <c r="G482" i="4"/>
  <c r="G875" i="4" s="1"/>
  <c r="G1268" i="4" s="1"/>
  <c r="G1661" i="4" s="1"/>
  <c r="G2054" i="4" s="1"/>
  <c r="G2447" i="4" s="1"/>
  <c r="G2840" i="4" s="1"/>
  <c r="G459" i="4"/>
  <c r="G852" i="4" s="1"/>
  <c r="G1245" i="4" s="1"/>
  <c r="G1638" i="4" s="1"/>
  <c r="G2031" i="4" s="1"/>
  <c r="G2424" i="4" s="1"/>
  <c r="G2817" i="4" s="1"/>
  <c r="H403" i="4"/>
  <c r="N403" i="4" s="1"/>
  <c r="G515" i="4"/>
  <c r="G908" i="4" s="1"/>
  <c r="G1301" i="4" s="1"/>
  <c r="G1694" i="4" s="1"/>
  <c r="G2087" i="4" s="1"/>
  <c r="G2480" i="4" s="1"/>
  <c r="G2873" i="4" s="1"/>
  <c r="G475" i="4"/>
  <c r="G868" i="4" s="1"/>
  <c r="G1261" i="4" s="1"/>
  <c r="G1654" i="4" s="1"/>
  <c r="G2047" i="4" s="1"/>
  <c r="G2440" i="4" s="1"/>
  <c r="G2833" i="4" s="1"/>
  <c r="G464" i="4"/>
  <c r="G857" i="4" s="1"/>
  <c r="G1250" i="4" s="1"/>
  <c r="G1643" i="4" s="1"/>
  <c r="G2036" i="4" s="1"/>
  <c r="G2429" i="4" s="1"/>
  <c r="G2822" i="4" s="1"/>
  <c r="G448" i="4"/>
  <c r="G841" i="4" s="1"/>
  <c r="G1234" i="4" s="1"/>
  <c r="G1627" i="4" s="1"/>
  <c r="G2020" i="4" s="1"/>
  <c r="G2413" i="4" s="1"/>
  <c r="G2806" i="4" s="1"/>
  <c r="H417" i="4"/>
  <c r="N417" i="4" s="1"/>
  <c r="G509" i="4"/>
  <c r="G902" i="4" s="1"/>
  <c r="G1295" i="4" s="1"/>
  <c r="G1688" i="4" s="1"/>
  <c r="G2081" i="4" s="1"/>
  <c r="G2474" i="4" s="1"/>
  <c r="G2867" i="4" s="1"/>
  <c r="G503" i="4"/>
  <c r="G496" i="4"/>
  <c r="G488" i="4"/>
  <c r="G469" i="4"/>
  <c r="G862" i="4" s="1"/>
  <c r="G1255" i="4" s="1"/>
  <c r="G1648" i="4" s="1"/>
  <c r="G2041" i="4" s="1"/>
  <c r="G2434" i="4" s="1"/>
  <c r="G2827" i="4" s="1"/>
  <c r="G453" i="4"/>
  <c r="G846" i="4" s="1"/>
  <c r="G1239" i="4" s="1"/>
  <c r="G1632" i="4" s="1"/>
  <c r="G2025" i="4" s="1"/>
  <c r="G2418" i="4" s="1"/>
  <c r="G2811" i="4" s="1"/>
  <c r="G520" i="4"/>
  <c r="G913" i="4" s="1"/>
  <c r="G1306" i="4" s="1"/>
  <c r="G1699" i="4" s="1"/>
  <c r="G2092" i="4" s="1"/>
  <c r="G2485" i="4" s="1"/>
  <c r="G2878" i="4" s="1"/>
  <c r="G481" i="4"/>
  <c r="G874" i="4" s="1"/>
  <c r="G1267" i="4" s="1"/>
  <c r="G1660" i="4" s="1"/>
  <c r="G2053" i="4" s="1"/>
  <c r="G2446" i="4" s="1"/>
  <c r="G2839" i="4" s="1"/>
  <c r="G458" i="4"/>
  <c r="G851" i="4" s="1"/>
  <c r="G1244" i="4" s="1"/>
  <c r="G1637" i="4" s="1"/>
  <c r="G2030" i="4" s="1"/>
  <c r="G2423" i="4" s="1"/>
  <c r="G2816" i="4" s="1"/>
  <c r="H402" i="4"/>
  <c r="N402" i="4" s="1"/>
  <c r="G514" i="4"/>
  <c r="G907" i="4" s="1"/>
  <c r="G1300" i="4" s="1"/>
  <c r="G1693" i="4" s="1"/>
  <c r="G2086" i="4" s="1"/>
  <c r="G2479" i="4" s="1"/>
  <c r="G2872" i="4" s="1"/>
  <c r="G502" i="4"/>
  <c r="G895" i="4" s="1"/>
  <c r="G1288" i="4" s="1"/>
  <c r="G1681" i="4" s="1"/>
  <c r="G2074" i="4" s="1"/>
  <c r="G2467" i="4" s="1"/>
  <c r="G2860" i="4" s="1"/>
  <c r="G487" i="4"/>
  <c r="G880" i="4" s="1"/>
  <c r="G1273" i="4" s="1"/>
  <c r="G1666" i="4" s="1"/>
  <c r="G2059" i="4" s="1"/>
  <c r="G2452" i="4" s="1"/>
  <c r="G2845" i="4" s="1"/>
  <c r="G474" i="4"/>
  <c r="G463" i="4"/>
  <c r="G856" i="4" s="1"/>
  <c r="G1249" i="4" s="1"/>
  <c r="G1642" i="4" s="1"/>
  <c r="G2035" i="4" s="1"/>
  <c r="G2428" i="4" s="1"/>
  <c r="G2821" i="4" s="1"/>
  <c r="G447" i="4"/>
  <c r="H408" i="4"/>
  <c r="N408" i="4" s="1"/>
  <c r="G508" i="4"/>
  <c r="G901" i="4" s="1"/>
  <c r="G1294" i="4" s="1"/>
  <c r="G1687" i="4" s="1"/>
  <c r="G2080" i="4" s="1"/>
  <c r="G2473" i="4" s="1"/>
  <c r="G2866" i="4" s="1"/>
  <c r="G468" i="4"/>
  <c r="G861" i="4" s="1"/>
  <c r="G1254" i="4" s="1"/>
  <c r="G1647" i="4" s="1"/>
  <c r="G2040" i="4" s="1"/>
  <c r="G2433" i="4" s="1"/>
  <c r="G2826" i="4" s="1"/>
  <c r="G452" i="4"/>
  <c r="G845" i="4" s="1"/>
  <c r="G1238" i="4" s="1"/>
  <c r="G1631" i="4" s="1"/>
  <c r="G2024" i="4" s="1"/>
  <c r="G2417" i="4" s="1"/>
  <c r="G2810" i="4" s="1"/>
  <c r="G446" i="4"/>
  <c r="H438" i="4"/>
  <c r="N438" i="4" s="1"/>
  <c r="E522" i="4"/>
  <c r="D522" i="4"/>
  <c r="C522" i="4"/>
  <c r="B522" i="4"/>
  <c r="A522" i="4"/>
  <c r="E521" i="4"/>
  <c r="E914" i="4" s="1"/>
  <c r="E1307" i="4" s="1"/>
  <c r="E1700" i="4" s="1"/>
  <c r="E2093" i="4" s="1"/>
  <c r="E2486" i="4" s="1"/>
  <c r="E2879" i="4" s="1"/>
  <c r="D521" i="4"/>
  <c r="D914" i="4" s="1"/>
  <c r="D1307" i="4" s="1"/>
  <c r="D1700" i="4" s="1"/>
  <c r="D2093" i="4" s="1"/>
  <c r="D2486" i="4" s="1"/>
  <c r="D2879" i="4" s="1"/>
  <c r="C521" i="4"/>
  <c r="C914" i="4" s="1"/>
  <c r="C1307" i="4" s="1"/>
  <c r="C1700" i="4" s="1"/>
  <c r="C2093" i="4" s="1"/>
  <c r="C2486" i="4" s="1"/>
  <c r="C2879" i="4" s="1"/>
  <c r="B521" i="4"/>
  <c r="B914" i="4" s="1"/>
  <c r="B1307" i="4" s="1"/>
  <c r="B1700" i="4" s="1"/>
  <c r="B2093" i="4" s="1"/>
  <c r="B2486" i="4" s="1"/>
  <c r="B2879" i="4" s="1"/>
  <c r="A521" i="4"/>
  <c r="N128" i="4"/>
  <c r="N108" i="4"/>
  <c r="N93" i="4"/>
  <c r="N75" i="4"/>
  <c r="N66" i="4"/>
  <c r="N123" i="4"/>
  <c r="N119" i="4"/>
  <c r="N109" i="4"/>
  <c r="N62" i="4"/>
  <c r="N58" i="4"/>
  <c r="N34" i="4"/>
  <c r="N78" i="4"/>
  <c r="N118" i="4"/>
  <c r="N116" i="4"/>
  <c r="N114" i="4"/>
  <c r="N72" i="4"/>
  <c r="N59" i="4"/>
  <c r="N55" i="4"/>
  <c r="N89" i="4"/>
  <c r="N56" i="4"/>
  <c r="N126" i="4"/>
  <c r="N80" i="4"/>
  <c r="N77" i="4"/>
  <c r="N74" i="4"/>
  <c r="N68" i="4"/>
  <c r="N60" i="4"/>
  <c r="N45" i="4"/>
  <c r="N24" i="4"/>
  <c r="N15" i="4"/>
  <c r="N76" i="4"/>
  <c r="N73" i="4"/>
  <c r="N70" i="4"/>
  <c r="N127" i="4"/>
  <c r="N65" i="4"/>
  <c r="N61" i="4"/>
  <c r="N120" i="4"/>
  <c r="N112" i="4"/>
  <c r="N82" i="4"/>
  <c r="N121" i="4"/>
  <c r="N63" i="4"/>
  <c r="N9" i="4"/>
  <c r="N115" i="4"/>
  <c r="N10" i="4"/>
  <c r="N124" i="4"/>
  <c r="N122" i="4"/>
  <c r="N129" i="4"/>
  <c r="H125" i="4"/>
  <c r="N125" i="4" s="1"/>
  <c r="H113" i="4"/>
  <c r="N113" i="4" s="1"/>
  <c r="H101" i="4"/>
  <c r="N101" i="4" s="1"/>
  <c r="N83" i="4"/>
  <c r="N79" i="4"/>
  <c r="N69" i="4"/>
  <c r="N64" i="4"/>
  <c r="N11" i="4"/>
  <c r="N94" i="4"/>
  <c r="N88" i="4"/>
  <c r="N71" i="4"/>
  <c r="N67" i="4"/>
  <c r="N57" i="4"/>
  <c r="H2859" i="4" l="1"/>
  <c r="N2859" i="4" s="1"/>
  <c r="H2823" i="4"/>
  <c r="N2823" i="4" s="1"/>
  <c r="H2864" i="4"/>
  <c r="N2864" i="4" s="1"/>
  <c r="H2840" i="4"/>
  <c r="N2840" i="4" s="1"/>
  <c r="H2813" i="4"/>
  <c r="N2813" i="4" s="1"/>
  <c r="H2825" i="4"/>
  <c r="N2825" i="4" s="1"/>
  <c r="H2844" i="4"/>
  <c r="N2844" i="4" s="1"/>
  <c r="H2824" i="4"/>
  <c r="N2824" i="4" s="1"/>
  <c r="H2866" i="4"/>
  <c r="N2866" i="4" s="1"/>
  <c r="H2807" i="4"/>
  <c r="N2807" i="4" s="1"/>
  <c r="H2831" i="4"/>
  <c r="N2831" i="4" s="1"/>
  <c r="H2878" i="4"/>
  <c r="N2878" i="4" s="1"/>
  <c r="H2872" i="4"/>
  <c r="N2872" i="4" s="1"/>
  <c r="H2806" i="4"/>
  <c r="N2806" i="4" s="1"/>
  <c r="H2818" i="4"/>
  <c r="N2818" i="4" s="1"/>
  <c r="H2424" i="4"/>
  <c r="N2424" i="4" s="1"/>
  <c r="F2817" i="4"/>
  <c r="H2817" i="4" s="1"/>
  <c r="N2817" i="4" s="1"/>
  <c r="H2829" i="4"/>
  <c r="N2829" i="4" s="1"/>
  <c r="H2483" i="4"/>
  <c r="N2483" i="4" s="1"/>
  <c r="F2876" i="4"/>
  <c r="H2876" i="4" s="1"/>
  <c r="N2876" i="4" s="1"/>
  <c r="H2477" i="4"/>
  <c r="N2477" i="4" s="1"/>
  <c r="F2870" i="4"/>
  <c r="H2870" i="4" s="1"/>
  <c r="N2870" i="4" s="1"/>
  <c r="H2816" i="4"/>
  <c r="N2816" i="4" s="1"/>
  <c r="H2435" i="4"/>
  <c r="N2435" i="4" s="1"/>
  <c r="F2828" i="4"/>
  <c r="H2828" i="4" s="1"/>
  <c r="N2828" i="4" s="1"/>
  <c r="H2486" i="4"/>
  <c r="N2486" i="4" s="1"/>
  <c r="F2879" i="4"/>
  <c r="H2879" i="4" s="1"/>
  <c r="N2879" i="4" s="1"/>
  <c r="H2869" i="4"/>
  <c r="N2869" i="4" s="1"/>
  <c r="H2819" i="4"/>
  <c r="N2819" i="4" s="1"/>
  <c r="H2830" i="4"/>
  <c r="N2830" i="4" s="1"/>
  <c r="H2871" i="4"/>
  <c r="N2871" i="4" s="1"/>
  <c r="H2821" i="4"/>
  <c r="N2821" i="4" s="1"/>
  <c r="H2459" i="4"/>
  <c r="N2459" i="4" s="1"/>
  <c r="F2852" i="4"/>
  <c r="H2852" i="4" s="1"/>
  <c r="N2852" i="4" s="1"/>
  <c r="H2487" i="4"/>
  <c r="N2487" i="4" s="1"/>
  <c r="F2880" i="4"/>
  <c r="H2880" i="4" s="1"/>
  <c r="N2880" i="4" s="1"/>
  <c r="H2481" i="4"/>
  <c r="N2481" i="4" s="1"/>
  <c r="F2874" i="4"/>
  <c r="H2874" i="4" s="1"/>
  <c r="N2874" i="4" s="1"/>
  <c r="H2415" i="4"/>
  <c r="N2415" i="4" s="1"/>
  <c r="F2808" i="4"/>
  <c r="H2808" i="4" s="1"/>
  <c r="N2808" i="4" s="1"/>
  <c r="H2427" i="4"/>
  <c r="N2427" i="4" s="1"/>
  <c r="F2820" i="4"/>
  <c r="H2820" i="4" s="1"/>
  <c r="N2820" i="4" s="1"/>
  <c r="H2873" i="4"/>
  <c r="N2873" i="4" s="1"/>
  <c r="H2418" i="4"/>
  <c r="N2418" i="4" s="1"/>
  <c r="F2811" i="4"/>
  <c r="H2811" i="4" s="1"/>
  <c r="N2811" i="4" s="1"/>
  <c r="H2467" i="4"/>
  <c r="N2467" i="4" s="1"/>
  <c r="F2860" i="4"/>
  <c r="H2860" i="4" s="1"/>
  <c r="N2860" i="4" s="1"/>
  <c r="H2839" i="4"/>
  <c r="N2839" i="4" s="1"/>
  <c r="H2810" i="4"/>
  <c r="N2810" i="4" s="1"/>
  <c r="H2429" i="4"/>
  <c r="N2429" i="4" s="1"/>
  <c r="F2822" i="4"/>
  <c r="H2822" i="4" s="1"/>
  <c r="N2822" i="4" s="1"/>
  <c r="H2482" i="4"/>
  <c r="N2482" i="4" s="1"/>
  <c r="F2875" i="4"/>
  <c r="H2875" i="4" s="1"/>
  <c r="N2875" i="4" s="1"/>
  <c r="H2865" i="4"/>
  <c r="N2865" i="4" s="1"/>
  <c r="H2812" i="4"/>
  <c r="N2812" i="4" s="1"/>
  <c r="H2845" i="4"/>
  <c r="N2845" i="4" s="1"/>
  <c r="H2815" i="4"/>
  <c r="N2815" i="4" s="1"/>
  <c r="H2827" i="4"/>
  <c r="N2827" i="4" s="1"/>
  <c r="H2474" i="4"/>
  <c r="N2474" i="4" s="1"/>
  <c r="F2867" i="4"/>
  <c r="H2867" i="4" s="1"/>
  <c r="N2867" i="4" s="1"/>
  <c r="H2470" i="4"/>
  <c r="N2470" i="4" s="1"/>
  <c r="F2863" i="4"/>
  <c r="H2863" i="4" s="1"/>
  <c r="N2863" i="4" s="1"/>
  <c r="H2834" i="4"/>
  <c r="N2834" i="4" s="1"/>
  <c r="H2814" i="4"/>
  <c r="N2814" i="4" s="1"/>
  <c r="H2826" i="4"/>
  <c r="N2826" i="4" s="1"/>
  <c r="H2877" i="4"/>
  <c r="N2877" i="4" s="1"/>
  <c r="H2833" i="4"/>
  <c r="N2833" i="4" s="1"/>
  <c r="H2436" i="4"/>
  <c r="N2436" i="4" s="1"/>
  <c r="H2423" i="4"/>
  <c r="N2423" i="4" s="1"/>
  <c r="H2476" i="4"/>
  <c r="N2476" i="4" s="1"/>
  <c r="H2414" i="4"/>
  <c r="N2414" i="4" s="1"/>
  <c r="H2426" i="4"/>
  <c r="N2426" i="4" s="1"/>
  <c r="H2438" i="4"/>
  <c r="N2438" i="4" s="1"/>
  <c r="H2485" i="4"/>
  <c r="N2485" i="4" s="1"/>
  <c r="H2479" i="4"/>
  <c r="N2479" i="4" s="1"/>
  <c r="H2413" i="4"/>
  <c r="N2413" i="4" s="1"/>
  <c r="H2425" i="4"/>
  <c r="N2425" i="4" s="1"/>
  <c r="H2437" i="4"/>
  <c r="N2437" i="4" s="1"/>
  <c r="H2478" i="4"/>
  <c r="N2478" i="4" s="1"/>
  <c r="H2466" i="4"/>
  <c r="N2466" i="4" s="1"/>
  <c r="H2480" i="4"/>
  <c r="N2480" i="4" s="1"/>
  <c r="H2023" i="4"/>
  <c r="N2023" i="4" s="1"/>
  <c r="F2416" i="4"/>
  <c r="H2446" i="4"/>
  <c r="N2446" i="4" s="1"/>
  <c r="H2428" i="4"/>
  <c r="N2428" i="4" s="1"/>
  <c r="H2430" i="4"/>
  <c r="N2430" i="4" s="1"/>
  <c r="H2417" i="4"/>
  <c r="N2417" i="4" s="1"/>
  <c r="H2471" i="4"/>
  <c r="N2471" i="4" s="1"/>
  <c r="H2447" i="4"/>
  <c r="N2447" i="4" s="1"/>
  <c r="H2420" i="4"/>
  <c r="N2420" i="4" s="1"/>
  <c r="H2432" i="4"/>
  <c r="N2432" i="4" s="1"/>
  <c r="H2472" i="4"/>
  <c r="N2472" i="4" s="1"/>
  <c r="H2451" i="4"/>
  <c r="N2451" i="4" s="1"/>
  <c r="H2419" i="4"/>
  <c r="N2419" i="4" s="1"/>
  <c r="H2431" i="4"/>
  <c r="N2431" i="4" s="1"/>
  <c r="H2473" i="4"/>
  <c r="N2473" i="4" s="1"/>
  <c r="H2452" i="4"/>
  <c r="N2452" i="4" s="1"/>
  <c r="H2422" i="4"/>
  <c r="N2422" i="4" s="1"/>
  <c r="H2434" i="4"/>
  <c r="N2434" i="4" s="1"/>
  <c r="H2441" i="4"/>
  <c r="N2441" i="4" s="1"/>
  <c r="H2421" i="4"/>
  <c r="N2421" i="4" s="1"/>
  <c r="H2433" i="4"/>
  <c r="N2433" i="4" s="1"/>
  <c r="H2484" i="4"/>
  <c r="N2484" i="4" s="1"/>
  <c r="H2440" i="4"/>
  <c r="N2440" i="4" s="1"/>
  <c r="H2088" i="4"/>
  <c r="N2088" i="4" s="1"/>
  <c r="H2022" i="4"/>
  <c r="N2022" i="4" s="1"/>
  <c r="H2034" i="4"/>
  <c r="N2034" i="4" s="1"/>
  <c r="H2025" i="4"/>
  <c r="N2025" i="4" s="1"/>
  <c r="H2074" i="4"/>
  <c r="N2074" i="4" s="1"/>
  <c r="H2089" i="4"/>
  <c r="N2089" i="4" s="1"/>
  <c r="H2080" i="4"/>
  <c r="N2080" i="4" s="1"/>
  <c r="H2028" i="4"/>
  <c r="N2028" i="4" s="1"/>
  <c r="H2031" i="4"/>
  <c r="N2031" i="4" s="1"/>
  <c r="H2093" i="4"/>
  <c r="N2093" i="4" s="1"/>
  <c r="H2083" i="4"/>
  <c r="N2083" i="4" s="1"/>
  <c r="H2021" i="4"/>
  <c r="N2021" i="4" s="1"/>
  <c r="H2092" i="4"/>
  <c r="N2092" i="4" s="1"/>
  <c r="H2085" i="4"/>
  <c r="N2085" i="4" s="1"/>
  <c r="H2035" i="4"/>
  <c r="N2035" i="4" s="1"/>
  <c r="H2066" i="4"/>
  <c r="N2066" i="4" s="1"/>
  <c r="H2053" i="4"/>
  <c r="N2053" i="4" s="1"/>
  <c r="H2020" i="4"/>
  <c r="N2020" i="4" s="1"/>
  <c r="H2032" i="4"/>
  <c r="N2032" i="4" s="1"/>
  <c r="H2042" i="4"/>
  <c r="N2042" i="4" s="1"/>
  <c r="H2091" i="4"/>
  <c r="N2091" i="4" s="1"/>
  <c r="H2047" i="4"/>
  <c r="N2047" i="4" s="1"/>
  <c r="H2037" i="4"/>
  <c r="N2037" i="4" s="1"/>
  <c r="H2058" i="4"/>
  <c r="N2058" i="4" s="1"/>
  <c r="H2048" i="4"/>
  <c r="N2048" i="4" s="1"/>
  <c r="H2044" i="4"/>
  <c r="N2044" i="4" s="1"/>
  <c r="F1976" i="4"/>
  <c r="F2369" i="4" s="1"/>
  <c r="F2762" i="4" s="1"/>
  <c r="H2027" i="4"/>
  <c r="N2027" i="4" s="1"/>
  <c r="H2084" i="4"/>
  <c r="N2084" i="4" s="1"/>
  <c r="H2073" i="4"/>
  <c r="N2073" i="4" s="1"/>
  <c r="H2039" i="4"/>
  <c r="N2039" i="4" s="1"/>
  <c r="H2079" i="4"/>
  <c r="N2079" i="4" s="1"/>
  <c r="H2077" i="4"/>
  <c r="N2077" i="4" s="1"/>
  <c r="H2024" i="4"/>
  <c r="N2024" i="4" s="1"/>
  <c r="H2029" i="4"/>
  <c r="N2029" i="4" s="1"/>
  <c r="H2041" i="4"/>
  <c r="N2041" i="4" s="1"/>
  <c r="H2081" i="4"/>
  <c r="N2081" i="4" s="1"/>
  <c r="H2090" i="4"/>
  <c r="N2090" i="4" s="1"/>
  <c r="H2086" i="4"/>
  <c r="N2086" i="4" s="1"/>
  <c r="H2026" i="4"/>
  <c r="N2026" i="4" s="1"/>
  <c r="H2036" i="4"/>
  <c r="N2036" i="4" s="1"/>
  <c r="H2078" i="4"/>
  <c r="N2078" i="4" s="1"/>
  <c r="H2087" i="4"/>
  <c r="N2087" i="4" s="1"/>
  <c r="H2038" i="4"/>
  <c r="N2038" i="4" s="1"/>
  <c r="H2043" i="4"/>
  <c r="N2043" i="4" s="1"/>
  <c r="H2054" i="4"/>
  <c r="N2054" i="4" s="1"/>
  <c r="H2033" i="4"/>
  <c r="N2033" i="4" s="1"/>
  <c r="H2045" i="4"/>
  <c r="N2045" i="4" s="1"/>
  <c r="H2094" i="4"/>
  <c r="N2094" i="4" s="1"/>
  <c r="H2030" i="4"/>
  <c r="N2030" i="4" s="1"/>
  <c r="H2040" i="4"/>
  <c r="N2040" i="4" s="1"/>
  <c r="H2059" i="4"/>
  <c r="N2059" i="4" s="1"/>
  <c r="H1634" i="4"/>
  <c r="N1634" i="4" s="1"/>
  <c r="H1646" i="4"/>
  <c r="N1646" i="4" s="1"/>
  <c r="H1686" i="4"/>
  <c r="N1686" i="4" s="1"/>
  <c r="H1684" i="4"/>
  <c r="N1684" i="4" s="1"/>
  <c r="H1691" i="4"/>
  <c r="N1691" i="4" s="1"/>
  <c r="H1680" i="4"/>
  <c r="N1680" i="4" s="1"/>
  <c r="H1648" i="4"/>
  <c r="N1648" i="4" s="1"/>
  <c r="H1688" i="4"/>
  <c r="N1688" i="4" s="1"/>
  <c r="H1697" i="4"/>
  <c r="N1697" i="4" s="1"/>
  <c r="H1693" i="4"/>
  <c r="N1693" i="4" s="1"/>
  <c r="H1643" i="4"/>
  <c r="N1643" i="4" s="1"/>
  <c r="H1685" i="4"/>
  <c r="N1685" i="4" s="1"/>
  <c r="H1652" i="4"/>
  <c r="N1652" i="4" s="1"/>
  <c r="H1632" i="4"/>
  <c r="N1632" i="4" s="1"/>
  <c r="H1644" i="4"/>
  <c r="N1644" i="4" s="1"/>
  <c r="H1681" i="4"/>
  <c r="N1681" i="4" s="1"/>
  <c r="H1665" i="4"/>
  <c r="N1665" i="4" s="1"/>
  <c r="H1655" i="4"/>
  <c r="N1655" i="4" s="1"/>
  <c r="H1629" i="4"/>
  <c r="N1629" i="4" s="1"/>
  <c r="H1641" i="4"/>
  <c r="N1641" i="4" s="1"/>
  <c r="H1651" i="4"/>
  <c r="N1651" i="4" s="1"/>
  <c r="H1700" i="4"/>
  <c r="N1700" i="4" s="1"/>
  <c r="H1690" i="4"/>
  <c r="N1690" i="4" s="1"/>
  <c r="H1631" i="4"/>
  <c r="N1631" i="4" s="1"/>
  <c r="H1692" i="4"/>
  <c r="N1692" i="4" s="1"/>
  <c r="H1636" i="4"/>
  <c r="N1636" i="4" s="1"/>
  <c r="H1633" i="4"/>
  <c r="N1633" i="4" s="1"/>
  <c r="H1694" i="4"/>
  <c r="N1694" i="4" s="1"/>
  <c r="H1628" i="4"/>
  <c r="N1628" i="4" s="1"/>
  <c r="H1638" i="4"/>
  <c r="N1638" i="4" s="1"/>
  <c r="H1650" i="4"/>
  <c r="N1650" i="4" s="1"/>
  <c r="H1699" i="4"/>
  <c r="N1699" i="4" s="1"/>
  <c r="H1695" i="4"/>
  <c r="N1695" i="4" s="1"/>
  <c r="H1635" i="4"/>
  <c r="N1635" i="4" s="1"/>
  <c r="H1645" i="4"/>
  <c r="N1645" i="4" s="1"/>
  <c r="H1687" i="4"/>
  <c r="N1687" i="4" s="1"/>
  <c r="H1661" i="4"/>
  <c r="N1661" i="4" s="1"/>
  <c r="H1696" i="4"/>
  <c r="N1696" i="4" s="1"/>
  <c r="H1640" i="4"/>
  <c r="N1640" i="4" s="1"/>
  <c r="H1701" i="4"/>
  <c r="N1701" i="4" s="1"/>
  <c r="H1637" i="4"/>
  <c r="N1637" i="4" s="1"/>
  <c r="H1647" i="4"/>
  <c r="N1647" i="4" s="1"/>
  <c r="H1666" i="4"/>
  <c r="N1666" i="4" s="1"/>
  <c r="H1190" i="4"/>
  <c r="G1583" i="4"/>
  <c r="H1630" i="4"/>
  <c r="N1630" i="4" s="1"/>
  <c r="H1642" i="4"/>
  <c r="N1642" i="4" s="1"/>
  <c r="H1673" i="4"/>
  <c r="N1673" i="4" s="1"/>
  <c r="H1660" i="4"/>
  <c r="N1660" i="4" s="1"/>
  <c r="H1627" i="4"/>
  <c r="N1627" i="4" s="1"/>
  <c r="H1639" i="4"/>
  <c r="N1639" i="4" s="1"/>
  <c r="H1649" i="4"/>
  <c r="N1649" i="4" s="1"/>
  <c r="H1698" i="4"/>
  <c r="N1698" i="4" s="1"/>
  <c r="H1654" i="4"/>
  <c r="N1654" i="4" s="1"/>
  <c r="H1243" i="4"/>
  <c r="N1243" i="4" s="1"/>
  <c r="H1255" i="4"/>
  <c r="N1255" i="4" s="1"/>
  <c r="H1300" i="4"/>
  <c r="N1300" i="4" s="1"/>
  <c r="H1240" i="4"/>
  <c r="N1240" i="4" s="1"/>
  <c r="H1250" i="4"/>
  <c r="N1250" i="4" s="1"/>
  <c r="H1292" i="4"/>
  <c r="N1292" i="4" s="1"/>
  <c r="H1301" i="4"/>
  <c r="N1301" i="4" s="1"/>
  <c r="H1257" i="4"/>
  <c r="N1257" i="4" s="1"/>
  <c r="H1247" i="4"/>
  <c r="N1247" i="4" s="1"/>
  <c r="H1308" i="4"/>
  <c r="N1308" i="4" s="1"/>
  <c r="H1239" i="4"/>
  <c r="N1239" i="4" s="1"/>
  <c r="H1251" i="4"/>
  <c r="N1251" i="4" s="1"/>
  <c r="H1288" i="4"/>
  <c r="N1288" i="4" s="1"/>
  <c r="H1272" i="4"/>
  <c r="N1272" i="4" s="1"/>
  <c r="H1262" i="4"/>
  <c r="N1262" i="4" s="1"/>
  <c r="H1236" i="4"/>
  <c r="N1236" i="4" s="1"/>
  <c r="H1248" i="4"/>
  <c r="N1248" i="4" s="1"/>
  <c r="H1258" i="4"/>
  <c r="N1258" i="4" s="1"/>
  <c r="H1307" i="4"/>
  <c r="N1307" i="4" s="1"/>
  <c r="H1304" i="4"/>
  <c r="N1304" i="4" s="1"/>
  <c r="H810" i="4"/>
  <c r="N810" i="4" s="1"/>
  <c r="G1203" i="4"/>
  <c r="H1249" i="4"/>
  <c r="N1249" i="4" s="1"/>
  <c r="H1280" i="4"/>
  <c r="N1280" i="4" s="1"/>
  <c r="H1267" i="4"/>
  <c r="N1267" i="4" s="1"/>
  <c r="H1234" i="4"/>
  <c r="N1234" i="4" s="1"/>
  <c r="H1246" i="4"/>
  <c r="N1246" i="4" s="1"/>
  <c r="H1256" i="4"/>
  <c r="N1256" i="4" s="1"/>
  <c r="H1305" i="4"/>
  <c r="N1305" i="4" s="1"/>
  <c r="H1261" i="4"/>
  <c r="N1261" i="4" s="1"/>
  <c r="H1297" i="4"/>
  <c r="N1297" i="4" s="1"/>
  <c r="H1241" i="4"/>
  <c r="N1241" i="4" s="1"/>
  <c r="H1253" i="4"/>
  <c r="N1253" i="4" s="1"/>
  <c r="H1293" i="4"/>
  <c r="N1293" i="4" s="1"/>
  <c r="H1291" i="4"/>
  <c r="N1291" i="4" s="1"/>
  <c r="H1298" i="4"/>
  <c r="N1298" i="4" s="1"/>
  <c r="H1238" i="4"/>
  <c r="N1238" i="4" s="1"/>
  <c r="H1287" i="4"/>
  <c r="N1287" i="4" s="1"/>
  <c r="H1299" i="4"/>
  <c r="N1299" i="4" s="1"/>
  <c r="H820" i="4"/>
  <c r="N820" i="4" s="1"/>
  <c r="G1213" i="4"/>
  <c r="H801" i="4"/>
  <c r="N801" i="4" s="1"/>
  <c r="G1194" i="4"/>
  <c r="H1295" i="4"/>
  <c r="N1295" i="4" s="1"/>
  <c r="H1235" i="4"/>
  <c r="N1235" i="4" s="1"/>
  <c r="H1245" i="4"/>
  <c r="N1245" i="4" s="1"/>
  <c r="H1306" i="4"/>
  <c r="N1306" i="4" s="1"/>
  <c r="H1302" i="4"/>
  <c r="N1302" i="4" s="1"/>
  <c r="H1242" i="4"/>
  <c r="N1242" i="4" s="1"/>
  <c r="H1252" i="4"/>
  <c r="N1252" i="4" s="1"/>
  <c r="H1294" i="4"/>
  <c r="N1294" i="4" s="1"/>
  <c r="H1268" i="4"/>
  <c r="N1268" i="4" s="1"/>
  <c r="H1303" i="4"/>
  <c r="N1303" i="4" s="1"/>
  <c r="H1237" i="4"/>
  <c r="N1237" i="4" s="1"/>
  <c r="H1259" i="4"/>
  <c r="N1259" i="4" s="1"/>
  <c r="H831" i="4"/>
  <c r="N831" i="4" s="1"/>
  <c r="G1224" i="4"/>
  <c r="H1244" i="4"/>
  <c r="N1244" i="4" s="1"/>
  <c r="H1254" i="4"/>
  <c r="N1254" i="4" s="1"/>
  <c r="H1273" i="4"/>
  <c r="N1273" i="4" s="1"/>
  <c r="H797" i="4"/>
  <c r="N797" i="4" s="1"/>
  <c r="H914" i="4"/>
  <c r="N914" i="4" s="1"/>
  <c r="C915" i="4"/>
  <c r="C1308" i="4" s="1"/>
  <c r="C1701" i="4" s="1"/>
  <c r="C2094" i="4" s="1"/>
  <c r="C2487" i="4" s="1"/>
  <c r="C2880" i="4" s="1"/>
  <c r="G840" i="4"/>
  <c r="G1233" i="4" s="1"/>
  <c r="G1626" i="4" s="1"/>
  <c r="G2019" i="4" s="1"/>
  <c r="G2412" i="4" s="1"/>
  <c r="G2805" i="4" s="1"/>
  <c r="G881" i="4"/>
  <c r="G1274" i="4" s="1"/>
  <c r="G1667" i="4" s="1"/>
  <c r="G2060" i="4" s="1"/>
  <c r="G2453" i="4" s="1"/>
  <c r="G2846" i="4" s="1"/>
  <c r="G890" i="4"/>
  <c r="G1283" i="4" s="1"/>
  <c r="G1676" i="4" s="1"/>
  <c r="G2069" i="4" s="1"/>
  <c r="G2462" i="4" s="1"/>
  <c r="G2855" i="4" s="1"/>
  <c r="G837" i="4"/>
  <c r="G1230" i="4" s="1"/>
  <c r="G1623" i="4" s="1"/>
  <c r="G2016" i="4" s="1"/>
  <c r="G2409" i="4" s="1"/>
  <c r="G2802" i="4" s="1"/>
  <c r="G872" i="4"/>
  <c r="G1265" i="4" s="1"/>
  <c r="G1658" i="4" s="1"/>
  <c r="G2051" i="4" s="1"/>
  <c r="G2444" i="4" s="1"/>
  <c r="G2837" i="4" s="1"/>
  <c r="G839" i="4"/>
  <c r="G1232" i="4" s="1"/>
  <c r="G1625" i="4" s="1"/>
  <c r="G2018" i="4" s="1"/>
  <c r="G2411" i="4" s="1"/>
  <c r="G2804" i="4" s="1"/>
  <c r="G876" i="4"/>
  <c r="G1269" i="4" s="1"/>
  <c r="G1662" i="4" s="1"/>
  <c r="G2055" i="4" s="1"/>
  <c r="G2448" i="4" s="1"/>
  <c r="G2841" i="4" s="1"/>
  <c r="G886" i="4"/>
  <c r="G1279" i="4" s="1"/>
  <c r="G1672" i="4" s="1"/>
  <c r="G2065" i="4" s="1"/>
  <c r="G2458" i="4" s="1"/>
  <c r="G2851" i="4" s="1"/>
  <c r="A915" i="4"/>
  <c r="A1308" i="4" s="1"/>
  <c r="A1701" i="4" s="1"/>
  <c r="A2094" i="4" s="1"/>
  <c r="A2487" i="4" s="1"/>
  <c r="A2880" i="4" s="1"/>
  <c r="D915" i="4"/>
  <c r="D1308" i="4" s="1"/>
  <c r="D1701" i="4" s="1"/>
  <c r="D2094" i="4" s="1"/>
  <c r="D2487" i="4" s="1"/>
  <c r="D2880" i="4" s="1"/>
  <c r="G867" i="4"/>
  <c r="G1260" i="4" s="1"/>
  <c r="G1653" i="4" s="1"/>
  <c r="G2046" i="4" s="1"/>
  <c r="G2439" i="4" s="1"/>
  <c r="G2832" i="4" s="1"/>
  <c r="G896" i="4"/>
  <c r="G1289" i="4" s="1"/>
  <c r="G1682" i="4" s="1"/>
  <c r="G2075" i="4" s="1"/>
  <c r="G2468" i="4" s="1"/>
  <c r="G2861" i="4" s="1"/>
  <c r="G884" i="4"/>
  <c r="G1277" i="4" s="1"/>
  <c r="G1670" i="4" s="1"/>
  <c r="G2063" i="4" s="1"/>
  <c r="G2456" i="4" s="1"/>
  <c r="G2849" i="4" s="1"/>
  <c r="A914" i="4"/>
  <c r="A1307" i="4" s="1"/>
  <c r="A1700" i="4" s="1"/>
  <c r="A2093" i="4" s="1"/>
  <c r="A2486" i="4" s="1"/>
  <c r="A2879" i="4" s="1"/>
  <c r="G838" i="4"/>
  <c r="G1231" i="4" s="1"/>
  <c r="G1624" i="4" s="1"/>
  <c r="G2017" i="4" s="1"/>
  <c r="G2410" i="4" s="1"/>
  <c r="G2803" i="4" s="1"/>
  <c r="H842" i="4"/>
  <c r="N842" i="4" s="1"/>
  <c r="H848" i="4"/>
  <c r="N848" i="4" s="1"/>
  <c r="H854" i="4"/>
  <c r="N854" i="4" s="1"/>
  <c r="H860" i="4"/>
  <c r="N860" i="4" s="1"/>
  <c r="H866" i="4"/>
  <c r="N866" i="4" s="1"/>
  <c r="H900" i="4"/>
  <c r="N900" i="4" s="1"/>
  <c r="H907" i="4"/>
  <c r="N907" i="4" s="1"/>
  <c r="H906" i="4"/>
  <c r="N906" i="4" s="1"/>
  <c r="H874" i="4"/>
  <c r="N874" i="4" s="1"/>
  <c r="H911" i="4"/>
  <c r="N911" i="4" s="1"/>
  <c r="H841" i="4"/>
  <c r="N841" i="4" s="1"/>
  <c r="H847" i="4"/>
  <c r="N847" i="4" s="1"/>
  <c r="H853" i="4"/>
  <c r="N853" i="4" s="1"/>
  <c r="H859" i="4"/>
  <c r="N859" i="4" s="1"/>
  <c r="H865" i="4"/>
  <c r="N865" i="4" s="1"/>
  <c r="H901" i="4"/>
  <c r="N901" i="4" s="1"/>
  <c r="H875" i="4"/>
  <c r="N875" i="4" s="1"/>
  <c r="E915" i="4"/>
  <c r="E1308" i="4" s="1"/>
  <c r="E1701" i="4" s="1"/>
  <c r="E2094" i="4" s="1"/>
  <c r="E2487" i="4" s="1"/>
  <c r="E2880" i="4" s="1"/>
  <c r="H844" i="4"/>
  <c r="N844" i="4" s="1"/>
  <c r="H850" i="4"/>
  <c r="N850" i="4" s="1"/>
  <c r="H856" i="4"/>
  <c r="N856" i="4" s="1"/>
  <c r="H862" i="4"/>
  <c r="N862" i="4" s="1"/>
  <c r="H887" i="4"/>
  <c r="N887" i="4" s="1"/>
  <c r="H902" i="4"/>
  <c r="N902" i="4" s="1"/>
  <c r="H869" i="4"/>
  <c r="N869" i="4" s="1"/>
  <c r="H909" i="4"/>
  <c r="N909" i="4" s="1"/>
  <c r="H868" i="4"/>
  <c r="N868" i="4" s="1"/>
  <c r="H908" i="4"/>
  <c r="N908" i="4" s="1"/>
  <c r="B915" i="4"/>
  <c r="B1308" i="4" s="1"/>
  <c r="B1701" i="4" s="1"/>
  <c r="B2094" i="4" s="1"/>
  <c r="B2487" i="4" s="1"/>
  <c r="B2880" i="4" s="1"/>
  <c r="G893" i="4"/>
  <c r="G1286" i="4" s="1"/>
  <c r="G1679" i="4" s="1"/>
  <c r="G2072" i="4" s="1"/>
  <c r="G2465" i="4" s="1"/>
  <c r="G2858" i="4" s="1"/>
  <c r="G873" i="4"/>
  <c r="G1266" i="4" s="1"/>
  <c r="G1659" i="4" s="1"/>
  <c r="G2052" i="4" s="1"/>
  <c r="G2445" i="4" s="1"/>
  <c r="G2838" i="4" s="1"/>
  <c r="H879" i="4"/>
  <c r="N879" i="4" s="1"/>
  <c r="H913" i="4"/>
  <c r="N913" i="4" s="1"/>
  <c r="H843" i="4"/>
  <c r="N843" i="4" s="1"/>
  <c r="H849" i="4"/>
  <c r="N849" i="4" s="1"/>
  <c r="H855" i="4"/>
  <c r="N855" i="4" s="1"/>
  <c r="H861" i="4"/>
  <c r="N861" i="4" s="1"/>
  <c r="H894" i="4"/>
  <c r="N894" i="4" s="1"/>
  <c r="H880" i="4"/>
  <c r="N880" i="4" s="1"/>
  <c r="G889" i="4"/>
  <c r="G1282" i="4" s="1"/>
  <c r="G1675" i="4" s="1"/>
  <c r="G2068" i="4" s="1"/>
  <c r="G2461" i="4" s="1"/>
  <c r="G2854" i="4" s="1"/>
  <c r="H846" i="4"/>
  <c r="N846" i="4" s="1"/>
  <c r="H852" i="4"/>
  <c r="N852" i="4" s="1"/>
  <c r="H858" i="4"/>
  <c r="N858" i="4" s="1"/>
  <c r="H864" i="4"/>
  <c r="N864" i="4" s="1"/>
  <c r="H895" i="4"/>
  <c r="N895" i="4" s="1"/>
  <c r="H905" i="4"/>
  <c r="N905" i="4" s="1"/>
  <c r="H904" i="4"/>
  <c r="N904" i="4" s="1"/>
  <c r="H910" i="4"/>
  <c r="N910" i="4" s="1"/>
  <c r="H898" i="4"/>
  <c r="N898" i="4" s="1"/>
  <c r="H915" i="4"/>
  <c r="N915" i="4" s="1"/>
  <c r="H845" i="4"/>
  <c r="N845" i="4" s="1"/>
  <c r="H851" i="4"/>
  <c r="N851" i="4" s="1"/>
  <c r="H857" i="4"/>
  <c r="N857" i="4" s="1"/>
  <c r="H863" i="4"/>
  <c r="N863" i="4" s="1"/>
  <c r="H899" i="4"/>
  <c r="N899" i="4" s="1"/>
  <c r="H912" i="4"/>
  <c r="N912" i="4" s="1"/>
  <c r="H468" i="4"/>
  <c r="N468" i="4" s="1"/>
  <c r="H465" i="4"/>
  <c r="N465" i="4" s="1"/>
  <c r="H450" i="4"/>
  <c r="N450" i="4" s="1"/>
  <c r="H507" i="4"/>
  <c r="N507" i="4" s="1"/>
  <c r="H509" i="4"/>
  <c r="N509" i="4" s="1"/>
  <c r="H466" i="4"/>
  <c r="N466" i="4" s="1"/>
  <c r="H476" i="4"/>
  <c r="N476" i="4" s="1"/>
  <c r="H506" i="4"/>
  <c r="N506" i="4" s="1"/>
  <c r="H462" i="4"/>
  <c r="N462" i="4" s="1"/>
  <c r="H508" i="4"/>
  <c r="N508" i="4" s="1"/>
  <c r="H463" i="4"/>
  <c r="N463" i="4" s="1"/>
  <c r="H448" i="4"/>
  <c r="N448" i="4" s="1"/>
  <c r="H516" i="4"/>
  <c r="N516" i="4" s="1"/>
  <c r="H517" i="4"/>
  <c r="N517" i="4" s="1"/>
  <c r="H486" i="4"/>
  <c r="N486" i="4" s="1"/>
  <c r="H464" i="4"/>
  <c r="N464" i="4" s="1"/>
  <c r="H461" i="4"/>
  <c r="N461" i="4" s="1"/>
  <c r="H501" i="4"/>
  <c r="N501" i="4" s="1"/>
  <c r="H487" i="4"/>
  <c r="N487" i="4" s="1"/>
  <c r="H475" i="4"/>
  <c r="N475" i="4" s="1"/>
  <c r="H460" i="4"/>
  <c r="N460" i="4" s="1"/>
  <c r="H513" i="4"/>
  <c r="N513" i="4" s="1"/>
  <c r="H502" i="4"/>
  <c r="N502" i="4" s="1"/>
  <c r="H515" i="4"/>
  <c r="N515" i="4" s="1"/>
  <c r="H505" i="4"/>
  <c r="N505" i="4" s="1"/>
  <c r="H457" i="4"/>
  <c r="N457" i="4" s="1"/>
  <c r="H514" i="4"/>
  <c r="N514" i="4" s="1"/>
  <c r="H511" i="4"/>
  <c r="N511" i="4" s="1"/>
  <c r="H512" i="4"/>
  <c r="N512" i="4" s="1"/>
  <c r="H473" i="4"/>
  <c r="N473" i="4" s="1"/>
  <c r="H459" i="4"/>
  <c r="N459" i="4" s="1"/>
  <c r="H522" i="4"/>
  <c r="N522" i="4" s="1"/>
  <c r="H458" i="4"/>
  <c r="N458" i="4" s="1"/>
  <c r="H482" i="4"/>
  <c r="N482" i="4" s="1"/>
  <c r="H456" i="4"/>
  <c r="N456" i="4" s="1"/>
  <c r="H494" i="4"/>
  <c r="N494" i="4" s="1"/>
  <c r="H481" i="4"/>
  <c r="N481" i="4" s="1"/>
  <c r="H472" i="4"/>
  <c r="N472" i="4" s="1"/>
  <c r="H519" i="4"/>
  <c r="N519" i="4" s="1"/>
  <c r="H520" i="4"/>
  <c r="N520" i="4" s="1"/>
  <c r="H455" i="4"/>
  <c r="N455" i="4" s="1"/>
  <c r="H518" i="4"/>
  <c r="N518" i="4" s="1"/>
  <c r="H453" i="4"/>
  <c r="N453" i="4" s="1"/>
  <c r="H454" i="4"/>
  <c r="N454" i="4" s="1"/>
  <c r="H471" i="4"/>
  <c r="N471" i="4" s="1"/>
  <c r="H451" i="4"/>
  <c r="N451" i="4" s="1"/>
  <c r="H469" i="4"/>
  <c r="N469" i="4" s="1"/>
  <c r="H470" i="4"/>
  <c r="N470" i="4" s="1"/>
  <c r="H467" i="4"/>
  <c r="N467" i="4" s="1"/>
  <c r="H452" i="4"/>
  <c r="N452" i="4" s="1"/>
  <c r="H449" i="4"/>
  <c r="N449" i="4" s="1"/>
  <c r="B8" i="2"/>
  <c r="A8" i="2"/>
  <c r="P8" i="2"/>
  <c r="S8" i="2" s="1"/>
  <c r="P11" i="2"/>
  <c r="S11" i="2" s="1"/>
  <c r="P12" i="2"/>
  <c r="S12" i="2" s="1"/>
  <c r="P13" i="2"/>
  <c r="S13" i="2" s="1"/>
  <c r="P14" i="2"/>
  <c r="S14" i="2" s="1"/>
  <c r="P15" i="2"/>
  <c r="S15" i="2" s="1"/>
  <c r="P16" i="2"/>
  <c r="S16" i="2" s="1"/>
  <c r="H2416" i="4" l="1"/>
  <c r="N2416" i="4" s="1"/>
  <c r="F2809" i="4"/>
  <c r="H2809" i="4" s="1"/>
  <c r="N2809" i="4" s="1"/>
  <c r="H1583" i="4"/>
  <c r="G1976" i="4"/>
  <c r="H1194" i="4"/>
  <c r="N1194" i="4" s="1"/>
  <c r="G1587" i="4"/>
  <c r="N1190" i="4"/>
  <c r="H1213" i="4"/>
  <c r="N1213" i="4" s="1"/>
  <c r="G1606" i="4"/>
  <c r="H1224" i="4"/>
  <c r="N1224" i="4" s="1"/>
  <c r="G1617" i="4"/>
  <c r="H1203" i="4"/>
  <c r="N1203" i="4" s="1"/>
  <c r="G1596" i="4"/>
  <c r="BP396" i="3"/>
  <c r="BO396" i="3"/>
  <c r="BN396" i="3"/>
  <c r="BM396" i="3"/>
  <c r="BL396" i="3"/>
  <c r="BK396" i="3"/>
  <c r="BJ396" i="3"/>
  <c r="BH396" i="3"/>
  <c r="S396" i="3" s="1"/>
  <c r="BG396" i="3"/>
  <c r="R396" i="3" s="1"/>
  <c r="BF396" i="3"/>
  <c r="Q396" i="3" s="1"/>
  <c r="BE396" i="3"/>
  <c r="P396" i="3" s="1"/>
  <c r="T396" i="3" s="1"/>
  <c r="F397" i="4" s="1"/>
  <c r="AR396" i="3"/>
  <c r="AQ396" i="3"/>
  <c r="AP396" i="3"/>
  <c r="AO396" i="3"/>
  <c r="AS396" i="3" s="1"/>
  <c r="G397" i="4" s="1"/>
  <c r="AI396" i="3"/>
  <c r="AH396" i="3"/>
  <c r="BP395" i="3"/>
  <c r="BO395" i="3"/>
  <c r="BN395" i="3"/>
  <c r="BM395" i="3"/>
  <c r="BL395" i="3"/>
  <c r="BK395" i="3"/>
  <c r="BJ395" i="3"/>
  <c r="BH395" i="3"/>
  <c r="S395" i="3" s="1"/>
  <c r="BG395" i="3"/>
  <c r="R395" i="3" s="1"/>
  <c r="BF395" i="3"/>
  <c r="Q395" i="3" s="1"/>
  <c r="BE395" i="3"/>
  <c r="P395" i="3" s="1"/>
  <c r="T395" i="3" s="1"/>
  <c r="F396" i="4" s="1"/>
  <c r="AR395" i="3"/>
  <c r="AQ395" i="3"/>
  <c r="AP395" i="3"/>
  <c r="AO395" i="3"/>
  <c r="AI395" i="3"/>
  <c r="AH395" i="3"/>
  <c r="BP394" i="3"/>
  <c r="BO394" i="3"/>
  <c r="BN394" i="3"/>
  <c r="BM394" i="3"/>
  <c r="BL394" i="3"/>
  <c r="BK394" i="3"/>
  <c r="BJ394" i="3"/>
  <c r="BI394" i="3"/>
  <c r="U394" i="3" s="1"/>
  <c r="I395" i="4" s="1"/>
  <c r="BH394" i="3"/>
  <c r="S394" i="3" s="1"/>
  <c r="BG394" i="3"/>
  <c r="R394" i="3" s="1"/>
  <c r="BF394" i="3"/>
  <c r="Q394" i="3" s="1"/>
  <c r="BE394" i="3"/>
  <c r="P394" i="3" s="1"/>
  <c r="T394" i="3" s="1"/>
  <c r="F395" i="4" s="1"/>
  <c r="BP393" i="3"/>
  <c r="BO393" i="3"/>
  <c r="BN393" i="3"/>
  <c r="BM393" i="3"/>
  <c r="BL393" i="3"/>
  <c r="BK393" i="3"/>
  <c r="BJ393" i="3"/>
  <c r="BI393" i="3"/>
  <c r="U393" i="3" s="1"/>
  <c r="I394" i="4" s="1"/>
  <c r="BH393" i="3"/>
  <c r="S393" i="3" s="1"/>
  <c r="BG393" i="3"/>
  <c r="R393" i="3" s="1"/>
  <c r="BE393" i="3"/>
  <c r="P393" i="3" s="1"/>
  <c r="Q393" i="3"/>
  <c r="BP392" i="3"/>
  <c r="BO392" i="3"/>
  <c r="BN392" i="3"/>
  <c r="BM392" i="3"/>
  <c r="BL392" i="3"/>
  <c r="BK392" i="3"/>
  <c r="BJ392" i="3"/>
  <c r="BI392" i="3"/>
  <c r="BH392" i="3"/>
  <c r="BG392" i="3"/>
  <c r="R392" i="3" s="1"/>
  <c r="BE392" i="3"/>
  <c r="P392" i="3" s="1"/>
  <c r="U392" i="3"/>
  <c r="I393" i="4" s="1"/>
  <c r="S392" i="3"/>
  <c r="Q392" i="3"/>
  <c r="BP391" i="3"/>
  <c r="BO391" i="3"/>
  <c r="BN391" i="3"/>
  <c r="BM391" i="3"/>
  <c r="BL391" i="3"/>
  <c r="BK391" i="3"/>
  <c r="BJ391" i="3"/>
  <c r="BI391" i="3"/>
  <c r="U391" i="3" s="1"/>
  <c r="I392" i="4" s="1"/>
  <c r="BH391" i="3"/>
  <c r="S391" i="3" s="1"/>
  <c r="BG391" i="3"/>
  <c r="R391" i="3" s="1"/>
  <c r="BE391" i="3"/>
  <c r="P391" i="3" s="1"/>
  <c r="Q391" i="3"/>
  <c r="BP390" i="3"/>
  <c r="BO390" i="3"/>
  <c r="BN390" i="3"/>
  <c r="BM390" i="3"/>
  <c r="BL390" i="3"/>
  <c r="BK390" i="3"/>
  <c r="BJ390" i="3"/>
  <c r="BI390" i="3"/>
  <c r="U390" i="3" s="1"/>
  <c r="I391" i="4" s="1"/>
  <c r="BH390" i="3"/>
  <c r="S390" i="3" s="1"/>
  <c r="BG390" i="3"/>
  <c r="R390" i="3" s="1"/>
  <c r="BE390" i="3"/>
  <c r="P390" i="3" s="1"/>
  <c r="Q390" i="3"/>
  <c r="BP389" i="3"/>
  <c r="BO389" i="3"/>
  <c r="BN389" i="3"/>
  <c r="BM389" i="3"/>
  <c r="BL389" i="3"/>
  <c r="BK389" i="3"/>
  <c r="BJ389" i="3"/>
  <c r="BI389" i="3"/>
  <c r="U389" i="3" s="1"/>
  <c r="I390" i="4" s="1"/>
  <c r="BH389" i="3"/>
  <c r="S389" i="3" s="1"/>
  <c r="BG389" i="3"/>
  <c r="R389" i="3" s="1"/>
  <c r="BF389" i="3"/>
  <c r="Q389" i="3" s="1"/>
  <c r="BE389" i="3"/>
  <c r="P389" i="3" s="1"/>
  <c r="BP388" i="3"/>
  <c r="BO388" i="3"/>
  <c r="BN388" i="3"/>
  <c r="BM388" i="3"/>
  <c r="BL388" i="3"/>
  <c r="BK388" i="3"/>
  <c r="BJ388" i="3"/>
  <c r="BI388" i="3"/>
  <c r="U388" i="3" s="1"/>
  <c r="I389" i="4" s="1"/>
  <c r="BH388" i="3"/>
  <c r="S388" i="3" s="1"/>
  <c r="BG388" i="3"/>
  <c r="R388" i="3" s="1"/>
  <c r="BE388" i="3"/>
  <c r="P388" i="3" s="1"/>
  <c r="Q388" i="3"/>
  <c r="BP387" i="3"/>
  <c r="BO387" i="3"/>
  <c r="BN387" i="3"/>
  <c r="BM387" i="3"/>
  <c r="BL387" i="3"/>
  <c r="BK387" i="3"/>
  <c r="BJ387" i="3"/>
  <c r="BI387" i="3"/>
  <c r="U387" i="3" s="1"/>
  <c r="I388" i="4" s="1"/>
  <c r="BH387" i="3"/>
  <c r="BG387" i="3"/>
  <c r="R387" i="3" s="1"/>
  <c r="BE387" i="3"/>
  <c r="P387" i="3" s="1"/>
  <c r="S387" i="3"/>
  <c r="Q387" i="3"/>
  <c r="BP386" i="3"/>
  <c r="BO386" i="3"/>
  <c r="BN386" i="3"/>
  <c r="BM386" i="3"/>
  <c r="BL386" i="3"/>
  <c r="BK386" i="3"/>
  <c r="BJ386" i="3"/>
  <c r="BI386" i="3"/>
  <c r="BH386" i="3"/>
  <c r="BG386" i="3"/>
  <c r="R386" i="3" s="1"/>
  <c r="BE386" i="3"/>
  <c r="P386" i="3" s="1"/>
  <c r="U386" i="3"/>
  <c r="I387" i="4" s="1"/>
  <c r="S386" i="3"/>
  <c r="Q386" i="3"/>
  <c r="BP385" i="3"/>
  <c r="BO385" i="3"/>
  <c r="BN385" i="3"/>
  <c r="BM385" i="3"/>
  <c r="BL385" i="3"/>
  <c r="BK385" i="3"/>
  <c r="BJ385" i="3"/>
  <c r="BI385" i="3"/>
  <c r="U385" i="3" s="1"/>
  <c r="I386" i="4" s="1"/>
  <c r="BH385" i="3"/>
  <c r="S385" i="3" s="1"/>
  <c r="BG385" i="3"/>
  <c r="R385" i="3" s="1"/>
  <c r="BE385" i="3"/>
  <c r="P385" i="3" s="1"/>
  <c r="Q385" i="3"/>
  <c r="BP384" i="3"/>
  <c r="BO384" i="3"/>
  <c r="BN384" i="3"/>
  <c r="BM384" i="3"/>
  <c r="BL384" i="3"/>
  <c r="BK384" i="3"/>
  <c r="BJ384" i="3"/>
  <c r="BI384" i="3"/>
  <c r="U384" i="3" s="1"/>
  <c r="I385" i="4" s="1"/>
  <c r="BH384" i="3"/>
  <c r="S384" i="3" s="1"/>
  <c r="BG384" i="3"/>
  <c r="BE384" i="3"/>
  <c r="P384" i="3" s="1"/>
  <c r="R384" i="3"/>
  <c r="Q384" i="3"/>
  <c r="BP383" i="3"/>
  <c r="BO383" i="3"/>
  <c r="BN383" i="3"/>
  <c r="BM383" i="3"/>
  <c r="BL383" i="3"/>
  <c r="BK383" i="3"/>
  <c r="BJ383" i="3"/>
  <c r="BI383" i="3"/>
  <c r="U383" i="3" s="1"/>
  <c r="I384" i="4" s="1"/>
  <c r="BH383" i="3"/>
  <c r="S383" i="3" s="1"/>
  <c r="BG383" i="3"/>
  <c r="R383" i="3" s="1"/>
  <c r="BE383" i="3"/>
  <c r="P383" i="3" s="1"/>
  <c r="Q383" i="3"/>
  <c r="BP382" i="3"/>
  <c r="BO382" i="3"/>
  <c r="BN382" i="3"/>
  <c r="BM382" i="3"/>
  <c r="BL382" i="3"/>
  <c r="BK382" i="3"/>
  <c r="BJ382" i="3"/>
  <c r="BI382" i="3"/>
  <c r="U382" i="3" s="1"/>
  <c r="I383" i="4" s="1"/>
  <c r="BH382" i="3"/>
  <c r="S382" i="3" s="1"/>
  <c r="BG382" i="3"/>
  <c r="R382" i="3" s="1"/>
  <c r="BE382" i="3"/>
  <c r="P382" i="3" s="1"/>
  <c r="Q382" i="3"/>
  <c r="BP381" i="3"/>
  <c r="BO381" i="3"/>
  <c r="BN381" i="3"/>
  <c r="BM381" i="3"/>
  <c r="BL381" i="3"/>
  <c r="BK381" i="3"/>
  <c r="BJ381" i="3"/>
  <c r="BI381" i="3"/>
  <c r="BH381" i="3"/>
  <c r="BG381" i="3"/>
  <c r="R381" i="3" s="1"/>
  <c r="BE381" i="3"/>
  <c r="P381" i="3" s="1"/>
  <c r="U381" i="3"/>
  <c r="I382" i="4" s="1"/>
  <c r="S381" i="3"/>
  <c r="Q381" i="3"/>
  <c r="BP380" i="3"/>
  <c r="BO380" i="3"/>
  <c r="BN380" i="3"/>
  <c r="BM380" i="3"/>
  <c r="BL380" i="3"/>
  <c r="BK380" i="3"/>
  <c r="BJ380" i="3"/>
  <c r="BI380" i="3"/>
  <c r="U380" i="3" s="1"/>
  <c r="I381" i="4" s="1"/>
  <c r="BH380" i="3"/>
  <c r="S380" i="3" s="1"/>
  <c r="BG380" i="3"/>
  <c r="R380" i="3" s="1"/>
  <c r="BE380" i="3"/>
  <c r="P380" i="3" s="1"/>
  <c r="T380" i="3" s="1"/>
  <c r="F381" i="4" s="1"/>
  <c r="Q380" i="3"/>
  <c r="BP379" i="3"/>
  <c r="BO379" i="3"/>
  <c r="BN379" i="3"/>
  <c r="BM379" i="3"/>
  <c r="BL379" i="3"/>
  <c r="BK379" i="3"/>
  <c r="BJ379" i="3"/>
  <c r="BI379" i="3"/>
  <c r="U379" i="3" s="1"/>
  <c r="I380" i="4" s="1"/>
  <c r="BH379" i="3"/>
  <c r="S379" i="3" s="1"/>
  <c r="BG379" i="3"/>
  <c r="R379" i="3" s="1"/>
  <c r="BE379" i="3"/>
  <c r="P379" i="3" s="1"/>
  <c r="Q379" i="3"/>
  <c r="BP378" i="3"/>
  <c r="BO378" i="3"/>
  <c r="BN378" i="3"/>
  <c r="BM378" i="3"/>
  <c r="BL378" i="3"/>
  <c r="BK378" i="3"/>
  <c r="BJ378" i="3"/>
  <c r="BI378" i="3"/>
  <c r="U378" i="3" s="1"/>
  <c r="I379" i="4" s="1"/>
  <c r="BH378" i="3"/>
  <c r="S378" i="3" s="1"/>
  <c r="BG378" i="3"/>
  <c r="R378" i="3" s="1"/>
  <c r="BE378" i="3"/>
  <c r="P378" i="3" s="1"/>
  <c r="Q378" i="3"/>
  <c r="BP377" i="3"/>
  <c r="BO377" i="3"/>
  <c r="BN377" i="3"/>
  <c r="BM377" i="3"/>
  <c r="BL377" i="3"/>
  <c r="BK377" i="3"/>
  <c r="BJ377" i="3"/>
  <c r="BI377" i="3"/>
  <c r="U377" i="3" s="1"/>
  <c r="I378" i="4" s="1"/>
  <c r="BH377" i="3"/>
  <c r="S377" i="3" s="1"/>
  <c r="BG377" i="3"/>
  <c r="R377" i="3" s="1"/>
  <c r="BE377" i="3"/>
  <c r="P377" i="3" s="1"/>
  <c r="Q377" i="3"/>
  <c r="BP376" i="3"/>
  <c r="BO376" i="3"/>
  <c r="BN376" i="3"/>
  <c r="BM376" i="3"/>
  <c r="BL376" i="3"/>
  <c r="BK376" i="3"/>
  <c r="BJ376" i="3"/>
  <c r="BI376" i="3"/>
  <c r="U376" i="3" s="1"/>
  <c r="I377" i="4" s="1"/>
  <c r="BH376" i="3"/>
  <c r="BG376" i="3"/>
  <c r="BE376" i="3"/>
  <c r="P376" i="3" s="1"/>
  <c r="S376" i="3"/>
  <c r="R376" i="3"/>
  <c r="Q376" i="3"/>
  <c r="BP375" i="3"/>
  <c r="BO375" i="3"/>
  <c r="BN375" i="3"/>
  <c r="BM375" i="3"/>
  <c r="BL375" i="3"/>
  <c r="BK375" i="3"/>
  <c r="BJ375" i="3"/>
  <c r="BI375" i="3"/>
  <c r="U375" i="3" s="1"/>
  <c r="I376" i="4" s="1"/>
  <c r="BH375" i="3"/>
  <c r="S375" i="3" s="1"/>
  <c r="BG375" i="3"/>
  <c r="R375" i="3" s="1"/>
  <c r="BE375" i="3"/>
  <c r="P375" i="3" s="1"/>
  <c r="Q375" i="3"/>
  <c r="BP374" i="3"/>
  <c r="BO374" i="3"/>
  <c r="BN374" i="3"/>
  <c r="BM374" i="3"/>
  <c r="BL374" i="3"/>
  <c r="BK374" i="3"/>
  <c r="BJ374" i="3"/>
  <c r="BI374" i="3"/>
  <c r="U374" i="3" s="1"/>
  <c r="I375" i="4" s="1"/>
  <c r="BH374" i="3"/>
  <c r="S374" i="3" s="1"/>
  <c r="BG374" i="3"/>
  <c r="R374" i="3" s="1"/>
  <c r="BE374" i="3"/>
  <c r="P374" i="3" s="1"/>
  <c r="Q374" i="3"/>
  <c r="BP373" i="3"/>
  <c r="BO373" i="3"/>
  <c r="BN373" i="3"/>
  <c r="BM373" i="3"/>
  <c r="BL373" i="3"/>
  <c r="BK373" i="3"/>
  <c r="BJ373" i="3"/>
  <c r="BI373" i="3"/>
  <c r="U373" i="3" s="1"/>
  <c r="I374" i="4" s="1"/>
  <c r="BH373" i="3"/>
  <c r="S373" i="3" s="1"/>
  <c r="BG373" i="3"/>
  <c r="R373" i="3" s="1"/>
  <c r="BE373" i="3"/>
  <c r="P373" i="3" s="1"/>
  <c r="Q373" i="3"/>
  <c r="BP372" i="3"/>
  <c r="BO372" i="3"/>
  <c r="BN372" i="3"/>
  <c r="BM372" i="3"/>
  <c r="BL372" i="3"/>
  <c r="BK372" i="3"/>
  <c r="BJ372" i="3"/>
  <c r="BI372" i="3"/>
  <c r="U372" i="3" s="1"/>
  <c r="I373" i="4" s="1"/>
  <c r="BH372" i="3"/>
  <c r="S372" i="3" s="1"/>
  <c r="BG372" i="3"/>
  <c r="R372" i="3" s="1"/>
  <c r="BE372" i="3"/>
  <c r="P372" i="3" s="1"/>
  <c r="Q372" i="3"/>
  <c r="BP371" i="3"/>
  <c r="BO371" i="3"/>
  <c r="BN371" i="3"/>
  <c r="BM371" i="3"/>
  <c r="BL371" i="3"/>
  <c r="BK371" i="3"/>
  <c r="BJ371" i="3"/>
  <c r="BI371" i="3"/>
  <c r="U371" i="3" s="1"/>
  <c r="I372" i="4" s="1"/>
  <c r="BH371" i="3"/>
  <c r="S371" i="3" s="1"/>
  <c r="BG371" i="3"/>
  <c r="BE371" i="3"/>
  <c r="P371" i="3" s="1"/>
  <c r="R371" i="3"/>
  <c r="Q371" i="3"/>
  <c r="BP370" i="3"/>
  <c r="BO370" i="3"/>
  <c r="BN370" i="3"/>
  <c r="BM370" i="3"/>
  <c r="BL370" i="3"/>
  <c r="BK370" i="3"/>
  <c r="BJ370" i="3"/>
  <c r="BI370" i="3"/>
  <c r="BH370" i="3"/>
  <c r="S370" i="3" s="1"/>
  <c r="BG370" i="3"/>
  <c r="R370" i="3" s="1"/>
  <c r="BE370" i="3"/>
  <c r="P370" i="3" s="1"/>
  <c r="U370" i="3"/>
  <c r="I371" i="4" s="1"/>
  <c r="Q370" i="3"/>
  <c r="BP369" i="3"/>
  <c r="BO369" i="3"/>
  <c r="BN369" i="3"/>
  <c r="BM369" i="3"/>
  <c r="BL369" i="3"/>
  <c r="BK369" i="3"/>
  <c r="BJ369" i="3"/>
  <c r="BI369" i="3"/>
  <c r="U369" i="3" s="1"/>
  <c r="I370" i="4" s="1"/>
  <c r="BH369" i="3"/>
  <c r="S369" i="3" s="1"/>
  <c r="BG369" i="3"/>
  <c r="R369" i="3" s="1"/>
  <c r="BE369" i="3"/>
  <c r="P369" i="3" s="1"/>
  <c r="Q369" i="3"/>
  <c r="BP368" i="3"/>
  <c r="BO368" i="3"/>
  <c r="BN368" i="3"/>
  <c r="BM368" i="3"/>
  <c r="BL368" i="3"/>
  <c r="BK368" i="3"/>
  <c r="BJ368" i="3"/>
  <c r="BI368" i="3"/>
  <c r="U368" i="3" s="1"/>
  <c r="I369" i="4" s="1"/>
  <c r="BH368" i="3"/>
  <c r="S368" i="3" s="1"/>
  <c r="BG368" i="3"/>
  <c r="BE368" i="3"/>
  <c r="P368" i="3" s="1"/>
  <c r="R368" i="3"/>
  <c r="Q368" i="3"/>
  <c r="BP367" i="3"/>
  <c r="BO367" i="3"/>
  <c r="BN367" i="3"/>
  <c r="BM367" i="3"/>
  <c r="BL367" i="3"/>
  <c r="BK367" i="3"/>
  <c r="BJ367" i="3"/>
  <c r="BI367" i="3"/>
  <c r="U367" i="3" s="1"/>
  <c r="I368" i="4" s="1"/>
  <c r="BH367" i="3"/>
  <c r="BG367" i="3"/>
  <c r="R367" i="3" s="1"/>
  <c r="BE367" i="3"/>
  <c r="P367" i="3" s="1"/>
  <c r="S367" i="3"/>
  <c r="Q367" i="3"/>
  <c r="BP366" i="3"/>
  <c r="BO366" i="3"/>
  <c r="BN366" i="3"/>
  <c r="BM366" i="3"/>
  <c r="BL366" i="3"/>
  <c r="BK366" i="3"/>
  <c r="BJ366" i="3"/>
  <c r="BI366" i="3"/>
  <c r="U366" i="3" s="1"/>
  <c r="I367" i="4" s="1"/>
  <c r="BH366" i="3"/>
  <c r="S366" i="3" s="1"/>
  <c r="BG366" i="3"/>
  <c r="R366" i="3" s="1"/>
  <c r="BE366" i="3"/>
  <c r="P366" i="3" s="1"/>
  <c r="T366" i="3" s="1"/>
  <c r="F367" i="4" s="1"/>
  <c r="Q366" i="3"/>
  <c r="BP365" i="3"/>
  <c r="BO365" i="3"/>
  <c r="BN365" i="3"/>
  <c r="BM365" i="3"/>
  <c r="BL365" i="3"/>
  <c r="BK365" i="3"/>
  <c r="BJ365" i="3"/>
  <c r="BI365" i="3"/>
  <c r="U365" i="3" s="1"/>
  <c r="I366" i="4" s="1"/>
  <c r="BH365" i="3"/>
  <c r="S365" i="3" s="1"/>
  <c r="BG365" i="3"/>
  <c r="R365" i="3" s="1"/>
  <c r="BE365" i="3"/>
  <c r="P365" i="3" s="1"/>
  <c r="Q365" i="3"/>
  <c r="BP364" i="3"/>
  <c r="BO364" i="3"/>
  <c r="BN364" i="3"/>
  <c r="BM364" i="3"/>
  <c r="BL364" i="3"/>
  <c r="BK364" i="3"/>
  <c r="BJ364" i="3"/>
  <c r="BI364" i="3"/>
  <c r="U364" i="3" s="1"/>
  <c r="I365" i="4" s="1"/>
  <c r="BH364" i="3"/>
  <c r="S364" i="3" s="1"/>
  <c r="BG364" i="3"/>
  <c r="R364" i="3" s="1"/>
  <c r="BE364" i="3"/>
  <c r="P364" i="3" s="1"/>
  <c r="Q364" i="3"/>
  <c r="BP363" i="3"/>
  <c r="BO363" i="3"/>
  <c r="BN363" i="3"/>
  <c r="BM363" i="3"/>
  <c r="BL363" i="3"/>
  <c r="BK363" i="3"/>
  <c r="BJ363" i="3"/>
  <c r="BI363" i="3"/>
  <c r="U363" i="3" s="1"/>
  <c r="I364" i="4" s="1"/>
  <c r="BH363" i="3"/>
  <c r="BG363" i="3"/>
  <c r="R363" i="3" s="1"/>
  <c r="BE363" i="3"/>
  <c r="P363" i="3" s="1"/>
  <c r="S363" i="3"/>
  <c r="Q363" i="3"/>
  <c r="BP362" i="3"/>
  <c r="BO362" i="3"/>
  <c r="BN362" i="3"/>
  <c r="BM362" i="3"/>
  <c r="BL362" i="3"/>
  <c r="BK362" i="3"/>
  <c r="BJ362" i="3"/>
  <c r="BI362" i="3"/>
  <c r="BH362" i="3"/>
  <c r="S362" i="3" s="1"/>
  <c r="BG362" i="3"/>
  <c r="R362" i="3" s="1"/>
  <c r="BE362" i="3"/>
  <c r="P362" i="3" s="1"/>
  <c r="T362" i="3" s="1"/>
  <c r="F363" i="4" s="1"/>
  <c r="U362" i="3"/>
  <c r="I363" i="4" s="1"/>
  <c r="Q362" i="3"/>
  <c r="BP361" i="3"/>
  <c r="BO361" i="3"/>
  <c r="BN361" i="3"/>
  <c r="BM361" i="3"/>
  <c r="BL361" i="3"/>
  <c r="BK361" i="3"/>
  <c r="BJ361" i="3"/>
  <c r="BI361" i="3"/>
  <c r="U361" i="3" s="1"/>
  <c r="I362" i="4" s="1"/>
  <c r="BH361" i="3"/>
  <c r="S361" i="3" s="1"/>
  <c r="BG361" i="3"/>
  <c r="R361" i="3" s="1"/>
  <c r="BE361" i="3"/>
  <c r="P361" i="3" s="1"/>
  <c r="T361" i="3" s="1"/>
  <c r="F362" i="4" s="1"/>
  <c r="Q361" i="3"/>
  <c r="BP360" i="3"/>
  <c r="BO360" i="3"/>
  <c r="BN360" i="3"/>
  <c r="BM360" i="3"/>
  <c r="BL360" i="3"/>
  <c r="BK360" i="3"/>
  <c r="BJ360" i="3"/>
  <c r="BI360" i="3"/>
  <c r="U360" i="3" s="1"/>
  <c r="I361" i="4" s="1"/>
  <c r="BH360" i="3"/>
  <c r="BG360" i="3"/>
  <c r="R360" i="3" s="1"/>
  <c r="BE360" i="3"/>
  <c r="P360" i="3" s="1"/>
  <c r="T360" i="3" s="1"/>
  <c r="F361" i="4" s="1"/>
  <c r="S360" i="3"/>
  <c r="Q360" i="3"/>
  <c r="BP359" i="3"/>
  <c r="BO359" i="3"/>
  <c r="BN359" i="3"/>
  <c r="BM359" i="3"/>
  <c r="BL359" i="3"/>
  <c r="BK359" i="3"/>
  <c r="BJ359" i="3"/>
  <c r="BI359" i="3"/>
  <c r="U359" i="3" s="1"/>
  <c r="I360" i="4" s="1"/>
  <c r="BH359" i="3"/>
  <c r="S359" i="3" s="1"/>
  <c r="BG359" i="3"/>
  <c r="BE359" i="3"/>
  <c r="P359" i="3" s="1"/>
  <c r="R359" i="3"/>
  <c r="Q359" i="3"/>
  <c r="BP358" i="3"/>
  <c r="BO358" i="3"/>
  <c r="BN358" i="3"/>
  <c r="BM358" i="3"/>
  <c r="BL358" i="3"/>
  <c r="BK358" i="3"/>
  <c r="BJ358" i="3"/>
  <c r="BI358" i="3"/>
  <c r="BH358" i="3"/>
  <c r="S358" i="3" s="1"/>
  <c r="BG358" i="3"/>
  <c r="BE358" i="3"/>
  <c r="P358" i="3" s="1"/>
  <c r="U358" i="3"/>
  <c r="I359" i="4" s="1"/>
  <c r="R358" i="3"/>
  <c r="Q358" i="3"/>
  <c r="BP357" i="3"/>
  <c r="BO357" i="3"/>
  <c r="BN357" i="3"/>
  <c r="BM357" i="3"/>
  <c r="BL357" i="3"/>
  <c r="BK357" i="3"/>
  <c r="BJ357" i="3"/>
  <c r="BI357" i="3"/>
  <c r="U357" i="3" s="1"/>
  <c r="I358" i="4" s="1"/>
  <c r="BH357" i="3"/>
  <c r="S357" i="3" s="1"/>
  <c r="BG357" i="3"/>
  <c r="R357" i="3" s="1"/>
  <c r="BE357" i="3"/>
  <c r="P357" i="3" s="1"/>
  <c r="Q357" i="3"/>
  <c r="BP356" i="3"/>
  <c r="BO356" i="3"/>
  <c r="BN356" i="3"/>
  <c r="BM356" i="3"/>
  <c r="BL356" i="3"/>
  <c r="BK356" i="3"/>
  <c r="BJ356" i="3"/>
  <c r="BI356" i="3"/>
  <c r="U356" i="3" s="1"/>
  <c r="I357" i="4" s="1"/>
  <c r="BH356" i="3"/>
  <c r="S356" i="3" s="1"/>
  <c r="BG356" i="3"/>
  <c r="R356" i="3" s="1"/>
  <c r="BE356" i="3"/>
  <c r="P356" i="3" s="1"/>
  <c r="Q356" i="3"/>
  <c r="BP355" i="3"/>
  <c r="BO355" i="3"/>
  <c r="BN355" i="3"/>
  <c r="BM355" i="3"/>
  <c r="BL355" i="3"/>
  <c r="BK355" i="3"/>
  <c r="BJ355" i="3"/>
  <c r="BI355" i="3"/>
  <c r="U355" i="3" s="1"/>
  <c r="I356" i="4" s="1"/>
  <c r="BH355" i="3"/>
  <c r="S355" i="3" s="1"/>
  <c r="BG355" i="3"/>
  <c r="R355" i="3" s="1"/>
  <c r="BE355" i="3"/>
  <c r="P355" i="3" s="1"/>
  <c r="Q355" i="3"/>
  <c r="BP354" i="3"/>
  <c r="BO354" i="3"/>
  <c r="BN354" i="3"/>
  <c r="BM354" i="3"/>
  <c r="BL354" i="3"/>
  <c r="BK354" i="3"/>
  <c r="BJ354" i="3"/>
  <c r="BI354" i="3"/>
  <c r="BH354" i="3"/>
  <c r="BG354" i="3"/>
  <c r="R354" i="3" s="1"/>
  <c r="BE354" i="3"/>
  <c r="P354" i="3" s="1"/>
  <c r="U354" i="3"/>
  <c r="I355" i="4" s="1"/>
  <c r="S354" i="3"/>
  <c r="Q354" i="3"/>
  <c r="BP353" i="3"/>
  <c r="BO353" i="3"/>
  <c r="BN353" i="3"/>
  <c r="BM353" i="3"/>
  <c r="BL353" i="3"/>
  <c r="BK353" i="3"/>
  <c r="BJ353" i="3"/>
  <c r="BI353" i="3"/>
  <c r="BH353" i="3"/>
  <c r="S353" i="3" s="1"/>
  <c r="BG353" i="3"/>
  <c r="R353" i="3" s="1"/>
  <c r="BE353" i="3"/>
  <c r="P353" i="3" s="1"/>
  <c r="U353" i="3"/>
  <c r="I354" i="4" s="1"/>
  <c r="Q353" i="3"/>
  <c r="BP352" i="3"/>
  <c r="BO352" i="3"/>
  <c r="BN352" i="3"/>
  <c r="BM352" i="3"/>
  <c r="BL352" i="3"/>
  <c r="BK352" i="3"/>
  <c r="BJ352" i="3"/>
  <c r="BI352" i="3"/>
  <c r="BH352" i="3"/>
  <c r="BG352" i="3"/>
  <c r="R352" i="3" s="1"/>
  <c r="BE352" i="3"/>
  <c r="P352" i="3" s="1"/>
  <c r="U352" i="3"/>
  <c r="I353" i="4" s="1"/>
  <c r="S352" i="3"/>
  <c r="Q352" i="3"/>
  <c r="BP351" i="3"/>
  <c r="BO351" i="3"/>
  <c r="BN351" i="3"/>
  <c r="BM351" i="3"/>
  <c r="BL351" i="3"/>
  <c r="BK351" i="3"/>
  <c r="BJ351" i="3"/>
  <c r="BI351" i="3"/>
  <c r="U351" i="3" s="1"/>
  <c r="I352" i="4" s="1"/>
  <c r="BH351" i="3"/>
  <c r="S351" i="3" s="1"/>
  <c r="BG351" i="3"/>
  <c r="R351" i="3" s="1"/>
  <c r="BE351" i="3"/>
  <c r="P351" i="3" s="1"/>
  <c r="Q351" i="3"/>
  <c r="BP350" i="3"/>
  <c r="BO350" i="3"/>
  <c r="BN350" i="3"/>
  <c r="BM350" i="3"/>
  <c r="BL350" i="3"/>
  <c r="BK350" i="3"/>
  <c r="BJ350" i="3"/>
  <c r="BI350" i="3"/>
  <c r="BH350" i="3"/>
  <c r="S350" i="3" s="1"/>
  <c r="BG350" i="3"/>
  <c r="R350" i="3" s="1"/>
  <c r="BE350" i="3"/>
  <c r="P350" i="3" s="1"/>
  <c r="U350" i="3"/>
  <c r="I351" i="4" s="1"/>
  <c r="Q350" i="3"/>
  <c r="BP349" i="3"/>
  <c r="BO349" i="3"/>
  <c r="BN349" i="3"/>
  <c r="BM349" i="3"/>
  <c r="BL349" i="3"/>
  <c r="BK349" i="3"/>
  <c r="BJ349" i="3"/>
  <c r="BI349" i="3"/>
  <c r="U349" i="3" s="1"/>
  <c r="I350" i="4" s="1"/>
  <c r="BH349" i="3"/>
  <c r="S349" i="3" s="1"/>
  <c r="BG349" i="3"/>
  <c r="BE349" i="3"/>
  <c r="P349" i="3" s="1"/>
  <c r="R349" i="3"/>
  <c r="Q349" i="3"/>
  <c r="BP348" i="3"/>
  <c r="BO348" i="3"/>
  <c r="BN348" i="3"/>
  <c r="BM348" i="3"/>
  <c r="BL348" i="3"/>
  <c r="BK348" i="3"/>
  <c r="BJ348" i="3"/>
  <c r="BI348" i="3"/>
  <c r="BH348" i="3"/>
  <c r="BG348" i="3"/>
  <c r="R348" i="3" s="1"/>
  <c r="BE348" i="3"/>
  <c r="P348" i="3" s="1"/>
  <c r="U348" i="3"/>
  <c r="I349" i="4" s="1"/>
  <c r="S348" i="3"/>
  <c r="Q348" i="3"/>
  <c r="BP347" i="3"/>
  <c r="BO347" i="3"/>
  <c r="BN347" i="3"/>
  <c r="BM347" i="3"/>
  <c r="BL347" i="3"/>
  <c r="BK347" i="3"/>
  <c r="BJ347" i="3"/>
  <c r="BI347" i="3"/>
  <c r="U347" i="3" s="1"/>
  <c r="I348" i="4" s="1"/>
  <c r="BH347" i="3"/>
  <c r="S347" i="3" s="1"/>
  <c r="BG347" i="3"/>
  <c r="R347" i="3" s="1"/>
  <c r="BE347" i="3"/>
  <c r="P347" i="3" s="1"/>
  <c r="Q347" i="3"/>
  <c r="BP346" i="3"/>
  <c r="BO346" i="3"/>
  <c r="BN346" i="3"/>
  <c r="BM346" i="3"/>
  <c r="BL346" i="3"/>
  <c r="BK346" i="3"/>
  <c r="BJ346" i="3"/>
  <c r="BI346" i="3"/>
  <c r="U346" i="3" s="1"/>
  <c r="I347" i="4" s="1"/>
  <c r="BH346" i="3"/>
  <c r="BG346" i="3"/>
  <c r="R346" i="3" s="1"/>
  <c r="BE346" i="3"/>
  <c r="P346" i="3" s="1"/>
  <c r="S346" i="3"/>
  <c r="Q346" i="3"/>
  <c r="BP345" i="3"/>
  <c r="BO345" i="3"/>
  <c r="BN345" i="3"/>
  <c r="BM345" i="3"/>
  <c r="BL345" i="3"/>
  <c r="BK345" i="3"/>
  <c r="BJ345" i="3"/>
  <c r="BI345" i="3"/>
  <c r="U345" i="3" s="1"/>
  <c r="I346" i="4" s="1"/>
  <c r="BH345" i="3"/>
  <c r="BG345" i="3"/>
  <c r="R345" i="3" s="1"/>
  <c r="BE345" i="3"/>
  <c r="P345" i="3" s="1"/>
  <c r="S345" i="3"/>
  <c r="Q345" i="3"/>
  <c r="BP344" i="3"/>
  <c r="BO344" i="3"/>
  <c r="BN344" i="3"/>
  <c r="BM344" i="3"/>
  <c r="BL344" i="3"/>
  <c r="BK344" i="3"/>
  <c r="BJ344" i="3"/>
  <c r="BI344" i="3"/>
  <c r="BH344" i="3"/>
  <c r="S344" i="3" s="1"/>
  <c r="BG344" i="3"/>
  <c r="BE344" i="3"/>
  <c r="P344" i="3" s="1"/>
  <c r="U344" i="3"/>
  <c r="I345" i="4" s="1"/>
  <c r="R344" i="3"/>
  <c r="Q344" i="3"/>
  <c r="BP343" i="3"/>
  <c r="BO343" i="3"/>
  <c r="BN343" i="3"/>
  <c r="BM343" i="3"/>
  <c r="BL343" i="3"/>
  <c r="BK343" i="3"/>
  <c r="BJ343" i="3"/>
  <c r="BI343" i="3"/>
  <c r="U343" i="3" s="1"/>
  <c r="I344" i="4" s="1"/>
  <c r="BH343" i="3"/>
  <c r="S343" i="3" s="1"/>
  <c r="BG343" i="3"/>
  <c r="BE343" i="3"/>
  <c r="P343" i="3" s="1"/>
  <c r="R343" i="3"/>
  <c r="Q343" i="3"/>
  <c r="BP342" i="3"/>
  <c r="BO342" i="3"/>
  <c r="BN342" i="3"/>
  <c r="BM342" i="3"/>
  <c r="BL342" i="3"/>
  <c r="BK342" i="3"/>
  <c r="BJ342" i="3"/>
  <c r="BI342" i="3"/>
  <c r="BH342" i="3"/>
  <c r="S342" i="3" s="1"/>
  <c r="BG342" i="3"/>
  <c r="R342" i="3" s="1"/>
  <c r="BE342" i="3"/>
  <c r="P342" i="3" s="1"/>
  <c r="U342" i="3"/>
  <c r="I343" i="4" s="1"/>
  <c r="Q342" i="3"/>
  <c r="BP341" i="3"/>
  <c r="BO341" i="3"/>
  <c r="BN341" i="3"/>
  <c r="BM341" i="3"/>
  <c r="BL341" i="3"/>
  <c r="BK341" i="3"/>
  <c r="BJ341" i="3"/>
  <c r="BI341" i="3"/>
  <c r="U341" i="3" s="1"/>
  <c r="I342" i="4" s="1"/>
  <c r="BH341" i="3"/>
  <c r="S341" i="3" s="1"/>
  <c r="BG341" i="3"/>
  <c r="R341" i="3" s="1"/>
  <c r="BE341" i="3"/>
  <c r="P341" i="3" s="1"/>
  <c r="Q341" i="3"/>
  <c r="BP340" i="3"/>
  <c r="BO340" i="3"/>
  <c r="BN340" i="3"/>
  <c r="BM340" i="3"/>
  <c r="BL340" i="3"/>
  <c r="BK340" i="3"/>
  <c r="BJ340" i="3"/>
  <c r="BI340" i="3"/>
  <c r="BH340" i="3"/>
  <c r="S340" i="3" s="1"/>
  <c r="BG340" i="3"/>
  <c r="R340" i="3" s="1"/>
  <c r="BE340" i="3"/>
  <c r="P340" i="3" s="1"/>
  <c r="U340" i="3"/>
  <c r="I341" i="4" s="1"/>
  <c r="Q340" i="3"/>
  <c r="BP339" i="3"/>
  <c r="BO339" i="3"/>
  <c r="BN339" i="3"/>
  <c r="BM339" i="3"/>
  <c r="BL339" i="3"/>
  <c r="BK339" i="3"/>
  <c r="BJ339" i="3"/>
  <c r="BI339" i="3"/>
  <c r="U339" i="3" s="1"/>
  <c r="I340" i="4" s="1"/>
  <c r="BH339" i="3"/>
  <c r="S339" i="3" s="1"/>
  <c r="BG339" i="3"/>
  <c r="BE339" i="3"/>
  <c r="P339" i="3" s="1"/>
  <c r="R339" i="3"/>
  <c r="Q339" i="3"/>
  <c r="BP338" i="3"/>
  <c r="BO338" i="3"/>
  <c r="BN338" i="3"/>
  <c r="BM338" i="3"/>
  <c r="BL338" i="3"/>
  <c r="BK338" i="3"/>
  <c r="BJ338" i="3"/>
  <c r="BI338" i="3"/>
  <c r="BH338" i="3"/>
  <c r="S338" i="3" s="1"/>
  <c r="BG338" i="3"/>
  <c r="BE338" i="3"/>
  <c r="P338" i="3" s="1"/>
  <c r="U338" i="3"/>
  <c r="I339" i="4" s="1"/>
  <c r="R338" i="3"/>
  <c r="Q338" i="3"/>
  <c r="BP337" i="3"/>
  <c r="BO337" i="3"/>
  <c r="BN337" i="3"/>
  <c r="BM337" i="3"/>
  <c r="BL337" i="3"/>
  <c r="BK337" i="3"/>
  <c r="BJ337" i="3"/>
  <c r="BI337" i="3"/>
  <c r="U337" i="3" s="1"/>
  <c r="I338" i="4" s="1"/>
  <c r="BH337" i="3"/>
  <c r="S337" i="3" s="1"/>
  <c r="BG337" i="3"/>
  <c r="BE337" i="3"/>
  <c r="P337" i="3" s="1"/>
  <c r="R337" i="3"/>
  <c r="Q337" i="3"/>
  <c r="BP336" i="3"/>
  <c r="BO336" i="3"/>
  <c r="BN336" i="3"/>
  <c r="BM336" i="3"/>
  <c r="BL336" i="3"/>
  <c r="BK336" i="3"/>
  <c r="BJ336" i="3"/>
  <c r="BI336" i="3"/>
  <c r="BH336" i="3"/>
  <c r="S336" i="3" s="1"/>
  <c r="BG336" i="3"/>
  <c r="BE336" i="3"/>
  <c r="P336" i="3" s="1"/>
  <c r="U336" i="3"/>
  <c r="I337" i="4" s="1"/>
  <c r="R336" i="3"/>
  <c r="Q336" i="3"/>
  <c r="BP335" i="3"/>
  <c r="BO335" i="3"/>
  <c r="BN335" i="3"/>
  <c r="BM335" i="3"/>
  <c r="BL335" i="3"/>
  <c r="BK335" i="3"/>
  <c r="BJ335" i="3"/>
  <c r="BI335" i="3"/>
  <c r="U335" i="3" s="1"/>
  <c r="I336" i="4" s="1"/>
  <c r="BH335" i="3"/>
  <c r="S335" i="3" s="1"/>
  <c r="BG335" i="3"/>
  <c r="R335" i="3" s="1"/>
  <c r="BE335" i="3"/>
  <c r="P335" i="3" s="1"/>
  <c r="T335" i="3" s="1"/>
  <c r="F336" i="4" s="1"/>
  <c r="Q335" i="3"/>
  <c r="BP334" i="3"/>
  <c r="BO334" i="3"/>
  <c r="BN334" i="3"/>
  <c r="BM334" i="3"/>
  <c r="BL334" i="3"/>
  <c r="BK334" i="3"/>
  <c r="BJ334" i="3"/>
  <c r="BI334" i="3"/>
  <c r="U334" i="3" s="1"/>
  <c r="I335" i="4" s="1"/>
  <c r="BH334" i="3"/>
  <c r="S334" i="3" s="1"/>
  <c r="BG334" i="3"/>
  <c r="R334" i="3" s="1"/>
  <c r="BE334" i="3"/>
  <c r="P334" i="3" s="1"/>
  <c r="Q334" i="3"/>
  <c r="BP333" i="3"/>
  <c r="BO333" i="3"/>
  <c r="BN333" i="3"/>
  <c r="BM333" i="3"/>
  <c r="BL333" i="3"/>
  <c r="BK333" i="3"/>
  <c r="BJ333" i="3"/>
  <c r="BI333" i="3"/>
  <c r="U333" i="3" s="1"/>
  <c r="I334" i="4" s="1"/>
  <c r="BH333" i="3"/>
  <c r="S333" i="3" s="1"/>
  <c r="BG333" i="3"/>
  <c r="R333" i="3" s="1"/>
  <c r="BE333" i="3"/>
  <c r="P333" i="3" s="1"/>
  <c r="Q333" i="3"/>
  <c r="BP332" i="3"/>
  <c r="BO332" i="3"/>
  <c r="BN332" i="3"/>
  <c r="BM332" i="3"/>
  <c r="BL332" i="3"/>
  <c r="BK332" i="3"/>
  <c r="BJ332" i="3"/>
  <c r="BI332" i="3"/>
  <c r="BH332" i="3"/>
  <c r="BG332" i="3"/>
  <c r="R332" i="3" s="1"/>
  <c r="BE332" i="3"/>
  <c r="P332" i="3" s="1"/>
  <c r="U332" i="3"/>
  <c r="I333" i="4" s="1"/>
  <c r="S332" i="3"/>
  <c r="Q332" i="3"/>
  <c r="BP331" i="3"/>
  <c r="BO331" i="3"/>
  <c r="BN331" i="3"/>
  <c r="BM331" i="3"/>
  <c r="BL331" i="3"/>
  <c r="BK331" i="3"/>
  <c r="BJ331" i="3"/>
  <c r="BI331" i="3"/>
  <c r="U331" i="3" s="1"/>
  <c r="I332" i="4" s="1"/>
  <c r="BH331" i="3"/>
  <c r="S331" i="3" s="1"/>
  <c r="BG331" i="3"/>
  <c r="R331" i="3" s="1"/>
  <c r="BE331" i="3"/>
  <c r="P331" i="3" s="1"/>
  <c r="Q331" i="3"/>
  <c r="BP330" i="3"/>
  <c r="BO330" i="3"/>
  <c r="BN330" i="3"/>
  <c r="BM330" i="3"/>
  <c r="BL330" i="3"/>
  <c r="BK330" i="3"/>
  <c r="BJ330" i="3"/>
  <c r="BI330" i="3"/>
  <c r="U330" i="3" s="1"/>
  <c r="I331" i="4" s="1"/>
  <c r="BH330" i="3"/>
  <c r="S330" i="3" s="1"/>
  <c r="BG330" i="3"/>
  <c r="R330" i="3" s="1"/>
  <c r="BE330" i="3"/>
  <c r="P330" i="3" s="1"/>
  <c r="Q330" i="3"/>
  <c r="BP329" i="3"/>
  <c r="BO329" i="3"/>
  <c r="BN329" i="3"/>
  <c r="BM329" i="3"/>
  <c r="BL329" i="3"/>
  <c r="BK329" i="3"/>
  <c r="BJ329" i="3"/>
  <c r="BI329" i="3"/>
  <c r="BH329" i="3"/>
  <c r="BG329" i="3"/>
  <c r="R329" i="3" s="1"/>
  <c r="BE329" i="3"/>
  <c r="P329" i="3" s="1"/>
  <c r="U329" i="3"/>
  <c r="I330" i="4" s="1"/>
  <c r="S329" i="3"/>
  <c r="Q329" i="3"/>
  <c r="BP328" i="3"/>
  <c r="BO328" i="3"/>
  <c r="BN328" i="3"/>
  <c r="BM328" i="3"/>
  <c r="BL328" i="3"/>
  <c r="BK328" i="3"/>
  <c r="BJ328" i="3"/>
  <c r="BI328" i="3"/>
  <c r="U328" i="3" s="1"/>
  <c r="I329" i="4" s="1"/>
  <c r="BH328" i="3"/>
  <c r="S328" i="3" s="1"/>
  <c r="BG328" i="3"/>
  <c r="R328" i="3" s="1"/>
  <c r="BE328" i="3"/>
  <c r="P328" i="3" s="1"/>
  <c r="Q328" i="3"/>
  <c r="BP327" i="3"/>
  <c r="BO327" i="3"/>
  <c r="BN327" i="3"/>
  <c r="BM327" i="3"/>
  <c r="BL327" i="3"/>
  <c r="BK327" i="3"/>
  <c r="BJ327" i="3"/>
  <c r="BI327" i="3"/>
  <c r="U327" i="3" s="1"/>
  <c r="I328" i="4" s="1"/>
  <c r="BH327" i="3"/>
  <c r="S327" i="3" s="1"/>
  <c r="BG327" i="3"/>
  <c r="BE327" i="3"/>
  <c r="P327" i="3" s="1"/>
  <c r="R327" i="3"/>
  <c r="Q327" i="3"/>
  <c r="BP326" i="3"/>
  <c r="BO326" i="3"/>
  <c r="BN326" i="3"/>
  <c r="BM326" i="3"/>
  <c r="BL326" i="3"/>
  <c r="BK326" i="3"/>
  <c r="BJ326" i="3"/>
  <c r="BI326" i="3"/>
  <c r="BH326" i="3"/>
  <c r="S326" i="3" s="1"/>
  <c r="BG326" i="3"/>
  <c r="R326" i="3" s="1"/>
  <c r="BE326" i="3"/>
  <c r="P326" i="3" s="1"/>
  <c r="U326" i="3"/>
  <c r="I327" i="4" s="1"/>
  <c r="Q326" i="3"/>
  <c r="BP325" i="3"/>
  <c r="BO325" i="3"/>
  <c r="BN325" i="3"/>
  <c r="BM325" i="3"/>
  <c r="BL325" i="3"/>
  <c r="BK325" i="3"/>
  <c r="BJ325" i="3"/>
  <c r="BI325" i="3"/>
  <c r="U325" i="3" s="1"/>
  <c r="I326" i="4" s="1"/>
  <c r="BH325" i="3"/>
  <c r="S325" i="3" s="1"/>
  <c r="BG325" i="3"/>
  <c r="R325" i="3" s="1"/>
  <c r="BE325" i="3"/>
  <c r="P325" i="3" s="1"/>
  <c r="Q325" i="3"/>
  <c r="BP324" i="3"/>
  <c r="BO324" i="3"/>
  <c r="BN324" i="3"/>
  <c r="BM324" i="3"/>
  <c r="BL324" i="3"/>
  <c r="BK324" i="3"/>
  <c r="BJ324" i="3"/>
  <c r="BI324" i="3"/>
  <c r="U324" i="3" s="1"/>
  <c r="I325" i="4" s="1"/>
  <c r="BH324" i="3"/>
  <c r="S324" i="3" s="1"/>
  <c r="BG324" i="3"/>
  <c r="R324" i="3" s="1"/>
  <c r="BE324" i="3"/>
  <c r="P324" i="3" s="1"/>
  <c r="Q324" i="3"/>
  <c r="BP323" i="3"/>
  <c r="BO323" i="3"/>
  <c r="BN323" i="3"/>
  <c r="BM323" i="3"/>
  <c r="BL323" i="3"/>
  <c r="BK323" i="3"/>
  <c r="BJ323" i="3"/>
  <c r="BI323" i="3"/>
  <c r="U323" i="3" s="1"/>
  <c r="I324" i="4" s="1"/>
  <c r="BH323" i="3"/>
  <c r="S323" i="3" s="1"/>
  <c r="BG323" i="3"/>
  <c r="R323" i="3" s="1"/>
  <c r="BE323" i="3"/>
  <c r="P323" i="3" s="1"/>
  <c r="Q323" i="3"/>
  <c r="BP322" i="3"/>
  <c r="BO322" i="3"/>
  <c r="BN322" i="3"/>
  <c r="BM322" i="3"/>
  <c r="BL322" i="3"/>
  <c r="BK322" i="3"/>
  <c r="BJ322" i="3"/>
  <c r="BI322" i="3"/>
  <c r="BH322" i="3"/>
  <c r="S322" i="3" s="1"/>
  <c r="BG322" i="3"/>
  <c r="R322" i="3" s="1"/>
  <c r="BE322" i="3"/>
  <c r="P322" i="3" s="1"/>
  <c r="U322" i="3"/>
  <c r="I323" i="4" s="1"/>
  <c r="Q322" i="3"/>
  <c r="BP321" i="3"/>
  <c r="BO321" i="3"/>
  <c r="BN321" i="3"/>
  <c r="BM321" i="3"/>
  <c r="BL321" i="3"/>
  <c r="BK321" i="3"/>
  <c r="BJ321" i="3"/>
  <c r="BI321" i="3"/>
  <c r="BH321" i="3"/>
  <c r="S321" i="3" s="1"/>
  <c r="BG321" i="3"/>
  <c r="R321" i="3" s="1"/>
  <c r="BE321" i="3"/>
  <c r="P321" i="3" s="1"/>
  <c r="T321" i="3" s="1"/>
  <c r="F322" i="4" s="1"/>
  <c r="U321" i="3"/>
  <c r="I322" i="4" s="1"/>
  <c r="Q321" i="3"/>
  <c r="BP320" i="3"/>
  <c r="BO320" i="3"/>
  <c r="BN320" i="3"/>
  <c r="BM320" i="3"/>
  <c r="BL320" i="3"/>
  <c r="BK320" i="3"/>
  <c r="BJ320" i="3"/>
  <c r="BI320" i="3"/>
  <c r="U320" i="3" s="1"/>
  <c r="I321" i="4" s="1"/>
  <c r="BH320" i="3"/>
  <c r="S320" i="3" s="1"/>
  <c r="BG320" i="3"/>
  <c r="R320" i="3" s="1"/>
  <c r="BE320" i="3"/>
  <c r="P320" i="3" s="1"/>
  <c r="Q320" i="3"/>
  <c r="BP319" i="3"/>
  <c r="BO319" i="3"/>
  <c r="BN319" i="3"/>
  <c r="BM319" i="3"/>
  <c r="BL319" i="3"/>
  <c r="BK319" i="3"/>
  <c r="BJ319" i="3"/>
  <c r="BI319" i="3"/>
  <c r="U319" i="3" s="1"/>
  <c r="I320" i="4" s="1"/>
  <c r="BH319" i="3"/>
  <c r="S319" i="3" s="1"/>
  <c r="BG319" i="3"/>
  <c r="R319" i="3" s="1"/>
  <c r="BE319" i="3"/>
  <c r="P319" i="3" s="1"/>
  <c r="Q319" i="3"/>
  <c r="BP318" i="3"/>
  <c r="BO318" i="3"/>
  <c r="BN318" i="3"/>
  <c r="BM318" i="3"/>
  <c r="BL318" i="3"/>
  <c r="BK318" i="3"/>
  <c r="BJ318" i="3"/>
  <c r="BI318" i="3"/>
  <c r="U318" i="3" s="1"/>
  <c r="I319" i="4" s="1"/>
  <c r="BH318" i="3"/>
  <c r="S318" i="3" s="1"/>
  <c r="BG318" i="3"/>
  <c r="R318" i="3" s="1"/>
  <c r="BE318" i="3"/>
  <c r="P318" i="3" s="1"/>
  <c r="Q318" i="3"/>
  <c r="BP317" i="3"/>
  <c r="BO317" i="3"/>
  <c r="BN317" i="3"/>
  <c r="BM317" i="3"/>
  <c r="BL317" i="3"/>
  <c r="BK317" i="3"/>
  <c r="BJ317" i="3"/>
  <c r="BI317" i="3"/>
  <c r="U317" i="3" s="1"/>
  <c r="I318" i="4" s="1"/>
  <c r="BH317" i="3"/>
  <c r="S317" i="3" s="1"/>
  <c r="BG317" i="3"/>
  <c r="R317" i="3" s="1"/>
  <c r="BE317" i="3"/>
  <c r="P317" i="3" s="1"/>
  <c r="Q317" i="3"/>
  <c r="BP316" i="3"/>
  <c r="BO316" i="3"/>
  <c r="BN316" i="3"/>
  <c r="BM316" i="3"/>
  <c r="BL316" i="3"/>
  <c r="BK316" i="3"/>
  <c r="BJ316" i="3"/>
  <c r="BI316" i="3"/>
  <c r="U316" i="3" s="1"/>
  <c r="I317" i="4" s="1"/>
  <c r="BH316" i="3"/>
  <c r="S316" i="3" s="1"/>
  <c r="BG316" i="3"/>
  <c r="R316" i="3" s="1"/>
  <c r="BE316" i="3"/>
  <c r="P316" i="3" s="1"/>
  <c r="Q316" i="3"/>
  <c r="BP315" i="3"/>
  <c r="BO315" i="3"/>
  <c r="BN315" i="3"/>
  <c r="BM315" i="3"/>
  <c r="BL315" i="3"/>
  <c r="BK315" i="3"/>
  <c r="BJ315" i="3"/>
  <c r="BI315" i="3"/>
  <c r="BH315" i="3"/>
  <c r="BG315" i="3"/>
  <c r="R315" i="3" s="1"/>
  <c r="BE315" i="3"/>
  <c r="P315" i="3" s="1"/>
  <c r="U315" i="3"/>
  <c r="I316" i="4" s="1"/>
  <c r="S315" i="3"/>
  <c r="Q315" i="3"/>
  <c r="BP314" i="3"/>
  <c r="BO314" i="3"/>
  <c r="BN314" i="3"/>
  <c r="BM314" i="3"/>
  <c r="BL314" i="3"/>
  <c r="BK314" i="3"/>
  <c r="BJ314" i="3"/>
  <c r="BI314" i="3"/>
  <c r="BH314" i="3"/>
  <c r="BG314" i="3"/>
  <c r="R314" i="3" s="1"/>
  <c r="BE314" i="3"/>
  <c r="P314" i="3" s="1"/>
  <c r="U314" i="3"/>
  <c r="I315" i="4" s="1"/>
  <c r="S314" i="3"/>
  <c r="Q314" i="3"/>
  <c r="BP313" i="3"/>
  <c r="BO313" i="3"/>
  <c r="BN313" i="3"/>
  <c r="BM313" i="3"/>
  <c r="BL313" i="3"/>
  <c r="BK313" i="3"/>
  <c r="BJ313" i="3"/>
  <c r="BI313" i="3"/>
  <c r="U313" i="3" s="1"/>
  <c r="I314" i="4" s="1"/>
  <c r="BH313" i="3"/>
  <c r="BG313" i="3"/>
  <c r="BE313" i="3"/>
  <c r="P313" i="3" s="1"/>
  <c r="S313" i="3"/>
  <c r="R313" i="3"/>
  <c r="Q313" i="3"/>
  <c r="BP312" i="3"/>
  <c r="BO312" i="3"/>
  <c r="BN312" i="3"/>
  <c r="BM312" i="3"/>
  <c r="BL312" i="3"/>
  <c r="BK312" i="3"/>
  <c r="BJ312" i="3"/>
  <c r="BI312" i="3"/>
  <c r="U312" i="3" s="1"/>
  <c r="I313" i="4" s="1"/>
  <c r="BH312" i="3"/>
  <c r="S312" i="3" s="1"/>
  <c r="BG312" i="3"/>
  <c r="R312" i="3" s="1"/>
  <c r="BE312" i="3"/>
  <c r="P312" i="3" s="1"/>
  <c r="Q312" i="3"/>
  <c r="BP311" i="3"/>
  <c r="BO311" i="3"/>
  <c r="BN311" i="3"/>
  <c r="BM311" i="3"/>
  <c r="BL311" i="3"/>
  <c r="BK311" i="3"/>
  <c r="BJ311" i="3"/>
  <c r="BI311" i="3"/>
  <c r="U311" i="3" s="1"/>
  <c r="I312" i="4" s="1"/>
  <c r="BH311" i="3"/>
  <c r="S311" i="3" s="1"/>
  <c r="BG311" i="3"/>
  <c r="R311" i="3" s="1"/>
  <c r="BE311" i="3"/>
  <c r="P311" i="3" s="1"/>
  <c r="Q311" i="3"/>
  <c r="BP310" i="3"/>
  <c r="BO310" i="3"/>
  <c r="BN310" i="3"/>
  <c r="BM310" i="3"/>
  <c r="BL310" i="3"/>
  <c r="BK310" i="3"/>
  <c r="BJ310" i="3"/>
  <c r="BI310" i="3"/>
  <c r="U310" i="3" s="1"/>
  <c r="I311" i="4" s="1"/>
  <c r="BH310" i="3"/>
  <c r="S310" i="3" s="1"/>
  <c r="BG310" i="3"/>
  <c r="R310" i="3" s="1"/>
  <c r="BE310" i="3"/>
  <c r="P310" i="3" s="1"/>
  <c r="Q310" i="3"/>
  <c r="BP309" i="3"/>
  <c r="BO309" i="3"/>
  <c r="BN309" i="3"/>
  <c r="BM309" i="3"/>
  <c r="BL309" i="3"/>
  <c r="BK309" i="3"/>
  <c r="BJ309" i="3"/>
  <c r="BI309" i="3"/>
  <c r="U309" i="3" s="1"/>
  <c r="I310" i="4" s="1"/>
  <c r="BH309" i="3"/>
  <c r="S309" i="3" s="1"/>
  <c r="BG309" i="3"/>
  <c r="R309" i="3" s="1"/>
  <c r="BE309" i="3"/>
  <c r="P309" i="3" s="1"/>
  <c r="Q309" i="3"/>
  <c r="BP308" i="3"/>
  <c r="BO308" i="3"/>
  <c r="BN308" i="3"/>
  <c r="BM308" i="3"/>
  <c r="BL308" i="3"/>
  <c r="BK308" i="3"/>
  <c r="BJ308" i="3"/>
  <c r="BI308" i="3"/>
  <c r="U308" i="3" s="1"/>
  <c r="I309" i="4" s="1"/>
  <c r="BH308" i="3"/>
  <c r="S308" i="3" s="1"/>
  <c r="BG308" i="3"/>
  <c r="R308" i="3" s="1"/>
  <c r="BE308" i="3"/>
  <c r="P308" i="3" s="1"/>
  <c r="Q308" i="3"/>
  <c r="BP307" i="3"/>
  <c r="BO307" i="3"/>
  <c r="BN307" i="3"/>
  <c r="BM307" i="3"/>
  <c r="BL307" i="3"/>
  <c r="BK307" i="3"/>
  <c r="BJ307" i="3"/>
  <c r="BI307" i="3"/>
  <c r="U307" i="3" s="1"/>
  <c r="I308" i="4" s="1"/>
  <c r="BH307" i="3"/>
  <c r="S307" i="3" s="1"/>
  <c r="BG307" i="3"/>
  <c r="R307" i="3" s="1"/>
  <c r="BE307" i="3"/>
  <c r="P307" i="3" s="1"/>
  <c r="T307" i="3" s="1"/>
  <c r="F308" i="4" s="1"/>
  <c r="Q307" i="3"/>
  <c r="BP306" i="3"/>
  <c r="BO306" i="3"/>
  <c r="BN306" i="3"/>
  <c r="BM306" i="3"/>
  <c r="BL306" i="3"/>
  <c r="BK306" i="3"/>
  <c r="BJ306" i="3"/>
  <c r="BI306" i="3"/>
  <c r="U306" i="3" s="1"/>
  <c r="I307" i="4" s="1"/>
  <c r="BH306" i="3"/>
  <c r="S306" i="3" s="1"/>
  <c r="BG306" i="3"/>
  <c r="R306" i="3" s="1"/>
  <c r="BE306" i="3"/>
  <c r="P306" i="3" s="1"/>
  <c r="Q306" i="3"/>
  <c r="BP305" i="3"/>
  <c r="BO305" i="3"/>
  <c r="BN305" i="3"/>
  <c r="BM305" i="3"/>
  <c r="BL305" i="3"/>
  <c r="BK305" i="3"/>
  <c r="BJ305" i="3"/>
  <c r="BI305" i="3"/>
  <c r="U305" i="3" s="1"/>
  <c r="I306" i="4" s="1"/>
  <c r="BH305" i="3"/>
  <c r="S305" i="3" s="1"/>
  <c r="BG305" i="3"/>
  <c r="R305" i="3" s="1"/>
  <c r="BE305" i="3"/>
  <c r="P305" i="3" s="1"/>
  <c r="T305" i="3" s="1"/>
  <c r="F306" i="4" s="1"/>
  <c r="Q305" i="3"/>
  <c r="BP304" i="3"/>
  <c r="BO304" i="3"/>
  <c r="BN304" i="3"/>
  <c r="BM304" i="3"/>
  <c r="BL304" i="3"/>
  <c r="BK304" i="3"/>
  <c r="BJ304" i="3"/>
  <c r="BI304" i="3"/>
  <c r="U304" i="3" s="1"/>
  <c r="I305" i="4" s="1"/>
  <c r="BH304" i="3"/>
  <c r="S304" i="3" s="1"/>
  <c r="BG304" i="3"/>
  <c r="R304" i="3" s="1"/>
  <c r="BE304" i="3"/>
  <c r="P304" i="3" s="1"/>
  <c r="Q304" i="3"/>
  <c r="BP303" i="3"/>
  <c r="BO303" i="3"/>
  <c r="BN303" i="3"/>
  <c r="BM303" i="3"/>
  <c r="BL303" i="3"/>
  <c r="BK303" i="3"/>
  <c r="BJ303" i="3"/>
  <c r="BI303" i="3"/>
  <c r="BH303" i="3"/>
  <c r="BG303" i="3"/>
  <c r="R303" i="3" s="1"/>
  <c r="BE303" i="3"/>
  <c r="P303" i="3" s="1"/>
  <c r="U303" i="3"/>
  <c r="I304" i="4" s="1"/>
  <c r="S303" i="3"/>
  <c r="Q303" i="3"/>
  <c r="BP302" i="3"/>
  <c r="BO302" i="3"/>
  <c r="BN302" i="3"/>
  <c r="BM302" i="3"/>
  <c r="BL302" i="3"/>
  <c r="BK302" i="3"/>
  <c r="BJ302" i="3"/>
  <c r="BI302" i="3"/>
  <c r="U302" i="3" s="1"/>
  <c r="I303" i="4" s="1"/>
  <c r="BH302" i="3"/>
  <c r="BG302" i="3"/>
  <c r="R302" i="3" s="1"/>
  <c r="BE302" i="3"/>
  <c r="P302" i="3" s="1"/>
  <c r="S302" i="3"/>
  <c r="Q302" i="3"/>
  <c r="BP301" i="3"/>
  <c r="BO301" i="3"/>
  <c r="BN301" i="3"/>
  <c r="BM301" i="3"/>
  <c r="BL301" i="3"/>
  <c r="BK301" i="3"/>
  <c r="BJ301" i="3"/>
  <c r="BI301" i="3"/>
  <c r="U301" i="3" s="1"/>
  <c r="I302" i="4" s="1"/>
  <c r="BH301" i="3"/>
  <c r="S301" i="3" s="1"/>
  <c r="BG301" i="3"/>
  <c r="R301" i="3" s="1"/>
  <c r="BE301" i="3"/>
  <c r="P301" i="3" s="1"/>
  <c r="Q301" i="3"/>
  <c r="BP300" i="3"/>
  <c r="BO300" i="3"/>
  <c r="BN300" i="3"/>
  <c r="BM300" i="3"/>
  <c r="BL300" i="3"/>
  <c r="BK300" i="3"/>
  <c r="BJ300" i="3"/>
  <c r="BI300" i="3"/>
  <c r="U300" i="3" s="1"/>
  <c r="I301" i="4" s="1"/>
  <c r="BH300" i="3"/>
  <c r="S300" i="3" s="1"/>
  <c r="BG300" i="3"/>
  <c r="BE300" i="3"/>
  <c r="P300" i="3" s="1"/>
  <c r="R300" i="3"/>
  <c r="Q300" i="3"/>
  <c r="BP299" i="3"/>
  <c r="BO299" i="3"/>
  <c r="BN299" i="3"/>
  <c r="BM299" i="3"/>
  <c r="BL299" i="3"/>
  <c r="BK299" i="3"/>
  <c r="BJ299" i="3"/>
  <c r="BI299" i="3"/>
  <c r="U299" i="3" s="1"/>
  <c r="I300" i="4" s="1"/>
  <c r="BH299" i="3"/>
  <c r="S299" i="3" s="1"/>
  <c r="BG299" i="3"/>
  <c r="R299" i="3" s="1"/>
  <c r="BE299" i="3"/>
  <c r="P299" i="3" s="1"/>
  <c r="T299" i="3" s="1"/>
  <c r="F300" i="4" s="1"/>
  <c r="Q299" i="3"/>
  <c r="BP298" i="3"/>
  <c r="BO298" i="3"/>
  <c r="BN298" i="3"/>
  <c r="BM298" i="3"/>
  <c r="BL298" i="3"/>
  <c r="BK298" i="3"/>
  <c r="BJ298" i="3"/>
  <c r="BI298" i="3"/>
  <c r="U298" i="3" s="1"/>
  <c r="I299" i="4" s="1"/>
  <c r="BH298" i="3"/>
  <c r="S298" i="3" s="1"/>
  <c r="BG298" i="3"/>
  <c r="R298" i="3" s="1"/>
  <c r="BE298" i="3"/>
  <c r="P298" i="3" s="1"/>
  <c r="T298" i="3" s="1"/>
  <c r="F299" i="4" s="1"/>
  <c r="Q298" i="3"/>
  <c r="BP297" i="3"/>
  <c r="BO297" i="3"/>
  <c r="BN297" i="3"/>
  <c r="BM297" i="3"/>
  <c r="BL297" i="3"/>
  <c r="BK297" i="3"/>
  <c r="BJ297" i="3"/>
  <c r="BI297" i="3"/>
  <c r="U297" i="3" s="1"/>
  <c r="I298" i="4" s="1"/>
  <c r="BH297" i="3"/>
  <c r="S297" i="3" s="1"/>
  <c r="BG297" i="3"/>
  <c r="BE297" i="3"/>
  <c r="P297" i="3" s="1"/>
  <c r="R297" i="3"/>
  <c r="Q297" i="3"/>
  <c r="BP296" i="3"/>
  <c r="BO296" i="3"/>
  <c r="BN296" i="3"/>
  <c r="BM296" i="3"/>
  <c r="BL296" i="3"/>
  <c r="BK296" i="3"/>
  <c r="BJ296" i="3"/>
  <c r="BI296" i="3"/>
  <c r="U296" i="3" s="1"/>
  <c r="I297" i="4" s="1"/>
  <c r="BH296" i="3"/>
  <c r="S296" i="3" s="1"/>
  <c r="BG296" i="3"/>
  <c r="R296" i="3" s="1"/>
  <c r="BE296" i="3"/>
  <c r="P296" i="3" s="1"/>
  <c r="T296" i="3" s="1"/>
  <c r="F297" i="4" s="1"/>
  <c r="Q296" i="3"/>
  <c r="BP295" i="3"/>
  <c r="BO295" i="3"/>
  <c r="BN295" i="3"/>
  <c r="BM295" i="3"/>
  <c r="BL295" i="3"/>
  <c r="BK295" i="3"/>
  <c r="BJ295" i="3"/>
  <c r="BI295" i="3"/>
  <c r="U295" i="3" s="1"/>
  <c r="I296" i="4" s="1"/>
  <c r="BH295" i="3"/>
  <c r="S295" i="3" s="1"/>
  <c r="BG295" i="3"/>
  <c r="R295" i="3" s="1"/>
  <c r="BF295" i="3"/>
  <c r="Q295" i="3" s="1"/>
  <c r="BE295" i="3"/>
  <c r="P295" i="3" s="1"/>
  <c r="BP294" i="3"/>
  <c r="BO294" i="3"/>
  <c r="BN294" i="3"/>
  <c r="BM294" i="3"/>
  <c r="BL294" i="3"/>
  <c r="BK294" i="3"/>
  <c r="BJ294" i="3"/>
  <c r="BI294" i="3"/>
  <c r="U294" i="3" s="1"/>
  <c r="I295" i="4" s="1"/>
  <c r="BH294" i="3"/>
  <c r="S294" i="3" s="1"/>
  <c r="BF294" i="3"/>
  <c r="Q294" i="3" s="1"/>
  <c r="BE294" i="3"/>
  <c r="P294" i="3" s="1"/>
  <c r="R294" i="3"/>
  <c r="BP293" i="3"/>
  <c r="BO293" i="3"/>
  <c r="BN293" i="3"/>
  <c r="BM293" i="3"/>
  <c r="BL293" i="3"/>
  <c r="BK293" i="3"/>
  <c r="BJ293" i="3"/>
  <c r="BI293" i="3"/>
  <c r="BH293" i="3"/>
  <c r="S293" i="3" s="1"/>
  <c r="BF293" i="3"/>
  <c r="Q293" i="3" s="1"/>
  <c r="BE293" i="3"/>
  <c r="P293" i="3" s="1"/>
  <c r="U293" i="3"/>
  <c r="I294" i="4" s="1"/>
  <c r="R293" i="3"/>
  <c r="BP292" i="3"/>
  <c r="BO292" i="3"/>
  <c r="BN292" i="3"/>
  <c r="BM292" i="3"/>
  <c r="BL292" i="3"/>
  <c r="BK292" i="3"/>
  <c r="BJ292" i="3"/>
  <c r="BI292" i="3"/>
  <c r="U292" i="3" s="1"/>
  <c r="I293" i="4" s="1"/>
  <c r="BH292" i="3"/>
  <c r="BF292" i="3"/>
  <c r="Q292" i="3" s="1"/>
  <c r="BE292" i="3"/>
  <c r="P292" i="3" s="1"/>
  <c r="S292" i="3"/>
  <c r="R292" i="3"/>
  <c r="BP291" i="3"/>
  <c r="BO291" i="3"/>
  <c r="BN291" i="3"/>
  <c r="BM291" i="3"/>
  <c r="BL291" i="3"/>
  <c r="BK291" i="3"/>
  <c r="BJ291" i="3"/>
  <c r="BI291" i="3"/>
  <c r="U291" i="3" s="1"/>
  <c r="I292" i="4" s="1"/>
  <c r="BH291" i="3"/>
  <c r="S291" i="3" s="1"/>
  <c r="BF291" i="3"/>
  <c r="Q291" i="3" s="1"/>
  <c r="BE291" i="3"/>
  <c r="P291" i="3" s="1"/>
  <c r="R291" i="3"/>
  <c r="BP290" i="3"/>
  <c r="BO290" i="3"/>
  <c r="BN290" i="3"/>
  <c r="BM290" i="3"/>
  <c r="BL290" i="3"/>
  <c r="BK290" i="3"/>
  <c r="BJ290" i="3"/>
  <c r="BI290" i="3"/>
  <c r="U290" i="3" s="1"/>
  <c r="I291" i="4" s="1"/>
  <c r="BH290" i="3"/>
  <c r="S290" i="3" s="1"/>
  <c r="BF290" i="3"/>
  <c r="Q290" i="3" s="1"/>
  <c r="BE290" i="3"/>
  <c r="P290" i="3" s="1"/>
  <c r="R290" i="3"/>
  <c r="BP289" i="3"/>
  <c r="BO289" i="3"/>
  <c r="BN289" i="3"/>
  <c r="BM289" i="3"/>
  <c r="BL289" i="3"/>
  <c r="BK289" i="3"/>
  <c r="BJ289" i="3"/>
  <c r="BI289" i="3"/>
  <c r="U289" i="3" s="1"/>
  <c r="I290" i="4" s="1"/>
  <c r="BH289" i="3"/>
  <c r="S289" i="3" s="1"/>
  <c r="BF289" i="3"/>
  <c r="Q289" i="3" s="1"/>
  <c r="BE289" i="3"/>
  <c r="P289" i="3" s="1"/>
  <c r="R289" i="3"/>
  <c r="BP288" i="3"/>
  <c r="BO288" i="3"/>
  <c r="BN288" i="3"/>
  <c r="BM288" i="3"/>
  <c r="BL288" i="3"/>
  <c r="BK288" i="3"/>
  <c r="BJ288" i="3"/>
  <c r="BI288" i="3"/>
  <c r="U288" i="3" s="1"/>
  <c r="I289" i="4" s="1"/>
  <c r="BH288" i="3"/>
  <c r="S288" i="3" s="1"/>
  <c r="BF288" i="3"/>
  <c r="Q288" i="3" s="1"/>
  <c r="BE288" i="3"/>
  <c r="P288" i="3" s="1"/>
  <c r="R288" i="3"/>
  <c r="BP287" i="3"/>
  <c r="BO287" i="3"/>
  <c r="BN287" i="3"/>
  <c r="BM287" i="3"/>
  <c r="BL287" i="3"/>
  <c r="BK287" i="3"/>
  <c r="BJ287" i="3"/>
  <c r="BI287" i="3"/>
  <c r="U287" i="3" s="1"/>
  <c r="I288" i="4" s="1"/>
  <c r="BH287" i="3"/>
  <c r="BF287" i="3"/>
  <c r="Q287" i="3" s="1"/>
  <c r="BE287" i="3"/>
  <c r="P287" i="3" s="1"/>
  <c r="S287" i="3"/>
  <c r="R287" i="3"/>
  <c r="BP286" i="3"/>
  <c r="BO286" i="3"/>
  <c r="BN286" i="3"/>
  <c r="BM286" i="3"/>
  <c r="BL286" i="3"/>
  <c r="BK286" i="3"/>
  <c r="BJ286" i="3"/>
  <c r="BI286" i="3"/>
  <c r="U286" i="3" s="1"/>
  <c r="I287" i="4" s="1"/>
  <c r="BH286" i="3"/>
  <c r="S286" i="3" s="1"/>
  <c r="BF286" i="3"/>
  <c r="Q286" i="3" s="1"/>
  <c r="BE286" i="3"/>
  <c r="P286" i="3" s="1"/>
  <c r="R286" i="3"/>
  <c r="BP285" i="3"/>
  <c r="BO285" i="3"/>
  <c r="BN285" i="3"/>
  <c r="BM285" i="3"/>
  <c r="BL285" i="3"/>
  <c r="BK285" i="3"/>
  <c r="BJ285" i="3"/>
  <c r="BI285" i="3"/>
  <c r="U285" i="3" s="1"/>
  <c r="I286" i="4" s="1"/>
  <c r="BH285" i="3"/>
  <c r="S285" i="3" s="1"/>
  <c r="BF285" i="3"/>
  <c r="Q285" i="3" s="1"/>
  <c r="BE285" i="3"/>
  <c r="P285" i="3" s="1"/>
  <c r="R285" i="3"/>
  <c r="BP284" i="3"/>
  <c r="BO284" i="3"/>
  <c r="BN284" i="3"/>
  <c r="BM284" i="3"/>
  <c r="BL284" i="3"/>
  <c r="BK284" i="3"/>
  <c r="BJ284" i="3"/>
  <c r="BI284" i="3"/>
  <c r="U284" i="3" s="1"/>
  <c r="I285" i="4" s="1"/>
  <c r="BH284" i="3"/>
  <c r="S284" i="3" s="1"/>
  <c r="BF284" i="3"/>
  <c r="Q284" i="3" s="1"/>
  <c r="BE284" i="3"/>
  <c r="P284" i="3" s="1"/>
  <c r="R284" i="3"/>
  <c r="BP283" i="3"/>
  <c r="BO283" i="3"/>
  <c r="BN283" i="3"/>
  <c r="BM283" i="3"/>
  <c r="BL283" i="3"/>
  <c r="BK283" i="3"/>
  <c r="BJ283" i="3"/>
  <c r="BI283" i="3"/>
  <c r="BH283" i="3"/>
  <c r="S283" i="3" s="1"/>
  <c r="BF283" i="3"/>
  <c r="Q283" i="3" s="1"/>
  <c r="BE283" i="3"/>
  <c r="P283" i="3" s="1"/>
  <c r="U283" i="3"/>
  <c r="I284" i="4" s="1"/>
  <c r="R283" i="3"/>
  <c r="BP282" i="3"/>
  <c r="BO282" i="3"/>
  <c r="BN282" i="3"/>
  <c r="BM282" i="3"/>
  <c r="BL282" i="3"/>
  <c r="BK282" i="3"/>
  <c r="BJ282" i="3"/>
  <c r="BI282" i="3"/>
  <c r="U282" i="3" s="1"/>
  <c r="I283" i="4" s="1"/>
  <c r="BH282" i="3"/>
  <c r="BF282" i="3"/>
  <c r="Q282" i="3" s="1"/>
  <c r="BE282" i="3"/>
  <c r="P282" i="3" s="1"/>
  <c r="S282" i="3"/>
  <c r="R282" i="3"/>
  <c r="BP281" i="3"/>
  <c r="BO281" i="3"/>
  <c r="BN281" i="3"/>
  <c r="BM281" i="3"/>
  <c r="BL281" i="3"/>
  <c r="BK281" i="3"/>
  <c r="BJ281" i="3"/>
  <c r="BI281" i="3"/>
  <c r="U281" i="3" s="1"/>
  <c r="I282" i="4" s="1"/>
  <c r="BH281" i="3"/>
  <c r="S281" i="3" s="1"/>
  <c r="BF281" i="3"/>
  <c r="Q281" i="3" s="1"/>
  <c r="BE281" i="3"/>
  <c r="P281" i="3" s="1"/>
  <c r="R281" i="3"/>
  <c r="BP280" i="3"/>
  <c r="BO280" i="3"/>
  <c r="BN280" i="3"/>
  <c r="BM280" i="3"/>
  <c r="BL280" i="3"/>
  <c r="BK280" i="3"/>
  <c r="BJ280" i="3"/>
  <c r="BI280" i="3"/>
  <c r="BH280" i="3"/>
  <c r="S280" i="3" s="1"/>
  <c r="BF280" i="3"/>
  <c r="Q280" i="3" s="1"/>
  <c r="BE280" i="3"/>
  <c r="P280" i="3" s="1"/>
  <c r="U280" i="3"/>
  <c r="I281" i="4" s="1"/>
  <c r="R280" i="3"/>
  <c r="BP279" i="3"/>
  <c r="BO279" i="3"/>
  <c r="BN279" i="3"/>
  <c r="BM279" i="3"/>
  <c r="BL279" i="3"/>
  <c r="BK279" i="3"/>
  <c r="BJ279" i="3"/>
  <c r="BI279" i="3"/>
  <c r="U279" i="3" s="1"/>
  <c r="I280" i="4" s="1"/>
  <c r="BH279" i="3"/>
  <c r="S279" i="3" s="1"/>
  <c r="BF279" i="3"/>
  <c r="Q279" i="3" s="1"/>
  <c r="BE279" i="3"/>
  <c r="P279" i="3" s="1"/>
  <c r="T279" i="3" s="1"/>
  <c r="F280" i="4" s="1"/>
  <c r="R279" i="3"/>
  <c r="BP278" i="3"/>
  <c r="BO278" i="3"/>
  <c r="BN278" i="3"/>
  <c r="BM278" i="3"/>
  <c r="BL278" i="3"/>
  <c r="BK278" i="3"/>
  <c r="BJ278" i="3"/>
  <c r="BI278" i="3"/>
  <c r="U278" i="3" s="1"/>
  <c r="I279" i="4" s="1"/>
  <c r="BH278" i="3"/>
  <c r="S278" i="3" s="1"/>
  <c r="BF278" i="3"/>
  <c r="Q278" i="3" s="1"/>
  <c r="BE278" i="3"/>
  <c r="P278" i="3" s="1"/>
  <c r="T278" i="3" s="1"/>
  <c r="F279" i="4" s="1"/>
  <c r="R278" i="3"/>
  <c r="BP277" i="3"/>
  <c r="BO277" i="3"/>
  <c r="BN277" i="3"/>
  <c r="BM277" i="3"/>
  <c r="BL277" i="3"/>
  <c r="BK277" i="3"/>
  <c r="BJ277" i="3"/>
  <c r="BI277" i="3"/>
  <c r="U277" i="3" s="1"/>
  <c r="I278" i="4" s="1"/>
  <c r="BH277" i="3"/>
  <c r="S277" i="3" s="1"/>
  <c r="BF277" i="3"/>
  <c r="Q277" i="3" s="1"/>
  <c r="BE277" i="3"/>
  <c r="P277" i="3" s="1"/>
  <c r="T277" i="3" s="1"/>
  <c r="F278" i="4" s="1"/>
  <c r="R277" i="3"/>
  <c r="BP276" i="3"/>
  <c r="BO276" i="3"/>
  <c r="BN276" i="3"/>
  <c r="BM276" i="3"/>
  <c r="BL276" i="3"/>
  <c r="BK276" i="3"/>
  <c r="BJ276" i="3"/>
  <c r="BI276" i="3"/>
  <c r="U276" i="3" s="1"/>
  <c r="I277" i="4" s="1"/>
  <c r="BH276" i="3"/>
  <c r="S276" i="3" s="1"/>
  <c r="BF276" i="3"/>
  <c r="Q276" i="3" s="1"/>
  <c r="BE276" i="3"/>
  <c r="P276" i="3" s="1"/>
  <c r="T276" i="3" s="1"/>
  <c r="F277" i="4" s="1"/>
  <c r="R276" i="3"/>
  <c r="BP275" i="3"/>
  <c r="BO275" i="3"/>
  <c r="BN275" i="3"/>
  <c r="BM275" i="3"/>
  <c r="BL275" i="3"/>
  <c r="BK275" i="3"/>
  <c r="BJ275" i="3"/>
  <c r="BI275" i="3"/>
  <c r="U275" i="3" s="1"/>
  <c r="I276" i="4" s="1"/>
  <c r="BH275" i="3"/>
  <c r="S275" i="3" s="1"/>
  <c r="BF275" i="3"/>
  <c r="Q275" i="3" s="1"/>
  <c r="BE275" i="3"/>
  <c r="P275" i="3" s="1"/>
  <c r="R275" i="3"/>
  <c r="BP274" i="3"/>
  <c r="BO274" i="3"/>
  <c r="BN274" i="3"/>
  <c r="BM274" i="3"/>
  <c r="BL274" i="3"/>
  <c r="BK274" i="3"/>
  <c r="BJ274" i="3"/>
  <c r="BI274" i="3"/>
  <c r="U274" i="3" s="1"/>
  <c r="I275" i="4" s="1"/>
  <c r="BH274" i="3"/>
  <c r="S274" i="3" s="1"/>
  <c r="BF274" i="3"/>
  <c r="Q274" i="3" s="1"/>
  <c r="BE274" i="3"/>
  <c r="P274" i="3" s="1"/>
  <c r="R274" i="3"/>
  <c r="BP273" i="3"/>
  <c r="BO273" i="3"/>
  <c r="BN273" i="3"/>
  <c r="BM273" i="3"/>
  <c r="BL273" i="3"/>
  <c r="BK273" i="3"/>
  <c r="BJ273" i="3"/>
  <c r="BI273" i="3"/>
  <c r="BH273" i="3"/>
  <c r="S273" i="3" s="1"/>
  <c r="BF273" i="3"/>
  <c r="Q273" i="3" s="1"/>
  <c r="BE273" i="3"/>
  <c r="P273" i="3" s="1"/>
  <c r="U273" i="3"/>
  <c r="I274" i="4" s="1"/>
  <c r="R273" i="3"/>
  <c r="BP272" i="3"/>
  <c r="BO272" i="3"/>
  <c r="BN272" i="3"/>
  <c r="BM272" i="3"/>
  <c r="BL272" i="3"/>
  <c r="BK272" i="3"/>
  <c r="BJ272" i="3"/>
  <c r="BI272" i="3"/>
  <c r="U272" i="3" s="1"/>
  <c r="I273" i="4" s="1"/>
  <c r="BH272" i="3"/>
  <c r="S272" i="3" s="1"/>
  <c r="BF272" i="3"/>
  <c r="Q272" i="3" s="1"/>
  <c r="BE272" i="3"/>
  <c r="P272" i="3" s="1"/>
  <c r="R272" i="3"/>
  <c r="BP271" i="3"/>
  <c r="BO271" i="3"/>
  <c r="BN271" i="3"/>
  <c r="BM271" i="3"/>
  <c r="BL271" i="3"/>
  <c r="BK271" i="3"/>
  <c r="BJ271" i="3"/>
  <c r="BI271" i="3"/>
  <c r="U271" i="3" s="1"/>
  <c r="I272" i="4" s="1"/>
  <c r="BH271" i="3"/>
  <c r="S271" i="3" s="1"/>
  <c r="BF271" i="3"/>
  <c r="Q271" i="3" s="1"/>
  <c r="BE271" i="3"/>
  <c r="P271" i="3" s="1"/>
  <c r="R271" i="3"/>
  <c r="BP270" i="3"/>
  <c r="BO270" i="3"/>
  <c r="BN270" i="3"/>
  <c r="BM270" i="3"/>
  <c r="BL270" i="3"/>
  <c r="BK270" i="3"/>
  <c r="BJ270" i="3"/>
  <c r="BI270" i="3"/>
  <c r="U270" i="3" s="1"/>
  <c r="I271" i="4" s="1"/>
  <c r="BH270" i="3"/>
  <c r="S270" i="3" s="1"/>
  <c r="BF270" i="3"/>
  <c r="Q270" i="3" s="1"/>
  <c r="BE270" i="3"/>
  <c r="P270" i="3" s="1"/>
  <c r="R270" i="3"/>
  <c r="BP269" i="3"/>
  <c r="BO269" i="3"/>
  <c r="BN269" i="3"/>
  <c r="BM269" i="3"/>
  <c r="BL269" i="3"/>
  <c r="BK269" i="3"/>
  <c r="BJ269" i="3"/>
  <c r="BI269" i="3"/>
  <c r="U269" i="3" s="1"/>
  <c r="I270" i="4" s="1"/>
  <c r="BH269" i="3"/>
  <c r="S269" i="3" s="1"/>
  <c r="BF269" i="3"/>
  <c r="Q269" i="3" s="1"/>
  <c r="BE269" i="3"/>
  <c r="P269" i="3" s="1"/>
  <c r="R269" i="3"/>
  <c r="BP268" i="3"/>
  <c r="BO268" i="3"/>
  <c r="BN268" i="3"/>
  <c r="BM268" i="3"/>
  <c r="BL268" i="3"/>
  <c r="BK268" i="3"/>
  <c r="BJ268" i="3"/>
  <c r="BI268" i="3"/>
  <c r="U268" i="3" s="1"/>
  <c r="I269" i="4" s="1"/>
  <c r="BH268" i="3"/>
  <c r="S268" i="3" s="1"/>
  <c r="BF268" i="3"/>
  <c r="Q268" i="3" s="1"/>
  <c r="BE268" i="3"/>
  <c r="P268" i="3" s="1"/>
  <c r="T268" i="3" s="1"/>
  <c r="F269" i="4" s="1"/>
  <c r="R268" i="3"/>
  <c r="BP267" i="3"/>
  <c r="BO267" i="3"/>
  <c r="BN267" i="3"/>
  <c r="BM267" i="3"/>
  <c r="BL267" i="3"/>
  <c r="BK267" i="3"/>
  <c r="BJ267" i="3"/>
  <c r="BI267" i="3"/>
  <c r="U267" i="3" s="1"/>
  <c r="I268" i="4" s="1"/>
  <c r="BH267" i="3"/>
  <c r="S267" i="3" s="1"/>
  <c r="BF267" i="3"/>
  <c r="Q267" i="3" s="1"/>
  <c r="BE267" i="3"/>
  <c r="P267" i="3" s="1"/>
  <c r="R267" i="3"/>
  <c r="BP266" i="3"/>
  <c r="BO266" i="3"/>
  <c r="BN266" i="3"/>
  <c r="BM266" i="3"/>
  <c r="BL266" i="3"/>
  <c r="BK266" i="3"/>
  <c r="BJ266" i="3"/>
  <c r="BI266" i="3"/>
  <c r="U266" i="3" s="1"/>
  <c r="I267" i="4" s="1"/>
  <c r="BH266" i="3"/>
  <c r="S266" i="3" s="1"/>
  <c r="BF266" i="3"/>
  <c r="Q266" i="3" s="1"/>
  <c r="BE266" i="3"/>
  <c r="P266" i="3" s="1"/>
  <c r="R266" i="3"/>
  <c r="BP265" i="3"/>
  <c r="BO265" i="3"/>
  <c r="BN265" i="3"/>
  <c r="BM265" i="3"/>
  <c r="BL265" i="3"/>
  <c r="BK265" i="3"/>
  <c r="BJ265" i="3"/>
  <c r="BI265" i="3"/>
  <c r="U265" i="3" s="1"/>
  <c r="I266" i="4" s="1"/>
  <c r="BH265" i="3"/>
  <c r="S265" i="3" s="1"/>
  <c r="BF265" i="3"/>
  <c r="Q265" i="3" s="1"/>
  <c r="BE265" i="3"/>
  <c r="P265" i="3" s="1"/>
  <c r="R265" i="3"/>
  <c r="BP264" i="3"/>
  <c r="BO264" i="3"/>
  <c r="BN264" i="3"/>
  <c r="BM264" i="3"/>
  <c r="BL264" i="3"/>
  <c r="BK264" i="3"/>
  <c r="BJ264" i="3"/>
  <c r="BI264" i="3"/>
  <c r="U264" i="3" s="1"/>
  <c r="I265" i="4" s="1"/>
  <c r="BH264" i="3"/>
  <c r="S264" i="3" s="1"/>
  <c r="BF264" i="3"/>
  <c r="Q264" i="3" s="1"/>
  <c r="BE264" i="3"/>
  <c r="P264" i="3" s="1"/>
  <c r="R264" i="3"/>
  <c r="BP263" i="3"/>
  <c r="BO263" i="3"/>
  <c r="BN263" i="3"/>
  <c r="BM263" i="3"/>
  <c r="BL263" i="3"/>
  <c r="BK263" i="3"/>
  <c r="BJ263" i="3"/>
  <c r="BI263" i="3"/>
  <c r="U263" i="3" s="1"/>
  <c r="I264" i="4" s="1"/>
  <c r="BH263" i="3"/>
  <c r="S263" i="3" s="1"/>
  <c r="BF263" i="3"/>
  <c r="Q263" i="3" s="1"/>
  <c r="BE263" i="3"/>
  <c r="P263" i="3" s="1"/>
  <c r="R263" i="3"/>
  <c r="BP262" i="3"/>
  <c r="BO262" i="3"/>
  <c r="BN262" i="3"/>
  <c r="BM262" i="3"/>
  <c r="BL262" i="3"/>
  <c r="BK262" i="3"/>
  <c r="BJ262" i="3"/>
  <c r="BI262" i="3"/>
  <c r="U262" i="3" s="1"/>
  <c r="I263" i="4" s="1"/>
  <c r="BH262" i="3"/>
  <c r="S262" i="3" s="1"/>
  <c r="BF262" i="3"/>
  <c r="Q262" i="3" s="1"/>
  <c r="BE262" i="3"/>
  <c r="P262" i="3" s="1"/>
  <c r="R262" i="3"/>
  <c r="BP261" i="3"/>
  <c r="BO261" i="3"/>
  <c r="BN261" i="3"/>
  <c r="BM261" i="3"/>
  <c r="BL261" i="3"/>
  <c r="BK261" i="3"/>
  <c r="BJ261" i="3"/>
  <c r="BI261" i="3"/>
  <c r="U261" i="3" s="1"/>
  <c r="I262" i="4" s="1"/>
  <c r="BH261" i="3"/>
  <c r="S261" i="3" s="1"/>
  <c r="BF261" i="3"/>
  <c r="Q261" i="3" s="1"/>
  <c r="BE261" i="3"/>
  <c r="P261" i="3" s="1"/>
  <c r="R261" i="3"/>
  <c r="BP260" i="3"/>
  <c r="BO260" i="3"/>
  <c r="BN260" i="3"/>
  <c r="BM260" i="3"/>
  <c r="BL260" i="3"/>
  <c r="BK260" i="3"/>
  <c r="BJ260" i="3"/>
  <c r="BI260" i="3"/>
  <c r="U260" i="3" s="1"/>
  <c r="I261" i="4" s="1"/>
  <c r="BH260" i="3"/>
  <c r="S260" i="3" s="1"/>
  <c r="BF260" i="3"/>
  <c r="Q260" i="3" s="1"/>
  <c r="BE260" i="3"/>
  <c r="P260" i="3" s="1"/>
  <c r="R260" i="3"/>
  <c r="BP259" i="3"/>
  <c r="BO259" i="3"/>
  <c r="BN259" i="3"/>
  <c r="BM259" i="3"/>
  <c r="BL259" i="3"/>
  <c r="BK259" i="3"/>
  <c r="BJ259" i="3"/>
  <c r="BI259" i="3"/>
  <c r="U259" i="3" s="1"/>
  <c r="I260" i="4" s="1"/>
  <c r="BH259" i="3"/>
  <c r="S259" i="3" s="1"/>
  <c r="BF259" i="3"/>
  <c r="Q259" i="3" s="1"/>
  <c r="BE259" i="3"/>
  <c r="P259" i="3" s="1"/>
  <c r="R259" i="3"/>
  <c r="BP258" i="3"/>
  <c r="BO258" i="3"/>
  <c r="BN258" i="3"/>
  <c r="BM258" i="3"/>
  <c r="BL258" i="3"/>
  <c r="BK258" i="3"/>
  <c r="BJ258" i="3"/>
  <c r="BI258" i="3"/>
  <c r="U258" i="3" s="1"/>
  <c r="I259" i="4" s="1"/>
  <c r="BH258" i="3"/>
  <c r="S258" i="3" s="1"/>
  <c r="BF258" i="3"/>
  <c r="Q258" i="3" s="1"/>
  <c r="BE258" i="3"/>
  <c r="P258" i="3" s="1"/>
  <c r="R258" i="3"/>
  <c r="BP257" i="3"/>
  <c r="BO257" i="3"/>
  <c r="BN257" i="3"/>
  <c r="BM257" i="3"/>
  <c r="BL257" i="3"/>
  <c r="BK257" i="3"/>
  <c r="BJ257" i="3"/>
  <c r="BI257" i="3"/>
  <c r="U257" i="3" s="1"/>
  <c r="I258" i="4" s="1"/>
  <c r="BH257" i="3"/>
  <c r="S257" i="3" s="1"/>
  <c r="BF257" i="3"/>
  <c r="Q257" i="3" s="1"/>
  <c r="BE257" i="3"/>
  <c r="P257" i="3" s="1"/>
  <c r="R257" i="3"/>
  <c r="BP256" i="3"/>
  <c r="BO256" i="3"/>
  <c r="BN256" i="3"/>
  <c r="BM256" i="3"/>
  <c r="BL256" i="3"/>
  <c r="BK256" i="3"/>
  <c r="BJ256" i="3"/>
  <c r="BI256" i="3"/>
  <c r="U256" i="3" s="1"/>
  <c r="I257" i="4" s="1"/>
  <c r="BH256" i="3"/>
  <c r="S256" i="3" s="1"/>
  <c r="BG256" i="3"/>
  <c r="R256" i="3" s="1"/>
  <c r="BF256" i="3"/>
  <c r="Q256" i="3" s="1"/>
  <c r="BE256" i="3"/>
  <c r="P256" i="3" s="1"/>
  <c r="BP255" i="3"/>
  <c r="BO255" i="3"/>
  <c r="BN255" i="3"/>
  <c r="BM255" i="3"/>
  <c r="BL255" i="3"/>
  <c r="BK255" i="3"/>
  <c r="BJ255" i="3"/>
  <c r="BI255" i="3"/>
  <c r="U255" i="3" s="1"/>
  <c r="I256" i="4" s="1"/>
  <c r="BH255" i="3"/>
  <c r="S255" i="3" s="1"/>
  <c r="BF255" i="3"/>
  <c r="Q255" i="3" s="1"/>
  <c r="BE255" i="3"/>
  <c r="P255" i="3" s="1"/>
  <c r="R255" i="3"/>
  <c r="BP254" i="3"/>
  <c r="BO254" i="3"/>
  <c r="BN254" i="3"/>
  <c r="BM254" i="3"/>
  <c r="BL254" i="3"/>
  <c r="BK254" i="3"/>
  <c r="BJ254" i="3"/>
  <c r="BI254" i="3"/>
  <c r="U254" i="3" s="1"/>
  <c r="I255" i="4" s="1"/>
  <c r="BH254" i="3"/>
  <c r="S254" i="3" s="1"/>
  <c r="BF254" i="3"/>
  <c r="Q254" i="3" s="1"/>
  <c r="BE254" i="3"/>
  <c r="P254" i="3" s="1"/>
  <c r="R254" i="3"/>
  <c r="BP253" i="3"/>
  <c r="BO253" i="3"/>
  <c r="BN253" i="3"/>
  <c r="BM253" i="3"/>
  <c r="BL253" i="3"/>
  <c r="BK253" i="3"/>
  <c r="BJ253" i="3"/>
  <c r="BI253" i="3"/>
  <c r="U253" i="3" s="1"/>
  <c r="I254" i="4" s="1"/>
  <c r="BH253" i="3"/>
  <c r="S253" i="3" s="1"/>
  <c r="BF253" i="3"/>
  <c r="Q253" i="3" s="1"/>
  <c r="BE253" i="3"/>
  <c r="P253" i="3" s="1"/>
  <c r="R253" i="3"/>
  <c r="BP252" i="3"/>
  <c r="BO252" i="3"/>
  <c r="BN252" i="3"/>
  <c r="BM252" i="3"/>
  <c r="BL252" i="3"/>
  <c r="BK252" i="3"/>
  <c r="BJ252" i="3"/>
  <c r="BI252" i="3"/>
  <c r="U252" i="3" s="1"/>
  <c r="I253" i="4" s="1"/>
  <c r="BH252" i="3"/>
  <c r="BF252" i="3"/>
  <c r="Q252" i="3" s="1"/>
  <c r="BE252" i="3"/>
  <c r="P252" i="3" s="1"/>
  <c r="S252" i="3"/>
  <c r="R252" i="3"/>
  <c r="BP251" i="3"/>
  <c r="BO251" i="3"/>
  <c r="BN251" i="3"/>
  <c r="BM251" i="3"/>
  <c r="BL251" i="3"/>
  <c r="BK251" i="3"/>
  <c r="BJ251" i="3"/>
  <c r="BI251" i="3"/>
  <c r="U251" i="3" s="1"/>
  <c r="I252" i="4" s="1"/>
  <c r="BH251" i="3"/>
  <c r="S251" i="3" s="1"/>
  <c r="BF251" i="3"/>
  <c r="Q251" i="3" s="1"/>
  <c r="BE251" i="3"/>
  <c r="P251" i="3" s="1"/>
  <c r="T251" i="3" s="1"/>
  <c r="F252" i="4" s="1"/>
  <c r="R251" i="3"/>
  <c r="BP250" i="3"/>
  <c r="BO250" i="3"/>
  <c r="BN250" i="3"/>
  <c r="BM250" i="3"/>
  <c r="BL250" i="3"/>
  <c r="BK250" i="3"/>
  <c r="BJ250" i="3"/>
  <c r="BI250" i="3"/>
  <c r="U250" i="3" s="1"/>
  <c r="I251" i="4" s="1"/>
  <c r="BH250" i="3"/>
  <c r="S250" i="3" s="1"/>
  <c r="BF250" i="3"/>
  <c r="Q250" i="3" s="1"/>
  <c r="BE250" i="3"/>
  <c r="P250" i="3" s="1"/>
  <c r="T250" i="3" s="1"/>
  <c r="F251" i="4" s="1"/>
  <c r="R250" i="3"/>
  <c r="BP249" i="3"/>
  <c r="BO249" i="3"/>
  <c r="BN249" i="3"/>
  <c r="BM249" i="3"/>
  <c r="BL249" i="3"/>
  <c r="BK249" i="3"/>
  <c r="BJ249" i="3"/>
  <c r="BI249" i="3"/>
  <c r="U249" i="3" s="1"/>
  <c r="I250" i="4" s="1"/>
  <c r="BH249" i="3"/>
  <c r="S249" i="3" s="1"/>
  <c r="BF249" i="3"/>
  <c r="Q249" i="3" s="1"/>
  <c r="BE249" i="3"/>
  <c r="P249" i="3" s="1"/>
  <c r="R249" i="3"/>
  <c r="BP248" i="3"/>
  <c r="BO248" i="3"/>
  <c r="BN248" i="3"/>
  <c r="BM248" i="3"/>
  <c r="BL248" i="3"/>
  <c r="BK248" i="3"/>
  <c r="BJ248" i="3"/>
  <c r="BI248" i="3"/>
  <c r="U248" i="3" s="1"/>
  <c r="I249" i="4" s="1"/>
  <c r="BH248" i="3"/>
  <c r="S248" i="3" s="1"/>
  <c r="BF248" i="3"/>
  <c r="Q248" i="3" s="1"/>
  <c r="BE248" i="3"/>
  <c r="P248" i="3" s="1"/>
  <c r="R248" i="3"/>
  <c r="BP247" i="3"/>
  <c r="BO247" i="3"/>
  <c r="BN247" i="3"/>
  <c r="BM247" i="3"/>
  <c r="BL247" i="3"/>
  <c r="BK247" i="3"/>
  <c r="BJ247" i="3"/>
  <c r="BI247" i="3"/>
  <c r="U247" i="3" s="1"/>
  <c r="I248" i="4" s="1"/>
  <c r="BH247" i="3"/>
  <c r="S247" i="3" s="1"/>
  <c r="BF247" i="3"/>
  <c r="Q247" i="3" s="1"/>
  <c r="BE247" i="3"/>
  <c r="P247" i="3" s="1"/>
  <c r="R247" i="3"/>
  <c r="BP246" i="3"/>
  <c r="BO246" i="3"/>
  <c r="BN246" i="3"/>
  <c r="BM246" i="3"/>
  <c r="BL246" i="3"/>
  <c r="BK246" i="3"/>
  <c r="BJ246" i="3"/>
  <c r="BI246" i="3"/>
  <c r="U246" i="3" s="1"/>
  <c r="I247" i="4" s="1"/>
  <c r="BH246" i="3"/>
  <c r="S246" i="3" s="1"/>
  <c r="BF246" i="3"/>
  <c r="Q246" i="3" s="1"/>
  <c r="BE246" i="3"/>
  <c r="P246" i="3" s="1"/>
  <c r="R246" i="3"/>
  <c r="BP245" i="3"/>
  <c r="BO245" i="3"/>
  <c r="BN245" i="3"/>
  <c r="BM245" i="3"/>
  <c r="BL245" i="3"/>
  <c r="BK245" i="3"/>
  <c r="BJ245" i="3"/>
  <c r="BI245" i="3"/>
  <c r="U245" i="3" s="1"/>
  <c r="I246" i="4" s="1"/>
  <c r="BH245" i="3"/>
  <c r="S245" i="3" s="1"/>
  <c r="BF245" i="3"/>
  <c r="Q245" i="3" s="1"/>
  <c r="BE245" i="3"/>
  <c r="P245" i="3" s="1"/>
  <c r="R245" i="3"/>
  <c r="BP244" i="3"/>
  <c r="BO244" i="3"/>
  <c r="BN244" i="3"/>
  <c r="BM244" i="3"/>
  <c r="BL244" i="3"/>
  <c r="BK244" i="3"/>
  <c r="BJ244" i="3"/>
  <c r="BI244" i="3"/>
  <c r="U244" i="3" s="1"/>
  <c r="I245" i="4" s="1"/>
  <c r="BH244" i="3"/>
  <c r="S244" i="3" s="1"/>
  <c r="BF244" i="3"/>
  <c r="Q244" i="3" s="1"/>
  <c r="BE244" i="3"/>
  <c r="P244" i="3" s="1"/>
  <c r="R244" i="3"/>
  <c r="BP243" i="3"/>
  <c r="BO243" i="3"/>
  <c r="BN243" i="3"/>
  <c r="BM243" i="3"/>
  <c r="BL243" i="3"/>
  <c r="BK243" i="3"/>
  <c r="BJ243" i="3"/>
  <c r="BI243" i="3"/>
  <c r="U243" i="3" s="1"/>
  <c r="I244" i="4" s="1"/>
  <c r="BH243" i="3"/>
  <c r="S243" i="3" s="1"/>
  <c r="BF243" i="3"/>
  <c r="Q243" i="3" s="1"/>
  <c r="BE243" i="3"/>
  <c r="P243" i="3" s="1"/>
  <c r="T243" i="3" s="1"/>
  <c r="F244" i="4" s="1"/>
  <c r="R243" i="3"/>
  <c r="BP242" i="3"/>
  <c r="BO242" i="3"/>
  <c r="BN242" i="3"/>
  <c r="BM242" i="3"/>
  <c r="BL242" i="3"/>
  <c r="BK242" i="3"/>
  <c r="BJ242" i="3"/>
  <c r="BI242" i="3"/>
  <c r="U242" i="3" s="1"/>
  <c r="I243" i="4" s="1"/>
  <c r="BH242" i="3"/>
  <c r="S242" i="3" s="1"/>
  <c r="BF242" i="3"/>
  <c r="Q242" i="3" s="1"/>
  <c r="BE242" i="3"/>
  <c r="P242" i="3" s="1"/>
  <c r="T242" i="3" s="1"/>
  <c r="F243" i="4" s="1"/>
  <c r="R242" i="3"/>
  <c r="BP241" i="3"/>
  <c r="BO241" i="3"/>
  <c r="BN241" i="3"/>
  <c r="BM241" i="3"/>
  <c r="BL241" i="3"/>
  <c r="BK241" i="3"/>
  <c r="BJ241" i="3"/>
  <c r="BI241" i="3"/>
  <c r="U241" i="3" s="1"/>
  <c r="I242" i="4" s="1"/>
  <c r="BH241" i="3"/>
  <c r="S241" i="3" s="1"/>
  <c r="BF241" i="3"/>
  <c r="Q241" i="3" s="1"/>
  <c r="BE241" i="3"/>
  <c r="P241" i="3" s="1"/>
  <c r="T241" i="3" s="1"/>
  <c r="F242" i="4" s="1"/>
  <c r="R241" i="3"/>
  <c r="BP240" i="3"/>
  <c r="BO240" i="3"/>
  <c r="BN240" i="3"/>
  <c r="BM240" i="3"/>
  <c r="BL240" i="3"/>
  <c r="BK240" i="3"/>
  <c r="BJ240" i="3"/>
  <c r="BI240" i="3"/>
  <c r="U240" i="3" s="1"/>
  <c r="I241" i="4" s="1"/>
  <c r="BH240" i="3"/>
  <c r="S240" i="3" s="1"/>
  <c r="R240" i="3"/>
  <c r="Q240" i="3"/>
  <c r="P240" i="3"/>
  <c r="BP239" i="3"/>
  <c r="BO239" i="3"/>
  <c r="BN239" i="3"/>
  <c r="BM239" i="3"/>
  <c r="BL239" i="3"/>
  <c r="BK239" i="3"/>
  <c r="BJ239" i="3"/>
  <c r="BI239" i="3"/>
  <c r="U239" i="3" s="1"/>
  <c r="I240" i="4" s="1"/>
  <c r="BH239" i="3"/>
  <c r="S239" i="3" s="1"/>
  <c r="R239" i="3"/>
  <c r="Q239" i="3"/>
  <c r="P239" i="3"/>
  <c r="BP238" i="3"/>
  <c r="BO238" i="3"/>
  <c r="BN238" i="3"/>
  <c r="BM238" i="3"/>
  <c r="BL238" i="3"/>
  <c r="BK238" i="3"/>
  <c r="BJ238" i="3"/>
  <c r="BI238" i="3"/>
  <c r="U238" i="3" s="1"/>
  <c r="I239" i="4" s="1"/>
  <c r="BH238" i="3"/>
  <c r="S238" i="3" s="1"/>
  <c r="R238" i="3"/>
  <c r="Q238" i="3"/>
  <c r="P238" i="3"/>
  <c r="BP237" i="3"/>
  <c r="BO237" i="3"/>
  <c r="BN237" i="3"/>
  <c r="BM237" i="3"/>
  <c r="BL237" i="3"/>
  <c r="BK237" i="3"/>
  <c r="BJ237" i="3"/>
  <c r="BI237" i="3"/>
  <c r="U237" i="3" s="1"/>
  <c r="I238" i="4" s="1"/>
  <c r="BH237" i="3"/>
  <c r="S237" i="3" s="1"/>
  <c r="R237" i="3"/>
  <c r="Q237" i="3"/>
  <c r="P237" i="3"/>
  <c r="BP236" i="3"/>
  <c r="BO236" i="3"/>
  <c r="BN236" i="3"/>
  <c r="BM236" i="3"/>
  <c r="BL236" i="3"/>
  <c r="BK236" i="3"/>
  <c r="BJ236" i="3"/>
  <c r="BI236" i="3"/>
  <c r="U236" i="3" s="1"/>
  <c r="I237" i="4" s="1"/>
  <c r="BH236" i="3"/>
  <c r="S236" i="3" s="1"/>
  <c r="R236" i="3"/>
  <c r="Q236" i="3"/>
  <c r="P236" i="3"/>
  <c r="BP235" i="3"/>
  <c r="BO235" i="3"/>
  <c r="BN235" i="3"/>
  <c r="BM235" i="3"/>
  <c r="BL235" i="3"/>
  <c r="BK235" i="3"/>
  <c r="BJ235" i="3"/>
  <c r="BI235" i="3"/>
  <c r="U235" i="3" s="1"/>
  <c r="I236" i="4" s="1"/>
  <c r="BH235" i="3"/>
  <c r="S235" i="3" s="1"/>
  <c r="R235" i="3"/>
  <c r="Q235" i="3"/>
  <c r="P235" i="3"/>
  <c r="U106" i="3"/>
  <c r="I107" i="4" s="1"/>
  <c r="F500" i="4" s="1"/>
  <c r="F893" i="4" s="1"/>
  <c r="U83" i="3"/>
  <c r="I84" i="4" s="1"/>
  <c r="F477" i="4" s="1"/>
  <c r="F870" i="4" s="1"/>
  <c r="U53" i="3"/>
  <c r="I54" i="4" s="1"/>
  <c r="K55" i="3"/>
  <c r="T292" i="3" l="1"/>
  <c r="F293" i="4" s="1"/>
  <c r="H293" i="4" s="1"/>
  <c r="N293" i="4" s="1"/>
  <c r="T287" i="3"/>
  <c r="F288" i="4" s="1"/>
  <c r="H288" i="4" s="1"/>
  <c r="N288" i="4" s="1"/>
  <c r="T247" i="3"/>
  <c r="F248" i="4" s="1"/>
  <c r="H248" i="4" s="1"/>
  <c r="N248" i="4" s="1"/>
  <c r="T297" i="3"/>
  <c r="F298" i="4" s="1"/>
  <c r="T334" i="3"/>
  <c r="F335" i="4" s="1"/>
  <c r="H335" i="4" s="1"/>
  <c r="N335" i="4" s="1"/>
  <c r="T346" i="3"/>
  <c r="F347" i="4" s="1"/>
  <c r="T347" i="3"/>
  <c r="F348" i="4" s="1"/>
  <c r="H348" i="4" s="1"/>
  <c r="N348" i="4" s="1"/>
  <c r="T351" i="3"/>
  <c r="F352" i="4" s="1"/>
  <c r="T364" i="3"/>
  <c r="F365" i="4" s="1"/>
  <c r="H365" i="4" s="1"/>
  <c r="N365" i="4" s="1"/>
  <c r="T365" i="3"/>
  <c r="F366" i="4" s="1"/>
  <c r="H366" i="4" s="1"/>
  <c r="N366" i="4" s="1"/>
  <c r="T369" i="3"/>
  <c r="F370" i="4" s="1"/>
  <c r="T375" i="3"/>
  <c r="F376" i="4" s="1"/>
  <c r="T379" i="3"/>
  <c r="F380" i="4" s="1"/>
  <c r="H392" i="4"/>
  <c r="N392" i="4" s="1"/>
  <c r="T391" i="3"/>
  <c r="F392" i="4" s="1"/>
  <c r="T248" i="3"/>
  <c r="F249" i="4" s="1"/>
  <c r="H249" i="4" s="1"/>
  <c r="N249" i="4" s="1"/>
  <c r="H281" i="4"/>
  <c r="T280" i="3"/>
  <c r="F281" i="4" s="1"/>
  <c r="T281" i="3"/>
  <c r="F282" i="4" s="1"/>
  <c r="H282" i="4" s="1"/>
  <c r="N282" i="4" s="1"/>
  <c r="T293" i="3"/>
  <c r="F294" i="4" s="1"/>
  <c r="T295" i="3"/>
  <c r="F296" i="4" s="1"/>
  <c r="H296" i="4" s="1"/>
  <c r="N296" i="4" s="1"/>
  <c r="H304" i="4"/>
  <c r="T303" i="3"/>
  <c r="F304" i="4" s="1"/>
  <c r="T315" i="3"/>
  <c r="F316" i="4" s="1"/>
  <c r="H316" i="4" s="1"/>
  <c r="N316" i="4" s="1"/>
  <c r="T316" i="3"/>
  <c r="F317" i="4" s="1"/>
  <c r="H317" i="4" s="1"/>
  <c r="N317" i="4" s="1"/>
  <c r="T317" i="3"/>
  <c r="F318" i="4" s="1"/>
  <c r="H318" i="4" s="1"/>
  <c r="N318" i="4" s="1"/>
  <c r="T318" i="3"/>
  <c r="F319" i="4" s="1"/>
  <c r="H319" i="4" s="1"/>
  <c r="N319" i="4" s="1"/>
  <c r="T322" i="3"/>
  <c r="F323" i="4" s="1"/>
  <c r="T323" i="3"/>
  <c r="F324" i="4" s="1"/>
  <c r="T324" i="3"/>
  <c r="F325" i="4" s="1"/>
  <c r="T325" i="3"/>
  <c r="F326" i="4" s="1"/>
  <c r="T338" i="3"/>
  <c r="F339" i="4" s="1"/>
  <c r="H343" i="4"/>
  <c r="N343" i="4" s="1"/>
  <c r="T342" i="3"/>
  <c r="F343" i="4" s="1"/>
  <c r="T344" i="3"/>
  <c r="F345" i="4" s="1"/>
  <c r="T358" i="3"/>
  <c r="F359" i="4" s="1"/>
  <c r="T367" i="3"/>
  <c r="F368" i="4" s="1"/>
  <c r="T370" i="3"/>
  <c r="F371" i="4" s="1"/>
  <c r="H371" i="4" s="1"/>
  <c r="N371" i="4" s="1"/>
  <c r="T252" i="3"/>
  <c r="F253" i="4" s="1"/>
  <c r="H253" i="4" s="1"/>
  <c r="N253" i="4" s="1"/>
  <c r="T253" i="3"/>
  <c r="F254" i="4" s="1"/>
  <c r="H254" i="4" s="1"/>
  <c r="N254" i="4" s="1"/>
  <c r="T254" i="3"/>
  <c r="F255" i="4" s="1"/>
  <c r="H255" i="4" s="1"/>
  <c r="N255" i="4" s="1"/>
  <c r="T256" i="3"/>
  <c r="F257" i="4" s="1"/>
  <c r="T288" i="3"/>
  <c r="F289" i="4" s="1"/>
  <c r="T289" i="3"/>
  <c r="F290" i="4" s="1"/>
  <c r="H291" i="4"/>
  <c r="T290" i="3"/>
  <c r="F291" i="4" s="1"/>
  <c r="H292" i="4"/>
  <c r="N292" i="4" s="1"/>
  <c r="T291" i="3"/>
  <c r="F292" i="4" s="1"/>
  <c r="T294" i="3"/>
  <c r="F295" i="4" s="1"/>
  <c r="H295" i="4" s="1"/>
  <c r="N295" i="4" s="1"/>
  <c r="T304" i="3"/>
  <c r="F305" i="4" s="1"/>
  <c r="T306" i="3"/>
  <c r="F307" i="4" s="1"/>
  <c r="H307" i="4" s="1"/>
  <c r="N307" i="4" s="1"/>
  <c r="T313" i="3"/>
  <c r="F314" i="4" s="1"/>
  <c r="T326" i="3"/>
  <c r="F327" i="4" s="1"/>
  <c r="T329" i="3"/>
  <c r="F330" i="4" s="1"/>
  <c r="H330" i="4" s="1"/>
  <c r="N330" i="4" s="1"/>
  <c r="T332" i="3"/>
  <c r="F333" i="4" s="1"/>
  <c r="T336" i="3"/>
  <c r="F337" i="4" s="1"/>
  <c r="T348" i="3"/>
  <c r="F349" i="4" s="1"/>
  <c r="T352" i="3"/>
  <c r="F353" i="4" s="1"/>
  <c r="T354" i="3"/>
  <c r="F355" i="4" s="1"/>
  <c r="T355" i="3"/>
  <c r="F356" i="4" s="1"/>
  <c r="T356" i="3"/>
  <c r="F357" i="4" s="1"/>
  <c r="T381" i="3"/>
  <c r="F382" i="4" s="1"/>
  <c r="H382" i="4" s="1"/>
  <c r="N382" i="4" s="1"/>
  <c r="T382" i="3"/>
  <c r="F383" i="4" s="1"/>
  <c r="T383" i="3"/>
  <c r="F384" i="4" s="1"/>
  <c r="T386" i="3"/>
  <c r="F387" i="4" s="1"/>
  <c r="H390" i="4"/>
  <c r="T389" i="3"/>
  <c r="F390" i="4" s="1"/>
  <c r="T392" i="3"/>
  <c r="F393" i="4" s="1"/>
  <c r="H393" i="4" s="1"/>
  <c r="N393" i="4" s="1"/>
  <c r="T393" i="3"/>
  <c r="F394" i="4" s="1"/>
  <c r="T245" i="3"/>
  <c r="F246" i="4" s="1"/>
  <c r="H246" i="4" s="1"/>
  <c r="N246" i="4" s="1"/>
  <c r="H256" i="4"/>
  <c r="T255" i="3"/>
  <c r="F256" i="4" s="1"/>
  <c r="H258" i="4"/>
  <c r="N258" i="4" s="1"/>
  <c r="T257" i="3"/>
  <c r="F258" i="4" s="1"/>
  <c r="T258" i="3"/>
  <c r="F259" i="4" s="1"/>
  <c r="H259" i="4" s="1"/>
  <c r="N259" i="4" s="1"/>
  <c r="H260" i="4"/>
  <c r="T259" i="3"/>
  <c r="F260" i="4" s="1"/>
  <c r="H261" i="4"/>
  <c r="N261" i="4" s="1"/>
  <c r="T260" i="3"/>
  <c r="F261" i="4" s="1"/>
  <c r="T261" i="3"/>
  <c r="F262" i="4" s="1"/>
  <c r="T262" i="3"/>
  <c r="F263" i="4" s="1"/>
  <c r="T263" i="3"/>
  <c r="F264" i="4" s="1"/>
  <c r="T264" i="3"/>
  <c r="F265" i="4" s="1"/>
  <c r="H266" i="4"/>
  <c r="N266" i="4" s="1"/>
  <c r="T265" i="3"/>
  <c r="F266" i="4" s="1"/>
  <c r="T266" i="3"/>
  <c r="F267" i="4" s="1"/>
  <c r="T267" i="3"/>
  <c r="F268" i="4" s="1"/>
  <c r="H283" i="4"/>
  <c r="T282" i="3"/>
  <c r="F283" i="4" s="1"/>
  <c r="T300" i="3"/>
  <c r="F301" i="4" s="1"/>
  <c r="H301" i="4" s="1"/>
  <c r="N301" i="4" s="1"/>
  <c r="T301" i="3"/>
  <c r="F302" i="4" s="1"/>
  <c r="T333" i="3"/>
  <c r="F334" i="4" s="1"/>
  <c r="T345" i="3"/>
  <c r="F346" i="4" s="1"/>
  <c r="H364" i="4"/>
  <c r="T363" i="3"/>
  <c r="F364" i="4" s="1"/>
  <c r="T376" i="3"/>
  <c r="F377" i="4" s="1"/>
  <c r="H377" i="4" s="1"/>
  <c r="N377" i="4" s="1"/>
  <c r="T377" i="3"/>
  <c r="F378" i="4" s="1"/>
  <c r="T378" i="3"/>
  <c r="F379" i="4" s="1"/>
  <c r="T387" i="3"/>
  <c r="F388" i="4" s="1"/>
  <c r="H388" i="4" s="1"/>
  <c r="N388" i="4" s="1"/>
  <c r="T388" i="3"/>
  <c r="F389" i="4" s="1"/>
  <c r="H389" i="4" s="1"/>
  <c r="N389" i="4" s="1"/>
  <c r="T390" i="3"/>
  <c r="F391" i="4" s="1"/>
  <c r="AS395" i="3"/>
  <c r="G396" i="4" s="1"/>
  <c r="T244" i="3"/>
  <c r="F245" i="4" s="1"/>
  <c r="H245" i="4" s="1"/>
  <c r="N245" i="4" s="1"/>
  <c r="T269" i="3"/>
  <c r="F270" i="4" s="1"/>
  <c r="H270" i="4" s="1"/>
  <c r="N270" i="4" s="1"/>
  <c r="T270" i="3"/>
  <c r="F271" i="4" s="1"/>
  <c r="T271" i="3"/>
  <c r="F272" i="4" s="1"/>
  <c r="T272" i="3"/>
  <c r="F273" i="4" s="1"/>
  <c r="H284" i="4"/>
  <c r="T283" i="3"/>
  <c r="F284" i="4" s="1"/>
  <c r="T284" i="3"/>
  <c r="F285" i="4" s="1"/>
  <c r="T285" i="3"/>
  <c r="F286" i="4" s="1"/>
  <c r="T308" i="3"/>
  <c r="F309" i="4" s="1"/>
  <c r="H309" i="4" s="1"/>
  <c r="N309" i="4" s="1"/>
  <c r="T319" i="3"/>
  <c r="F320" i="4" s="1"/>
  <c r="T327" i="3"/>
  <c r="F328" i="4" s="1"/>
  <c r="T330" i="3"/>
  <c r="F331" i="4" s="1"/>
  <c r="H331" i="4" s="1"/>
  <c r="N331" i="4" s="1"/>
  <c r="T337" i="3"/>
  <c r="F338" i="4" s="1"/>
  <c r="T339" i="3"/>
  <c r="F340" i="4" s="1"/>
  <c r="T343" i="3"/>
  <c r="F344" i="4" s="1"/>
  <c r="T349" i="3"/>
  <c r="F350" i="4" s="1"/>
  <c r="T357" i="3"/>
  <c r="F358" i="4" s="1"/>
  <c r="H358" i="4" s="1"/>
  <c r="N358" i="4" s="1"/>
  <c r="T359" i="3"/>
  <c r="F360" i="4" s="1"/>
  <c r="T368" i="3"/>
  <c r="F369" i="4" s="1"/>
  <c r="H369" i="4" s="1"/>
  <c r="N369" i="4" s="1"/>
  <c r="T371" i="3"/>
  <c r="F372" i="4" s="1"/>
  <c r="T372" i="3"/>
  <c r="F373" i="4" s="1"/>
  <c r="T373" i="3"/>
  <c r="F374" i="4" s="1"/>
  <c r="H374" i="4" s="1"/>
  <c r="N374" i="4" s="1"/>
  <c r="T374" i="3"/>
  <c r="F375" i="4" s="1"/>
  <c r="T384" i="3"/>
  <c r="F385" i="4" s="1"/>
  <c r="T246" i="3"/>
  <c r="F247" i="4" s="1"/>
  <c r="H247" i="4" s="1"/>
  <c r="N247" i="4" s="1"/>
  <c r="T249" i="3"/>
  <c r="F250" i="4" s="1"/>
  <c r="H250" i="4" s="1"/>
  <c r="N250" i="4" s="1"/>
  <c r="T235" i="3"/>
  <c r="F236" i="4" s="1"/>
  <c r="T236" i="3"/>
  <c r="F237" i="4" s="1"/>
  <c r="T237" i="3"/>
  <c r="F238" i="4" s="1"/>
  <c r="T238" i="3"/>
  <c r="F239" i="4" s="1"/>
  <c r="T239" i="3"/>
  <c r="F240" i="4" s="1"/>
  <c r="T240" i="3"/>
  <c r="F241" i="4" s="1"/>
  <c r="H241" i="4" s="1"/>
  <c r="N241" i="4" s="1"/>
  <c r="T273" i="3"/>
  <c r="F274" i="4" s="1"/>
  <c r="T274" i="3"/>
  <c r="F275" i="4" s="1"/>
  <c r="H275" i="4" s="1"/>
  <c r="N275" i="4" s="1"/>
  <c r="H276" i="4"/>
  <c r="T275" i="3"/>
  <c r="F276" i="4" s="1"/>
  <c r="T286" i="3"/>
  <c r="F287" i="4" s="1"/>
  <c r="H287" i="4" s="1"/>
  <c r="N287" i="4" s="1"/>
  <c r="T302" i="3"/>
  <c r="F303" i="4" s="1"/>
  <c r="T309" i="3"/>
  <c r="F310" i="4" s="1"/>
  <c r="T310" i="3"/>
  <c r="F311" i="4" s="1"/>
  <c r="H311" i="4" s="1"/>
  <c r="N311" i="4" s="1"/>
  <c r="T311" i="3"/>
  <c r="F312" i="4" s="1"/>
  <c r="H312" i="4" s="1"/>
  <c r="N312" i="4" s="1"/>
  <c r="T312" i="3"/>
  <c r="F313" i="4" s="1"/>
  <c r="T314" i="3"/>
  <c r="F315" i="4" s="1"/>
  <c r="H315" i="4" s="1"/>
  <c r="N315" i="4" s="1"/>
  <c r="H321" i="4"/>
  <c r="T320" i="3"/>
  <c r="F321" i="4" s="1"/>
  <c r="H329" i="4"/>
  <c r="T328" i="3"/>
  <c r="F329" i="4" s="1"/>
  <c r="T331" i="3"/>
  <c r="F332" i="4" s="1"/>
  <c r="T340" i="3"/>
  <c r="F341" i="4" s="1"/>
  <c r="T341" i="3"/>
  <c r="F342" i="4" s="1"/>
  <c r="T350" i="3"/>
  <c r="F351" i="4" s="1"/>
  <c r="T353" i="3"/>
  <c r="F354" i="4" s="1"/>
  <c r="H354" i="4" s="1"/>
  <c r="N354" i="4" s="1"/>
  <c r="T385" i="3"/>
  <c r="F386" i="4" s="1"/>
  <c r="H1976" i="4"/>
  <c r="N1976" i="4" s="1"/>
  <c r="G2369" i="4"/>
  <c r="G2762" i="4" s="1"/>
  <c r="N1583" i="4"/>
  <c r="H1596" i="4"/>
  <c r="N1596" i="4" s="1"/>
  <c r="G1989" i="4"/>
  <c r="H1587" i="4"/>
  <c r="N1587" i="4" s="1"/>
  <c r="G1980" i="4"/>
  <c r="H1617" i="4"/>
  <c r="N1617" i="4" s="1"/>
  <c r="G2010" i="4"/>
  <c r="H1606" i="4"/>
  <c r="N1606" i="4" s="1"/>
  <c r="G1999" i="4"/>
  <c r="H870" i="4"/>
  <c r="N870" i="4" s="1"/>
  <c r="F1263" i="4"/>
  <c r="H893" i="4"/>
  <c r="N893" i="4" s="1"/>
  <c r="F1286" i="4"/>
  <c r="N291" i="4"/>
  <c r="N390" i="4"/>
  <c r="N260" i="4"/>
  <c r="N283" i="4"/>
  <c r="N304" i="4"/>
  <c r="N329" i="4"/>
  <c r="N364" i="4"/>
  <c r="N276" i="4"/>
  <c r="N281" i="4"/>
  <c r="N321" i="4"/>
  <c r="H269" i="4"/>
  <c r="N269" i="4" s="1"/>
  <c r="H314" i="4"/>
  <c r="N314" i="4" s="1"/>
  <c r="H326" i="4"/>
  <c r="N326" i="4" s="1"/>
  <c r="H333" i="4"/>
  <c r="N333" i="4" s="1"/>
  <c r="H340" i="4"/>
  <c r="N340" i="4" s="1"/>
  <c r="H345" i="4"/>
  <c r="N345" i="4" s="1"/>
  <c r="H360" i="4"/>
  <c r="N360" i="4" s="1"/>
  <c r="H368" i="4"/>
  <c r="N368" i="4" s="1"/>
  <c r="H372" i="4"/>
  <c r="N372" i="4" s="1"/>
  <c r="H391" i="4"/>
  <c r="N391" i="4" s="1"/>
  <c r="H257" i="4"/>
  <c r="N257" i="4" s="1"/>
  <c r="H262" i="4"/>
  <c r="N262" i="4" s="1"/>
  <c r="H267" i="4"/>
  <c r="N267" i="4" s="1"/>
  <c r="H268" i="4"/>
  <c r="N268" i="4" s="1"/>
  <c r="H271" i="4"/>
  <c r="N271" i="4" s="1"/>
  <c r="H272" i="4"/>
  <c r="N272" i="4" s="1"/>
  <c r="H273" i="4"/>
  <c r="N273" i="4" s="1"/>
  <c r="H303" i="4"/>
  <c r="N303" i="4" s="1"/>
  <c r="H305" i="4"/>
  <c r="N305" i="4" s="1"/>
  <c r="H313" i="4"/>
  <c r="N313" i="4" s="1"/>
  <c r="H323" i="4"/>
  <c r="N323" i="4" s="1"/>
  <c r="H332" i="4"/>
  <c r="N332" i="4" s="1"/>
  <c r="H339" i="4"/>
  <c r="N339" i="4" s="1"/>
  <c r="H344" i="4"/>
  <c r="N344" i="4" s="1"/>
  <c r="H351" i="4"/>
  <c r="N351" i="4" s="1"/>
  <c r="H359" i="4"/>
  <c r="N359" i="4" s="1"/>
  <c r="H373" i="4"/>
  <c r="N373" i="4" s="1"/>
  <c r="H385" i="4"/>
  <c r="N385" i="4" s="1"/>
  <c r="N256" i="4"/>
  <c r="N284" i="4"/>
  <c r="H289" i="4"/>
  <c r="N289" i="4" s="1"/>
  <c r="H306" i="4"/>
  <c r="N306" i="4" s="1"/>
  <c r="H308" i="4"/>
  <c r="N308" i="4" s="1"/>
  <c r="H338" i="4"/>
  <c r="N338" i="4" s="1"/>
  <c r="H355" i="4"/>
  <c r="N355" i="4" s="1"/>
  <c r="H363" i="4"/>
  <c r="N363" i="4" s="1"/>
  <c r="H367" i="4"/>
  <c r="N367" i="4" s="1"/>
  <c r="H376" i="4"/>
  <c r="N376" i="4" s="1"/>
  <c r="H395" i="4"/>
  <c r="N395" i="4" s="1"/>
  <c r="F790" i="4"/>
  <c r="F1183" i="4" s="1"/>
  <c r="F1576" i="4" s="1"/>
  <c r="F1969" i="4" s="1"/>
  <c r="F2362" i="4" s="1"/>
  <c r="F2755" i="4" s="1"/>
  <c r="F3148" i="4" s="1"/>
  <c r="H240" i="4"/>
  <c r="N240" i="4" s="1"/>
  <c r="H251" i="4"/>
  <c r="N251" i="4" s="1"/>
  <c r="H263" i="4"/>
  <c r="N263" i="4" s="1"/>
  <c r="H277" i="4"/>
  <c r="N277" i="4" s="1"/>
  <c r="H278" i="4"/>
  <c r="N278" i="4" s="1"/>
  <c r="H279" i="4"/>
  <c r="N279" i="4" s="1"/>
  <c r="H280" i="4"/>
  <c r="N280" i="4" s="1"/>
  <c r="H285" i="4"/>
  <c r="N285" i="4" s="1"/>
  <c r="H290" i="4"/>
  <c r="N290" i="4" s="1"/>
  <c r="H294" i="4"/>
  <c r="N294" i="4" s="1"/>
  <c r="H298" i="4"/>
  <c r="N298" i="4" s="1"/>
  <c r="H299" i="4"/>
  <c r="N299" i="4" s="1"/>
  <c r="H302" i="4"/>
  <c r="N302" i="4" s="1"/>
  <c r="H310" i="4"/>
  <c r="N310" i="4" s="1"/>
  <c r="H324" i="4"/>
  <c r="N324" i="4" s="1"/>
  <c r="H328" i="4"/>
  <c r="N328" i="4" s="1"/>
  <c r="H334" i="4"/>
  <c r="N334" i="4" s="1"/>
  <c r="H337" i="4"/>
  <c r="N337" i="4" s="1"/>
  <c r="H341" i="4"/>
  <c r="N341" i="4" s="1"/>
  <c r="H347" i="4"/>
  <c r="N347" i="4" s="1"/>
  <c r="H350" i="4"/>
  <c r="N350" i="4" s="1"/>
  <c r="H375" i="4"/>
  <c r="N375" i="4" s="1"/>
  <c r="H378" i="4"/>
  <c r="N378" i="4" s="1"/>
  <c r="H380" i="4"/>
  <c r="N380" i="4" s="1"/>
  <c r="H383" i="4"/>
  <c r="N383" i="4" s="1"/>
  <c r="H384" i="4"/>
  <c r="N384" i="4" s="1"/>
  <c r="H387" i="4"/>
  <c r="N387" i="4" s="1"/>
  <c r="H394" i="4"/>
  <c r="N394" i="4" s="1"/>
  <c r="H352" i="4"/>
  <c r="N352" i="4" s="1"/>
  <c r="H242" i="4"/>
  <c r="N242" i="4" s="1"/>
  <c r="H243" i="4"/>
  <c r="N243" i="4" s="1"/>
  <c r="H244" i="4"/>
  <c r="N244" i="4" s="1"/>
  <c r="H252" i="4"/>
  <c r="N252" i="4" s="1"/>
  <c r="H264" i="4"/>
  <c r="N264" i="4" s="1"/>
  <c r="H265" i="4"/>
  <c r="N265" i="4" s="1"/>
  <c r="H274" i="4"/>
  <c r="N274" i="4" s="1"/>
  <c r="H286" i="4"/>
  <c r="N286" i="4" s="1"/>
  <c r="H297" i="4"/>
  <c r="N297" i="4" s="1"/>
  <c r="H300" i="4"/>
  <c r="N300" i="4" s="1"/>
  <c r="H320" i="4"/>
  <c r="N320" i="4" s="1"/>
  <c r="H322" i="4"/>
  <c r="N322" i="4" s="1"/>
  <c r="H325" i="4"/>
  <c r="N325" i="4" s="1"/>
  <c r="H327" i="4"/>
  <c r="N327" i="4" s="1"/>
  <c r="H336" i="4"/>
  <c r="N336" i="4" s="1"/>
  <c r="H342" i="4"/>
  <c r="N342" i="4" s="1"/>
  <c r="H346" i="4"/>
  <c r="N346" i="4" s="1"/>
  <c r="H349" i="4"/>
  <c r="N349" i="4" s="1"/>
  <c r="H353" i="4"/>
  <c r="N353" i="4" s="1"/>
  <c r="H356" i="4"/>
  <c r="N356" i="4" s="1"/>
  <c r="H357" i="4"/>
  <c r="N357" i="4" s="1"/>
  <c r="H361" i="4"/>
  <c r="N361" i="4" s="1"/>
  <c r="H362" i="4"/>
  <c r="N362" i="4" s="1"/>
  <c r="H370" i="4"/>
  <c r="N370" i="4" s="1"/>
  <c r="H379" i="4"/>
  <c r="N379" i="4" s="1"/>
  <c r="H381" i="4"/>
  <c r="N381" i="4" s="1"/>
  <c r="H386" i="4"/>
  <c r="N386" i="4" s="1"/>
  <c r="G789" i="4"/>
  <c r="G790" i="4"/>
  <c r="F639" i="4"/>
  <c r="F1032" i="4" s="1"/>
  <c r="F659" i="4"/>
  <c r="F1052" i="4" s="1"/>
  <c r="F674" i="4"/>
  <c r="F1067" i="4" s="1"/>
  <c r="F647" i="4"/>
  <c r="F1040" i="4" s="1"/>
  <c r="F710" i="4"/>
  <c r="F1103" i="4" s="1"/>
  <c r="F669" i="4"/>
  <c r="F1062" i="4" s="1"/>
  <c r="F783" i="4"/>
  <c r="F1176" i="4" s="1"/>
  <c r="F641" i="4"/>
  <c r="F1034" i="4" s="1"/>
  <c r="F704" i="4"/>
  <c r="F1097" i="4" s="1"/>
  <c r="F640" i="4"/>
  <c r="F1033" i="4" s="1"/>
  <c r="F684" i="4"/>
  <c r="F1077" i="4" s="1"/>
  <c r="F689" i="4"/>
  <c r="F1082" i="4" s="1"/>
  <c r="F688" i="4"/>
  <c r="F1081" i="4" s="1"/>
  <c r="H500" i="4"/>
  <c r="N500" i="4" s="1"/>
  <c r="H477" i="4"/>
  <c r="N477" i="4" s="1"/>
  <c r="N84" i="4"/>
  <c r="N107" i="4"/>
  <c r="A9" i="4"/>
  <c r="A402" i="4" s="1"/>
  <c r="B9" i="4"/>
  <c r="B402" i="4" s="1"/>
  <c r="B795" i="4" s="1"/>
  <c r="B1188" i="4" s="1"/>
  <c r="B1581" i="4" s="1"/>
  <c r="B1974" i="4" s="1"/>
  <c r="B2367" i="4" s="1"/>
  <c r="B2760" i="4" s="1"/>
  <c r="D9" i="4"/>
  <c r="D402" i="4" s="1"/>
  <c r="D795" i="4" s="1"/>
  <c r="D1188" i="4" s="1"/>
  <c r="D1581" i="4" s="1"/>
  <c r="D1974" i="4" s="1"/>
  <c r="D2367" i="4" s="1"/>
  <c r="D2760" i="4" s="1"/>
  <c r="E9" i="4"/>
  <c r="E402" i="4" s="1"/>
  <c r="E795" i="4" s="1"/>
  <c r="E1188" i="4" s="1"/>
  <c r="E1581" i="4" s="1"/>
  <c r="E1974" i="4" s="1"/>
  <c r="E2367" i="4" s="1"/>
  <c r="E2760" i="4" s="1"/>
  <c r="A10" i="4"/>
  <c r="A403" i="4" s="1"/>
  <c r="B10" i="4"/>
  <c r="B403" i="4" s="1"/>
  <c r="B796" i="4" s="1"/>
  <c r="B1189" i="4" s="1"/>
  <c r="B1582" i="4" s="1"/>
  <c r="B1975" i="4" s="1"/>
  <c r="B2368" i="4" s="1"/>
  <c r="B2761" i="4" s="1"/>
  <c r="D10" i="4"/>
  <c r="D403" i="4" s="1"/>
  <c r="D796" i="4" s="1"/>
  <c r="D1189" i="4" s="1"/>
  <c r="D1582" i="4" s="1"/>
  <c r="D1975" i="4" s="1"/>
  <c r="D2368" i="4" s="1"/>
  <c r="D2761" i="4" s="1"/>
  <c r="E10" i="4"/>
  <c r="E403" i="4" s="1"/>
  <c r="E796" i="4" s="1"/>
  <c r="E1189" i="4" s="1"/>
  <c r="E1582" i="4" s="1"/>
  <c r="E1975" i="4" s="1"/>
  <c r="E2368" i="4" s="1"/>
  <c r="E2761" i="4" s="1"/>
  <c r="A11" i="4"/>
  <c r="A404" i="4" s="1"/>
  <c r="B11" i="4"/>
  <c r="B404" i="4" s="1"/>
  <c r="B797" i="4" s="1"/>
  <c r="B1190" i="4" s="1"/>
  <c r="B1583" i="4" s="1"/>
  <c r="B1976" i="4" s="1"/>
  <c r="B2369" i="4" s="1"/>
  <c r="B2762" i="4" s="1"/>
  <c r="D11" i="4"/>
  <c r="D404" i="4" s="1"/>
  <c r="D797" i="4" s="1"/>
  <c r="D1190" i="4" s="1"/>
  <c r="D1583" i="4" s="1"/>
  <c r="D1976" i="4" s="1"/>
  <c r="D2369" i="4" s="1"/>
  <c r="D2762" i="4" s="1"/>
  <c r="E11" i="4"/>
  <c r="E404" i="4" s="1"/>
  <c r="E797" i="4" s="1"/>
  <c r="E1190" i="4" s="1"/>
  <c r="E1583" i="4" s="1"/>
  <c r="E1976" i="4" s="1"/>
  <c r="E2369" i="4" s="1"/>
  <c r="E2762" i="4" s="1"/>
  <c r="A12" i="4"/>
  <c r="A405" i="4" s="1"/>
  <c r="B12" i="4"/>
  <c r="B405" i="4" s="1"/>
  <c r="B798" i="4" s="1"/>
  <c r="B1191" i="4" s="1"/>
  <c r="B1584" i="4" s="1"/>
  <c r="B1977" i="4" s="1"/>
  <c r="B2370" i="4" s="1"/>
  <c r="B2763" i="4" s="1"/>
  <c r="D12" i="4"/>
  <c r="D405" i="4" s="1"/>
  <c r="D798" i="4" s="1"/>
  <c r="D1191" i="4" s="1"/>
  <c r="D1584" i="4" s="1"/>
  <c r="D1977" i="4" s="1"/>
  <c r="D2370" i="4" s="1"/>
  <c r="D2763" i="4" s="1"/>
  <c r="E12" i="4"/>
  <c r="E405" i="4" s="1"/>
  <c r="E798" i="4" s="1"/>
  <c r="E1191" i="4" s="1"/>
  <c r="E1584" i="4" s="1"/>
  <c r="E1977" i="4" s="1"/>
  <c r="E2370" i="4" s="1"/>
  <c r="E2763" i="4" s="1"/>
  <c r="A13" i="4"/>
  <c r="A406" i="4" s="1"/>
  <c r="B13" i="4"/>
  <c r="B406" i="4" s="1"/>
  <c r="B799" i="4" s="1"/>
  <c r="B1192" i="4" s="1"/>
  <c r="B1585" i="4" s="1"/>
  <c r="B1978" i="4" s="1"/>
  <c r="B2371" i="4" s="1"/>
  <c r="B2764" i="4" s="1"/>
  <c r="D13" i="4"/>
  <c r="D406" i="4" s="1"/>
  <c r="D799" i="4" s="1"/>
  <c r="D1192" i="4" s="1"/>
  <c r="D1585" i="4" s="1"/>
  <c r="D1978" i="4" s="1"/>
  <c r="D2371" i="4" s="1"/>
  <c r="D2764" i="4" s="1"/>
  <c r="E13" i="4"/>
  <c r="E406" i="4" s="1"/>
  <c r="E799" i="4" s="1"/>
  <c r="E1192" i="4" s="1"/>
  <c r="E1585" i="4" s="1"/>
  <c r="E1978" i="4" s="1"/>
  <c r="E2371" i="4" s="1"/>
  <c r="E2764" i="4" s="1"/>
  <c r="A14" i="4"/>
  <c r="A407" i="4" s="1"/>
  <c r="B14" i="4"/>
  <c r="B407" i="4" s="1"/>
  <c r="B800" i="4" s="1"/>
  <c r="B1193" i="4" s="1"/>
  <c r="B1586" i="4" s="1"/>
  <c r="B1979" i="4" s="1"/>
  <c r="B2372" i="4" s="1"/>
  <c r="B2765" i="4" s="1"/>
  <c r="D14" i="4"/>
  <c r="D407" i="4" s="1"/>
  <c r="D800" i="4" s="1"/>
  <c r="D1193" i="4" s="1"/>
  <c r="D1586" i="4" s="1"/>
  <c r="D1979" i="4" s="1"/>
  <c r="D2372" i="4" s="1"/>
  <c r="D2765" i="4" s="1"/>
  <c r="E14" i="4"/>
  <c r="E407" i="4" s="1"/>
  <c r="E800" i="4" s="1"/>
  <c r="E1193" i="4" s="1"/>
  <c r="E1586" i="4" s="1"/>
  <c r="E1979" i="4" s="1"/>
  <c r="E2372" i="4" s="1"/>
  <c r="E2765" i="4" s="1"/>
  <c r="A15" i="4"/>
  <c r="A408" i="4" s="1"/>
  <c r="B15" i="4"/>
  <c r="B408" i="4" s="1"/>
  <c r="B801" i="4" s="1"/>
  <c r="B1194" i="4" s="1"/>
  <c r="B1587" i="4" s="1"/>
  <c r="B1980" i="4" s="1"/>
  <c r="B2373" i="4" s="1"/>
  <c r="B2766" i="4" s="1"/>
  <c r="D15" i="4"/>
  <c r="D408" i="4" s="1"/>
  <c r="D801" i="4" s="1"/>
  <c r="D1194" i="4" s="1"/>
  <c r="D1587" i="4" s="1"/>
  <c r="D1980" i="4" s="1"/>
  <c r="D2373" i="4" s="1"/>
  <c r="D2766" i="4" s="1"/>
  <c r="E15" i="4"/>
  <c r="E408" i="4" s="1"/>
  <c r="E801" i="4" s="1"/>
  <c r="E1194" i="4" s="1"/>
  <c r="E1587" i="4" s="1"/>
  <c r="E1980" i="4" s="1"/>
  <c r="E2373" i="4" s="1"/>
  <c r="E2766" i="4" s="1"/>
  <c r="A16" i="4"/>
  <c r="A409" i="4" s="1"/>
  <c r="B16" i="4"/>
  <c r="B409" i="4" s="1"/>
  <c r="B802" i="4" s="1"/>
  <c r="B1195" i="4" s="1"/>
  <c r="B1588" i="4" s="1"/>
  <c r="B1981" i="4" s="1"/>
  <c r="B2374" i="4" s="1"/>
  <c r="B2767" i="4" s="1"/>
  <c r="D16" i="4"/>
  <c r="D409" i="4" s="1"/>
  <c r="D802" i="4" s="1"/>
  <c r="D1195" i="4" s="1"/>
  <c r="D1588" i="4" s="1"/>
  <c r="D1981" i="4" s="1"/>
  <c r="D2374" i="4" s="1"/>
  <c r="D2767" i="4" s="1"/>
  <c r="E16" i="4"/>
  <c r="E409" i="4" s="1"/>
  <c r="E802" i="4" s="1"/>
  <c r="E1195" i="4" s="1"/>
  <c r="E1588" i="4" s="1"/>
  <c r="E1981" i="4" s="1"/>
  <c r="E2374" i="4" s="1"/>
  <c r="E2767" i="4" s="1"/>
  <c r="A17" i="4"/>
  <c r="A410" i="4" s="1"/>
  <c r="B17" i="4"/>
  <c r="B410" i="4" s="1"/>
  <c r="B803" i="4" s="1"/>
  <c r="B1196" i="4" s="1"/>
  <c r="B1589" i="4" s="1"/>
  <c r="B1982" i="4" s="1"/>
  <c r="B2375" i="4" s="1"/>
  <c r="B2768" i="4" s="1"/>
  <c r="D17" i="4"/>
  <c r="D410" i="4" s="1"/>
  <c r="D803" i="4" s="1"/>
  <c r="D1196" i="4" s="1"/>
  <c r="D1589" i="4" s="1"/>
  <c r="D1982" i="4" s="1"/>
  <c r="D2375" i="4" s="1"/>
  <c r="D2768" i="4" s="1"/>
  <c r="E17" i="4"/>
  <c r="E410" i="4" s="1"/>
  <c r="E803" i="4" s="1"/>
  <c r="E1196" i="4" s="1"/>
  <c r="E1589" i="4" s="1"/>
  <c r="E1982" i="4" s="1"/>
  <c r="E2375" i="4" s="1"/>
  <c r="E2768" i="4" s="1"/>
  <c r="A18" i="4"/>
  <c r="A411" i="4" s="1"/>
  <c r="B18" i="4"/>
  <c r="B411" i="4" s="1"/>
  <c r="B804" i="4" s="1"/>
  <c r="B1197" i="4" s="1"/>
  <c r="B1590" i="4" s="1"/>
  <c r="B1983" i="4" s="1"/>
  <c r="B2376" i="4" s="1"/>
  <c r="B2769" i="4" s="1"/>
  <c r="D18" i="4"/>
  <c r="D411" i="4" s="1"/>
  <c r="D804" i="4" s="1"/>
  <c r="D1197" i="4" s="1"/>
  <c r="D1590" i="4" s="1"/>
  <c r="D1983" i="4" s="1"/>
  <c r="D2376" i="4" s="1"/>
  <c r="D2769" i="4" s="1"/>
  <c r="E18" i="4"/>
  <c r="E411" i="4" s="1"/>
  <c r="E804" i="4" s="1"/>
  <c r="E1197" i="4" s="1"/>
  <c r="E1590" i="4" s="1"/>
  <c r="E1983" i="4" s="1"/>
  <c r="E2376" i="4" s="1"/>
  <c r="E2769" i="4" s="1"/>
  <c r="A19" i="4"/>
  <c r="A412" i="4" s="1"/>
  <c r="B19" i="4"/>
  <c r="B412" i="4" s="1"/>
  <c r="B805" i="4" s="1"/>
  <c r="B1198" i="4" s="1"/>
  <c r="B1591" i="4" s="1"/>
  <c r="B1984" i="4" s="1"/>
  <c r="B2377" i="4" s="1"/>
  <c r="B2770" i="4" s="1"/>
  <c r="D19" i="4"/>
  <c r="D412" i="4" s="1"/>
  <c r="D805" i="4" s="1"/>
  <c r="D1198" i="4" s="1"/>
  <c r="D1591" i="4" s="1"/>
  <c r="D1984" i="4" s="1"/>
  <c r="D2377" i="4" s="1"/>
  <c r="D2770" i="4" s="1"/>
  <c r="E19" i="4"/>
  <c r="E412" i="4" s="1"/>
  <c r="E805" i="4" s="1"/>
  <c r="E1198" i="4" s="1"/>
  <c r="E1591" i="4" s="1"/>
  <c r="E1984" i="4" s="1"/>
  <c r="E2377" i="4" s="1"/>
  <c r="E2770" i="4" s="1"/>
  <c r="A20" i="4"/>
  <c r="A413" i="4" s="1"/>
  <c r="B20" i="4"/>
  <c r="B413" i="4" s="1"/>
  <c r="B806" i="4" s="1"/>
  <c r="B1199" i="4" s="1"/>
  <c r="B1592" i="4" s="1"/>
  <c r="B1985" i="4" s="1"/>
  <c r="B2378" i="4" s="1"/>
  <c r="B2771" i="4" s="1"/>
  <c r="D20" i="4"/>
  <c r="D413" i="4" s="1"/>
  <c r="D806" i="4" s="1"/>
  <c r="D1199" i="4" s="1"/>
  <c r="D1592" i="4" s="1"/>
  <c r="D1985" i="4" s="1"/>
  <c r="D2378" i="4" s="1"/>
  <c r="D2771" i="4" s="1"/>
  <c r="E20" i="4"/>
  <c r="E413" i="4" s="1"/>
  <c r="E806" i="4" s="1"/>
  <c r="E1199" i="4" s="1"/>
  <c r="E1592" i="4" s="1"/>
  <c r="E1985" i="4" s="1"/>
  <c r="E2378" i="4" s="1"/>
  <c r="E2771" i="4" s="1"/>
  <c r="A21" i="4"/>
  <c r="A414" i="4" s="1"/>
  <c r="B21" i="4"/>
  <c r="B414" i="4" s="1"/>
  <c r="B807" i="4" s="1"/>
  <c r="B1200" i="4" s="1"/>
  <c r="B1593" i="4" s="1"/>
  <c r="B1986" i="4" s="1"/>
  <c r="B2379" i="4" s="1"/>
  <c r="B2772" i="4" s="1"/>
  <c r="D21" i="4"/>
  <c r="D414" i="4" s="1"/>
  <c r="D807" i="4" s="1"/>
  <c r="D1200" i="4" s="1"/>
  <c r="D1593" i="4" s="1"/>
  <c r="D1986" i="4" s="1"/>
  <c r="D2379" i="4" s="1"/>
  <c r="D2772" i="4" s="1"/>
  <c r="E21" i="4"/>
  <c r="E414" i="4" s="1"/>
  <c r="E807" i="4" s="1"/>
  <c r="E1200" i="4" s="1"/>
  <c r="E1593" i="4" s="1"/>
  <c r="E1986" i="4" s="1"/>
  <c r="E2379" i="4" s="1"/>
  <c r="E2772" i="4" s="1"/>
  <c r="A22" i="4"/>
  <c r="A415" i="4" s="1"/>
  <c r="B22" i="4"/>
  <c r="B415" i="4" s="1"/>
  <c r="B808" i="4" s="1"/>
  <c r="B1201" i="4" s="1"/>
  <c r="B1594" i="4" s="1"/>
  <c r="B1987" i="4" s="1"/>
  <c r="B2380" i="4" s="1"/>
  <c r="B2773" i="4" s="1"/>
  <c r="D22" i="4"/>
  <c r="D415" i="4" s="1"/>
  <c r="D808" i="4" s="1"/>
  <c r="D1201" i="4" s="1"/>
  <c r="D1594" i="4" s="1"/>
  <c r="D1987" i="4" s="1"/>
  <c r="D2380" i="4" s="1"/>
  <c r="D2773" i="4" s="1"/>
  <c r="E22" i="4"/>
  <c r="E415" i="4" s="1"/>
  <c r="E808" i="4" s="1"/>
  <c r="E1201" i="4" s="1"/>
  <c r="E1594" i="4" s="1"/>
  <c r="E1987" i="4" s="1"/>
  <c r="E2380" i="4" s="1"/>
  <c r="E2773" i="4" s="1"/>
  <c r="A23" i="4"/>
  <c r="A416" i="4" s="1"/>
  <c r="B23" i="4"/>
  <c r="B416" i="4" s="1"/>
  <c r="B809" i="4" s="1"/>
  <c r="B1202" i="4" s="1"/>
  <c r="B1595" i="4" s="1"/>
  <c r="B1988" i="4" s="1"/>
  <c r="B2381" i="4" s="1"/>
  <c r="B2774" i="4" s="1"/>
  <c r="D23" i="4"/>
  <c r="D416" i="4" s="1"/>
  <c r="D809" i="4" s="1"/>
  <c r="D1202" i="4" s="1"/>
  <c r="D1595" i="4" s="1"/>
  <c r="D1988" i="4" s="1"/>
  <c r="D2381" i="4" s="1"/>
  <c r="D2774" i="4" s="1"/>
  <c r="E23" i="4"/>
  <c r="E416" i="4" s="1"/>
  <c r="E809" i="4" s="1"/>
  <c r="E1202" i="4" s="1"/>
  <c r="E1595" i="4" s="1"/>
  <c r="E1988" i="4" s="1"/>
  <c r="E2381" i="4" s="1"/>
  <c r="E2774" i="4" s="1"/>
  <c r="A24" i="4"/>
  <c r="A417" i="4" s="1"/>
  <c r="B24" i="4"/>
  <c r="B417" i="4" s="1"/>
  <c r="B810" i="4" s="1"/>
  <c r="B1203" i="4" s="1"/>
  <c r="B1596" i="4" s="1"/>
  <c r="B1989" i="4" s="1"/>
  <c r="B2382" i="4" s="1"/>
  <c r="B2775" i="4" s="1"/>
  <c r="D24" i="4"/>
  <c r="D417" i="4" s="1"/>
  <c r="D810" i="4" s="1"/>
  <c r="D1203" i="4" s="1"/>
  <c r="D1596" i="4" s="1"/>
  <c r="D1989" i="4" s="1"/>
  <c r="D2382" i="4" s="1"/>
  <c r="D2775" i="4" s="1"/>
  <c r="E24" i="4"/>
  <c r="E417" i="4" s="1"/>
  <c r="E810" i="4" s="1"/>
  <c r="E1203" i="4" s="1"/>
  <c r="E1596" i="4" s="1"/>
  <c r="E1989" i="4" s="1"/>
  <c r="E2382" i="4" s="1"/>
  <c r="E2775" i="4" s="1"/>
  <c r="A25" i="4"/>
  <c r="A418" i="4" s="1"/>
  <c r="B25" i="4"/>
  <c r="B418" i="4" s="1"/>
  <c r="B811" i="4" s="1"/>
  <c r="B1204" i="4" s="1"/>
  <c r="B1597" i="4" s="1"/>
  <c r="B1990" i="4" s="1"/>
  <c r="B2383" i="4" s="1"/>
  <c r="B2776" i="4" s="1"/>
  <c r="D25" i="4"/>
  <c r="D418" i="4" s="1"/>
  <c r="D811" i="4" s="1"/>
  <c r="D1204" i="4" s="1"/>
  <c r="D1597" i="4" s="1"/>
  <c r="D1990" i="4" s="1"/>
  <c r="D2383" i="4" s="1"/>
  <c r="D2776" i="4" s="1"/>
  <c r="E25" i="4"/>
  <c r="E418" i="4" s="1"/>
  <c r="E811" i="4" s="1"/>
  <c r="E1204" i="4" s="1"/>
  <c r="E1597" i="4" s="1"/>
  <c r="E1990" i="4" s="1"/>
  <c r="E2383" i="4" s="1"/>
  <c r="E2776" i="4" s="1"/>
  <c r="A26" i="4"/>
  <c r="A419" i="4" s="1"/>
  <c r="B26" i="4"/>
  <c r="B419" i="4" s="1"/>
  <c r="B812" i="4" s="1"/>
  <c r="B1205" i="4" s="1"/>
  <c r="B1598" i="4" s="1"/>
  <c r="B1991" i="4" s="1"/>
  <c r="B2384" i="4" s="1"/>
  <c r="B2777" i="4" s="1"/>
  <c r="D26" i="4"/>
  <c r="D419" i="4" s="1"/>
  <c r="D812" i="4" s="1"/>
  <c r="D1205" i="4" s="1"/>
  <c r="D1598" i="4" s="1"/>
  <c r="D1991" i="4" s="1"/>
  <c r="D2384" i="4" s="1"/>
  <c r="D2777" i="4" s="1"/>
  <c r="E26" i="4"/>
  <c r="E419" i="4" s="1"/>
  <c r="E812" i="4" s="1"/>
  <c r="E1205" i="4" s="1"/>
  <c r="E1598" i="4" s="1"/>
  <c r="E1991" i="4" s="1"/>
  <c r="E2384" i="4" s="1"/>
  <c r="E2777" i="4" s="1"/>
  <c r="A27" i="4"/>
  <c r="A420" i="4" s="1"/>
  <c r="B27" i="4"/>
  <c r="B420" i="4" s="1"/>
  <c r="B813" i="4" s="1"/>
  <c r="B1206" i="4" s="1"/>
  <c r="B1599" i="4" s="1"/>
  <c r="B1992" i="4" s="1"/>
  <c r="B2385" i="4" s="1"/>
  <c r="B2778" i="4" s="1"/>
  <c r="D27" i="4"/>
  <c r="D420" i="4" s="1"/>
  <c r="D813" i="4" s="1"/>
  <c r="D1206" i="4" s="1"/>
  <c r="D1599" i="4" s="1"/>
  <c r="D1992" i="4" s="1"/>
  <c r="D2385" i="4" s="1"/>
  <c r="D2778" i="4" s="1"/>
  <c r="E27" i="4"/>
  <c r="E420" i="4" s="1"/>
  <c r="E813" i="4" s="1"/>
  <c r="E1206" i="4" s="1"/>
  <c r="E1599" i="4" s="1"/>
  <c r="E1992" i="4" s="1"/>
  <c r="E2385" i="4" s="1"/>
  <c r="E2778" i="4" s="1"/>
  <c r="A28" i="4"/>
  <c r="A421" i="4" s="1"/>
  <c r="B28" i="4"/>
  <c r="B421" i="4" s="1"/>
  <c r="B814" i="4" s="1"/>
  <c r="B1207" i="4" s="1"/>
  <c r="B1600" i="4" s="1"/>
  <c r="B1993" i="4" s="1"/>
  <c r="B2386" i="4" s="1"/>
  <c r="B2779" i="4" s="1"/>
  <c r="D28" i="4"/>
  <c r="D421" i="4" s="1"/>
  <c r="D814" i="4" s="1"/>
  <c r="D1207" i="4" s="1"/>
  <c r="D1600" i="4" s="1"/>
  <c r="D1993" i="4" s="1"/>
  <c r="D2386" i="4" s="1"/>
  <c r="D2779" i="4" s="1"/>
  <c r="E28" i="4"/>
  <c r="E421" i="4" s="1"/>
  <c r="E814" i="4" s="1"/>
  <c r="E1207" i="4" s="1"/>
  <c r="E1600" i="4" s="1"/>
  <c r="E1993" i="4" s="1"/>
  <c r="E2386" i="4" s="1"/>
  <c r="E2779" i="4" s="1"/>
  <c r="A29" i="4"/>
  <c r="A422" i="4" s="1"/>
  <c r="B29" i="4"/>
  <c r="B422" i="4" s="1"/>
  <c r="B815" i="4" s="1"/>
  <c r="B1208" i="4" s="1"/>
  <c r="B1601" i="4" s="1"/>
  <c r="B1994" i="4" s="1"/>
  <c r="B2387" i="4" s="1"/>
  <c r="B2780" i="4" s="1"/>
  <c r="D29" i="4"/>
  <c r="D422" i="4" s="1"/>
  <c r="D815" i="4" s="1"/>
  <c r="D1208" i="4" s="1"/>
  <c r="D1601" i="4" s="1"/>
  <c r="D1994" i="4" s="1"/>
  <c r="D2387" i="4" s="1"/>
  <c r="D2780" i="4" s="1"/>
  <c r="E29" i="4"/>
  <c r="E422" i="4" s="1"/>
  <c r="E815" i="4" s="1"/>
  <c r="E1208" i="4" s="1"/>
  <c r="E1601" i="4" s="1"/>
  <c r="E1994" i="4" s="1"/>
  <c r="E2387" i="4" s="1"/>
  <c r="E2780" i="4" s="1"/>
  <c r="A30" i="4"/>
  <c r="A423" i="4" s="1"/>
  <c r="B30" i="4"/>
  <c r="B423" i="4" s="1"/>
  <c r="B816" i="4" s="1"/>
  <c r="B1209" i="4" s="1"/>
  <c r="B1602" i="4" s="1"/>
  <c r="B1995" i="4" s="1"/>
  <c r="B2388" i="4" s="1"/>
  <c r="B2781" i="4" s="1"/>
  <c r="D30" i="4"/>
  <c r="D423" i="4" s="1"/>
  <c r="D816" i="4" s="1"/>
  <c r="D1209" i="4" s="1"/>
  <c r="D1602" i="4" s="1"/>
  <c r="D1995" i="4" s="1"/>
  <c r="D2388" i="4" s="1"/>
  <c r="D2781" i="4" s="1"/>
  <c r="E30" i="4"/>
  <c r="E423" i="4" s="1"/>
  <c r="E816" i="4" s="1"/>
  <c r="E1209" i="4" s="1"/>
  <c r="E1602" i="4" s="1"/>
  <c r="E1995" i="4" s="1"/>
  <c r="E2388" i="4" s="1"/>
  <c r="E2781" i="4" s="1"/>
  <c r="A31" i="4"/>
  <c r="A424" i="4" s="1"/>
  <c r="B31" i="4"/>
  <c r="B424" i="4" s="1"/>
  <c r="B817" i="4" s="1"/>
  <c r="B1210" i="4" s="1"/>
  <c r="B1603" i="4" s="1"/>
  <c r="B1996" i="4" s="1"/>
  <c r="B2389" i="4" s="1"/>
  <c r="B2782" i="4" s="1"/>
  <c r="D31" i="4"/>
  <c r="D424" i="4" s="1"/>
  <c r="D817" i="4" s="1"/>
  <c r="D1210" i="4" s="1"/>
  <c r="D1603" i="4" s="1"/>
  <c r="D1996" i="4" s="1"/>
  <c r="D2389" i="4" s="1"/>
  <c r="D2782" i="4" s="1"/>
  <c r="E31" i="4"/>
  <c r="E424" i="4" s="1"/>
  <c r="E817" i="4" s="1"/>
  <c r="E1210" i="4" s="1"/>
  <c r="E1603" i="4" s="1"/>
  <c r="E1996" i="4" s="1"/>
  <c r="E2389" i="4" s="1"/>
  <c r="E2782" i="4" s="1"/>
  <c r="A32" i="4"/>
  <c r="A425" i="4" s="1"/>
  <c r="B32" i="4"/>
  <c r="B425" i="4" s="1"/>
  <c r="B818" i="4" s="1"/>
  <c r="B1211" i="4" s="1"/>
  <c r="B1604" i="4" s="1"/>
  <c r="B1997" i="4" s="1"/>
  <c r="B2390" i="4" s="1"/>
  <c r="B2783" i="4" s="1"/>
  <c r="D32" i="4"/>
  <c r="D425" i="4" s="1"/>
  <c r="D818" i="4" s="1"/>
  <c r="D1211" i="4" s="1"/>
  <c r="D1604" i="4" s="1"/>
  <c r="D1997" i="4" s="1"/>
  <c r="D2390" i="4" s="1"/>
  <c r="D2783" i="4" s="1"/>
  <c r="E32" i="4"/>
  <c r="E425" i="4" s="1"/>
  <c r="E818" i="4" s="1"/>
  <c r="E1211" i="4" s="1"/>
  <c r="E1604" i="4" s="1"/>
  <c r="E1997" i="4" s="1"/>
  <c r="E2390" i="4" s="1"/>
  <c r="E2783" i="4" s="1"/>
  <c r="A33" i="4"/>
  <c r="A426" i="4" s="1"/>
  <c r="B33" i="4"/>
  <c r="B426" i="4" s="1"/>
  <c r="B819" i="4" s="1"/>
  <c r="B1212" i="4" s="1"/>
  <c r="B1605" i="4" s="1"/>
  <c r="B1998" i="4" s="1"/>
  <c r="B2391" i="4" s="1"/>
  <c r="B2784" i="4" s="1"/>
  <c r="D33" i="4"/>
  <c r="D426" i="4" s="1"/>
  <c r="D819" i="4" s="1"/>
  <c r="D1212" i="4" s="1"/>
  <c r="D1605" i="4" s="1"/>
  <c r="D1998" i="4" s="1"/>
  <c r="D2391" i="4" s="1"/>
  <c r="D2784" i="4" s="1"/>
  <c r="E33" i="4"/>
  <c r="E426" i="4" s="1"/>
  <c r="E819" i="4" s="1"/>
  <c r="E1212" i="4" s="1"/>
  <c r="E1605" i="4" s="1"/>
  <c r="E1998" i="4" s="1"/>
  <c r="E2391" i="4" s="1"/>
  <c r="E2784" i="4" s="1"/>
  <c r="A34" i="4"/>
  <c r="A427" i="4" s="1"/>
  <c r="B34" i="4"/>
  <c r="B427" i="4" s="1"/>
  <c r="B820" i="4" s="1"/>
  <c r="B1213" i="4" s="1"/>
  <c r="B1606" i="4" s="1"/>
  <c r="B1999" i="4" s="1"/>
  <c r="B2392" i="4" s="1"/>
  <c r="B2785" i="4" s="1"/>
  <c r="D34" i="4"/>
  <c r="D427" i="4" s="1"/>
  <c r="D820" i="4" s="1"/>
  <c r="D1213" i="4" s="1"/>
  <c r="D1606" i="4" s="1"/>
  <c r="D1999" i="4" s="1"/>
  <c r="D2392" i="4" s="1"/>
  <c r="D2785" i="4" s="1"/>
  <c r="E34" i="4"/>
  <c r="E427" i="4" s="1"/>
  <c r="E820" i="4" s="1"/>
  <c r="E1213" i="4" s="1"/>
  <c r="E1606" i="4" s="1"/>
  <c r="E1999" i="4" s="1"/>
  <c r="E2392" i="4" s="1"/>
  <c r="E2785" i="4" s="1"/>
  <c r="A35" i="4"/>
  <c r="A428" i="4" s="1"/>
  <c r="B35" i="4"/>
  <c r="B428" i="4" s="1"/>
  <c r="B821" i="4" s="1"/>
  <c r="B1214" i="4" s="1"/>
  <c r="B1607" i="4" s="1"/>
  <c r="B2000" i="4" s="1"/>
  <c r="B2393" i="4" s="1"/>
  <c r="B2786" i="4" s="1"/>
  <c r="D35" i="4"/>
  <c r="D428" i="4" s="1"/>
  <c r="D821" i="4" s="1"/>
  <c r="D1214" i="4" s="1"/>
  <c r="D1607" i="4" s="1"/>
  <c r="D2000" i="4" s="1"/>
  <c r="D2393" i="4" s="1"/>
  <c r="D2786" i="4" s="1"/>
  <c r="E35" i="4"/>
  <c r="E428" i="4" s="1"/>
  <c r="E821" i="4" s="1"/>
  <c r="E1214" i="4" s="1"/>
  <c r="E1607" i="4" s="1"/>
  <c r="E2000" i="4" s="1"/>
  <c r="E2393" i="4" s="1"/>
  <c r="E2786" i="4" s="1"/>
  <c r="A36" i="4"/>
  <c r="A429" i="4" s="1"/>
  <c r="B36" i="4"/>
  <c r="B429" i="4" s="1"/>
  <c r="B822" i="4" s="1"/>
  <c r="B1215" i="4" s="1"/>
  <c r="B1608" i="4" s="1"/>
  <c r="B2001" i="4" s="1"/>
  <c r="B2394" i="4" s="1"/>
  <c r="B2787" i="4" s="1"/>
  <c r="D36" i="4"/>
  <c r="D429" i="4" s="1"/>
  <c r="D822" i="4" s="1"/>
  <c r="D1215" i="4" s="1"/>
  <c r="D1608" i="4" s="1"/>
  <c r="D2001" i="4" s="1"/>
  <c r="D2394" i="4" s="1"/>
  <c r="D2787" i="4" s="1"/>
  <c r="E36" i="4"/>
  <c r="E429" i="4" s="1"/>
  <c r="E822" i="4" s="1"/>
  <c r="E1215" i="4" s="1"/>
  <c r="E1608" i="4" s="1"/>
  <c r="E2001" i="4" s="1"/>
  <c r="E2394" i="4" s="1"/>
  <c r="E2787" i="4" s="1"/>
  <c r="A37" i="4"/>
  <c r="A430" i="4" s="1"/>
  <c r="B37" i="4"/>
  <c r="B430" i="4" s="1"/>
  <c r="B823" i="4" s="1"/>
  <c r="B1216" i="4" s="1"/>
  <c r="B1609" i="4" s="1"/>
  <c r="B2002" i="4" s="1"/>
  <c r="B2395" i="4" s="1"/>
  <c r="B2788" i="4" s="1"/>
  <c r="D37" i="4"/>
  <c r="D430" i="4" s="1"/>
  <c r="D823" i="4" s="1"/>
  <c r="D1216" i="4" s="1"/>
  <c r="D1609" i="4" s="1"/>
  <c r="D2002" i="4" s="1"/>
  <c r="D2395" i="4" s="1"/>
  <c r="D2788" i="4" s="1"/>
  <c r="E37" i="4"/>
  <c r="E430" i="4" s="1"/>
  <c r="E823" i="4" s="1"/>
  <c r="E1216" i="4" s="1"/>
  <c r="E1609" i="4" s="1"/>
  <c r="E2002" i="4" s="1"/>
  <c r="E2395" i="4" s="1"/>
  <c r="E2788" i="4" s="1"/>
  <c r="A38" i="4"/>
  <c r="A431" i="4" s="1"/>
  <c r="B38" i="4"/>
  <c r="B431" i="4" s="1"/>
  <c r="B824" i="4" s="1"/>
  <c r="B1217" i="4" s="1"/>
  <c r="B1610" i="4" s="1"/>
  <c r="B2003" i="4" s="1"/>
  <c r="B2396" i="4" s="1"/>
  <c r="B2789" i="4" s="1"/>
  <c r="D38" i="4"/>
  <c r="D431" i="4" s="1"/>
  <c r="D824" i="4" s="1"/>
  <c r="D1217" i="4" s="1"/>
  <c r="D1610" i="4" s="1"/>
  <c r="D2003" i="4" s="1"/>
  <c r="D2396" i="4" s="1"/>
  <c r="D2789" i="4" s="1"/>
  <c r="E38" i="4"/>
  <c r="E431" i="4" s="1"/>
  <c r="E824" i="4" s="1"/>
  <c r="E1217" i="4" s="1"/>
  <c r="E1610" i="4" s="1"/>
  <c r="E2003" i="4" s="1"/>
  <c r="E2396" i="4" s="1"/>
  <c r="E2789" i="4" s="1"/>
  <c r="A39" i="4"/>
  <c r="A432" i="4" s="1"/>
  <c r="B39" i="4"/>
  <c r="B432" i="4" s="1"/>
  <c r="B825" i="4" s="1"/>
  <c r="B1218" i="4" s="1"/>
  <c r="B1611" i="4" s="1"/>
  <c r="B2004" i="4" s="1"/>
  <c r="B2397" i="4" s="1"/>
  <c r="B2790" i="4" s="1"/>
  <c r="D39" i="4"/>
  <c r="D432" i="4" s="1"/>
  <c r="D825" i="4" s="1"/>
  <c r="D1218" i="4" s="1"/>
  <c r="D1611" i="4" s="1"/>
  <c r="D2004" i="4" s="1"/>
  <c r="D2397" i="4" s="1"/>
  <c r="D2790" i="4" s="1"/>
  <c r="E39" i="4"/>
  <c r="E432" i="4" s="1"/>
  <c r="E825" i="4" s="1"/>
  <c r="E1218" i="4" s="1"/>
  <c r="E1611" i="4" s="1"/>
  <c r="E2004" i="4" s="1"/>
  <c r="E2397" i="4" s="1"/>
  <c r="E2790" i="4" s="1"/>
  <c r="A40" i="4"/>
  <c r="A433" i="4" s="1"/>
  <c r="B40" i="4"/>
  <c r="B433" i="4" s="1"/>
  <c r="B826" i="4" s="1"/>
  <c r="B1219" i="4" s="1"/>
  <c r="B1612" i="4" s="1"/>
  <c r="B2005" i="4" s="1"/>
  <c r="B2398" i="4" s="1"/>
  <c r="B2791" i="4" s="1"/>
  <c r="D40" i="4"/>
  <c r="D433" i="4" s="1"/>
  <c r="D826" i="4" s="1"/>
  <c r="D1219" i="4" s="1"/>
  <c r="D1612" i="4" s="1"/>
  <c r="D2005" i="4" s="1"/>
  <c r="D2398" i="4" s="1"/>
  <c r="D2791" i="4" s="1"/>
  <c r="E40" i="4"/>
  <c r="E433" i="4" s="1"/>
  <c r="E826" i="4" s="1"/>
  <c r="E1219" i="4" s="1"/>
  <c r="E1612" i="4" s="1"/>
  <c r="E2005" i="4" s="1"/>
  <c r="E2398" i="4" s="1"/>
  <c r="E2791" i="4" s="1"/>
  <c r="A41" i="4"/>
  <c r="A434" i="4" s="1"/>
  <c r="B41" i="4"/>
  <c r="B434" i="4" s="1"/>
  <c r="B827" i="4" s="1"/>
  <c r="B1220" i="4" s="1"/>
  <c r="B1613" i="4" s="1"/>
  <c r="B2006" i="4" s="1"/>
  <c r="B2399" i="4" s="1"/>
  <c r="B2792" i="4" s="1"/>
  <c r="D41" i="4"/>
  <c r="D434" i="4" s="1"/>
  <c r="D827" i="4" s="1"/>
  <c r="D1220" i="4" s="1"/>
  <c r="D1613" i="4" s="1"/>
  <c r="D2006" i="4" s="1"/>
  <c r="D2399" i="4" s="1"/>
  <c r="D2792" i="4" s="1"/>
  <c r="E41" i="4"/>
  <c r="E434" i="4" s="1"/>
  <c r="E827" i="4" s="1"/>
  <c r="E1220" i="4" s="1"/>
  <c r="E1613" i="4" s="1"/>
  <c r="E2006" i="4" s="1"/>
  <c r="E2399" i="4" s="1"/>
  <c r="E2792" i="4" s="1"/>
  <c r="A42" i="4"/>
  <c r="A435" i="4" s="1"/>
  <c r="B42" i="4"/>
  <c r="B435" i="4" s="1"/>
  <c r="B828" i="4" s="1"/>
  <c r="B1221" i="4" s="1"/>
  <c r="B1614" i="4" s="1"/>
  <c r="B2007" i="4" s="1"/>
  <c r="B2400" i="4" s="1"/>
  <c r="B2793" i="4" s="1"/>
  <c r="D42" i="4"/>
  <c r="D435" i="4" s="1"/>
  <c r="D828" i="4" s="1"/>
  <c r="D1221" i="4" s="1"/>
  <c r="D1614" i="4" s="1"/>
  <c r="D2007" i="4" s="1"/>
  <c r="D2400" i="4" s="1"/>
  <c r="D2793" i="4" s="1"/>
  <c r="E42" i="4"/>
  <c r="E435" i="4" s="1"/>
  <c r="E828" i="4" s="1"/>
  <c r="E1221" i="4" s="1"/>
  <c r="E1614" i="4" s="1"/>
  <c r="E2007" i="4" s="1"/>
  <c r="E2400" i="4" s="1"/>
  <c r="E2793" i="4" s="1"/>
  <c r="A43" i="4"/>
  <c r="A436" i="4" s="1"/>
  <c r="B43" i="4"/>
  <c r="B436" i="4" s="1"/>
  <c r="B829" i="4" s="1"/>
  <c r="B1222" i="4" s="1"/>
  <c r="B1615" i="4" s="1"/>
  <c r="B2008" i="4" s="1"/>
  <c r="B2401" i="4" s="1"/>
  <c r="B2794" i="4" s="1"/>
  <c r="D43" i="4"/>
  <c r="D436" i="4" s="1"/>
  <c r="D829" i="4" s="1"/>
  <c r="D1222" i="4" s="1"/>
  <c r="D1615" i="4" s="1"/>
  <c r="D2008" i="4" s="1"/>
  <c r="D2401" i="4" s="1"/>
  <c r="D2794" i="4" s="1"/>
  <c r="E43" i="4"/>
  <c r="E436" i="4" s="1"/>
  <c r="E829" i="4" s="1"/>
  <c r="E1222" i="4" s="1"/>
  <c r="E1615" i="4" s="1"/>
  <c r="E2008" i="4" s="1"/>
  <c r="E2401" i="4" s="1"/>
  <c r="E2794" i="4" s="1"/>
  <c r="A44" i="4"/>
  <c r="A437" i="4" s="1"/>
  <c r="B44" i="4"/>
  <c r="B437" i="4" s="1"/>
  <c r="B830" i="4" s="1"/>
  <c r="B1223" i="4" s="1"/>
  <c r="B1616" i="4" s="1"/>
  <c r="B2009" i="4" s="1"/>
  <c r="B2402" i="4" s="1"/>
  <c r="B2795" i="4" s="1"/>
  <c r="D44" i="4"/>
  <c r="D437" i="4" s="1"/>
  <c r="D830" i="4" s="1"/>
  <c r="D1223" i="4" s="1"/>
  <c r="D1616" i="4" s="1"/>
  <c r="D2009" i="4" s="1"/>
  <c r="D2402" i="4" s="1"/>
  <c r="D2795" i="4" s="1"/>
  <c r="E44" i="4"/>
  <c r="E437" i="4" s="1"/>
  <c r="E830" i="4" s="1"/>
  <c r="E1223" i="4" s="1"/>
  <c r="E1616" i="4" s="1"/>
  <c r="E2009" i="4" s="1"/>
  <c r="E2402" i="4" s="1"/>
  <c r="E2795" i="4" s="1"/>
  <c r="A45" i="4"/>
  <c r="A438" i="4" s="1"/>
  <c r="B45" i="4"/>
  <c r="B438" i="4" s="1"/>
  <c r="B831" i="4" s="1"/>
  <c r="B1224" i="4" s="1"/>
  <c r="B1617" i="4" s="1"/>
  <c r="B2010" i="4" s="1"/>
  <c r="B2403" i="4" s="1"/>
  <c r="B2796" i="4" s="1"/>
  <c r="D45" i="4"/>
  <c r="D438" i="4" s="1"/>
  <c r="D831" i="4" s="1"/>
  <c r="D1224" i="4" s="1"/>
  <c r="D1617" i="4" s="1"/>
  <c r="D2010" i="4" s="1"/>
  <c r="D2403" i="4" s="1"/>
  <c r="D2796" i="4" s="1"/>
  <c r="E45" i="4"/>
  <c r="E438" i="4" s="1"/>
  <c r="E831" i="4" s="1"/>
  <c r="E1224" i="4" s="1"/>
  <c r="E1617" i="4" s="1"/>
  <c r="E2010" i="4" s="1"/>
  <c r="E2403" i="4" s="1"/>
  <c r="E2796" i="4" s="1"/>
  <c r="A46" i="4"/>
  <c r="A439" i="4" s="1"/>
  <c r="B46" i="4"/>
  <c r="B439" i="4" s="1"/>
  <c r="B832" i="4" s="1"/>
  <c r="B1225" i="4" s="1"/>
  <c r="B1618" i="4" s="1"/>
  <c r="B2011" i="4" s="1"/>
  <c r="B2404" i="4" s="1"/>
  <c r="B2797" i="4" s="1"/>
  <c r="D46" i="4"/>
  <c r="D439" i="4" s="1"/>
  <c r="D832" i="4" s="1"/>
  <c r="D1225" i="4" s="1"/>
  <c r="D1618" i="4" s="1"/>
  <c r="D2011" i="4" s="1"/>
  <c r="D2404" i="4" s="1"/>
  <c r="D2797" i="4" s="1"/>
  <c r="E46" i="4"/>
  <c r="E439" i="4" s="1"/>
  <c r="E832" i="4" s="1"/>
  <c r="E1225" i="4" s="1"/>
  <c r="E1618" i="4" s="1"/>
  <c r="E2011" i="4" s="1"/>
  <c r="E2404" i="4" s="1"/>
  <c r="E2797" i="4" s="1"/>
  <c r="A47" i="4"/>
  <c r="A440" i="4" s="1"/>
  <c r="B47" i="4"/>
  <c r="B440" i="4" s="1"/>
  <c r="B833" i="4" s="1"/>
  <c r="B1226" i="4" s="1"/>
  <c r="B1619" i="4" s="1"/>
  <c r="B2012" i="4" s="1"/>
  <c r="B2405" i="4" s="1"/>
  <c r="B2798" i="4" s="1"/>
  <c r="D47" i="4"/>
  <c r="D440" i="4" s="1"/>
  <c r="D833" i="4" s="1"/>
  <c r="D1226" i="4" s="1"/>
  <c r="D1619" i="4" s="1"/>
  <c r="D2012" i="4" s="1"/>
  <c r="D2405" i="4" s="1"/>
  <c r="D2798" i="4" s="1"/>
  <c r="E47" i="4"/>
  <c r="E440" i="4" s="1"/>
  <c r="E833" i="4" s="1"/>
  <c r="E1226" i="4" s="1"/>
  <c r="E1619" i="4" s="1"/>
  <c r="E2012" i="4" s="1"/>
  <c r="E2405" i="4" s="1"/>
  <c r="E2798" i="4" s="1"/>
  <c r="A48" i="4"/>
  <c r="A441" i="4" s="1"/>
  <c r="B48" i="4"/>
  <c r="B441" i="4" s="1"/>
  <c r="B834" i="4" s="1"/>
  <c r="B1227" i="4" s="1"/>
  <c r="B1620" i="4" s="1"/>
  <c r="B2013" i="4" s="1"/>
  <c r="B2406" i="4" s="1"/>
  <c r="B2799" i="4" s="1"/>
  <c r="D48" i="4"/>
  <c r="D441" i="4" s="1"/>
  <c r="D834" i="4" s="1"/>
  <c r="D1227" i="4" s="1"/>
  <c r="D1620" i="4" s="1"/>
  <c r="D2013" i="4" s="1"/>
  <c r="D2406" i="4" s="1"/>
  <c r="D2799" i="4" s="1"/>
  <c r="E48" i="4"/>
  <c r="E441" i="4" s="1"/>
  <c r="E834" i="4" s="1"/>
  <c r="E1227" i="4" s="1"/>
  <c r="E1620" i="4" s="1"/>
  <c r="E2013" i="4" s="1"/>
  <c r="E2406" i="4" s="1"/>
  <c r="E2799" i="4" s="1"/>
  <c r="A49" i="4"/>
  <c r="A442" i="4" s="1"/>
  <c r="B49" i="4"/>
  <c r="B442" i="4" s="1"/>
  <c r="B835" i="4" s="1"/>
  <c r="B1228" i="4" s="1"/>
  <c r="B1621" i="4" s="1"/>
  <c r="B2014" i="4" s="1"/>
  <c r="B2407" i="4" s="1"/>
  <c r="B2800" i="4" s="1"/>
  <c r="D49" i="4"/>
  <c r="D442" i="4" s="1"/>
  <c r="D835" i="4" s="1"/>
  <c r="D1228" i="4" s="1"/>
  <c r="D1621" i="4" s="1"/>
  <c r="D2014" i="4" s="1"/>
  <c r="D2407" i="4" s="1"/>
  <c r="D2800" i="4" s="1"/>
  <c r="E49" i="4"/>
  <c r="E442" i="4" s="1"/>
  <c r="E835" i="4" s="1"/>
  <c r="E1228" i="4" s="1"/>
  <c r="E1621" i="4" s="1"/>
  <c r="E2014" i="4" s="1"/>
  <c r="E2407" i="4" s="1"/>
  <c r="E2800" i="4" s="1"/>
  <c r="A50" i="4"/>
  <c r="A443" i="4" s="1"/>
  <c r="B50" i="4"/>
  <c r="B443" i="4" s="1"/>
  <c r="B836" i="4" s="1"/>
  <c r="B1229" i="4" s="1"/>
  <c r="B1622" i="4" s="1"/>
  <c r="B2015" i="4" s="1"/>
  <c r="B2408" i="4" s="1"/>
  <c r="B2801" i="4" s="1"/>
  <c r="D50" i="4"/>
  <c r="D443" i="4" s="1"/>
  <c r="D836" i="4" s="1"/>
  <c r="D1229" i="4" s="1"/>
  <c r="D1622" i="4" s="1"/>
  <c r="D2015" i="4" s="1"/>
  <c r="D2408" i="4" s="1"/>
  <c r="D2801" i="4" s="1"/>
  <c r="E50" i="4"/>
  <c r="E443" i="4" s="1"/>
  <c r="E836" i="4" s="1"/>
  <c r="E1229" i="4" s="1"/>
  <c r="E1622" i="4" s="1"/>
  <c r="E2015" i="4" s="1"/>
  <c r="E2408" i="4" s="1"/>
  <c r="E2801" i="4" s="1"/>
  <c r="A51" i="4"/>
  <c r="A444" i="4" s="1"/>
  <c r="B51" i="4"/>
  <c r="B444" i="4" s="1"/>
  <c r="B837" i="4" s="1"/>
  <c r="B1230" i="4" s="1"/>
  <c r="B1623" i="4" s="1"/>
  <c r="B2016" i="4" s="1"/>
  <c r="B2409" i="4" s="1"/>
  <c r="B2802" i="4" s="1"/>
  <c r="D51" i="4"/>
  <c r="D444" i="4" s="1"/>
  <c r="D837" i="4" s="1"/>
  <c r="D1230" i="4" s="1"/>
  <c r="D1623" i="4" s="1"/>
  <c r="D2016" i="4" s="1"/>
  <c r="D2409" i="4" s="1"/>
  <c r="D2802" i="4" s="1"/>
  <c r="E51" i="4"/>
  <c r="E444" i="4" s="1"/>
  <c r="E837" i="4" s="1"/>
  <c r="E1230" i="4" s="1"/>
  <c r="E1623" i="4" s="1"/>
  <c r="E2016" i="4" s="1"/>
  <c r="E2409" i="4" s="1"/>
  <c r="E2802" i="4" s="1"/>
  <c r="A52" i="4"/>
  <c r="A445" i="4" s="1"/>
  <c r="B52" i="4"/>
  <c r="B445" i="4" s="1"/>
  <c r="B838" i="4" s="1"/>
  <c r="B1231" i="4" s="1"/>
  <c r="B1624" i="4" s="1"/>
  <c r="B2017" i="4" s="1"/>
  <c r="B2410" i="4" s="1"/>
  <c r="B2803" i="4" s="1"/>
  <c r="D52" i="4"/>
  <c r="D445" i="4" s="1"/>
  <c r="D838" i="4" s="1"/>
  <c r="D1231" i="4" s="1"/>
  <c r="D1624" i="4" s="1"/>
  <c r="D2017" i="4" s="1"/>
  <c r="D2410" i="4" s="1"/>
  <c r="D2803" i="4" s="1"/>
  <c r="E52" i="4"/>
  <c r="E445" i="4" s="1"/>
  <c r="E838" i="4" s="1"/>
  <c r="E1231" i="4" s="1"/>
  <c r="E1624" i="4" s="1"/>
  <c r="E2017" i="4" s="1"/>
  <c r="E2410" i="4" s="1"/>
  <c r="E2803" i="4" s="1"/>
  <c r="A53" i="4"/>
  <c r="A446" i="4" s="1"/>
  <c r="B53" i="4"/>
  <c r="B446" i="4" s="1"/>
  <c r="B839" i="4" s="1"/>
  <c r="B1232" i="4" s="1"/>
  <c r="B1625" i="4" s="1"/>
  <c r="B2018" i="4" s="1"/>
  <c r="B2411" i="4" s="1"/>
  <c r="B2804" i="4" s="1"/>
  <c r="D53" i="4"/>
  <c r="D446" i="4" s="1"/>
  <c r="D839" i="4" s="1"/>
  <c r="D1232" i="4" s="1"/>
  <c r="D1625" i="4" s="1"/>
  <c r="D2018" i="4" s="1"/>
  <c r="D2411" i="4" s="1"/>
  <c r="D2804" i="4" s="1"/>
  <c r="E53" i="4"/>
  <c r="E446" i="4" s="1"/>
  <c r="E839" i="4" s="1"/>
  <c r="E1232" i="4" s="1"/>
  <c r="E1625" i="4" s="1"/>
  <c r="E2018" i="4" s="1"/>
  <c r="E2411" i="4" s="1"/>
  <c r="E2804" i="4" s="1"/>
  <c r="A54" i="4"/>
  <c r="A447" i="4" s="1"/>
  <c r="B54" i="4"/>
  <c r="B447" i="4" s="1"/>
  <c r="B840" i="4" s="1"/>
  <c r="B1233" i="4" s="1"/>
  <c r="B1626" i="4" s="1"/>
  <c r="B2019" i="4" s="1"/>
  <c r="B2412" i="4" s="1"/>
  <c r="B2805" i="4" s="1"/>
  <c r="D54" i="4"/>
  <c r="D447" i="4" s="1"/>
  <c r="D840" i="4" s="1"/>
  <c r="D1233" i="4" s="1"/>
  <c r="D1626" i="4" s="1"/>
  <c r="D2019" i="4" s="1"/>
  <c r="D2412" i="4" s="1"/>
  <c r="D2805" i="4" s="1"/>
  <c r="E54" i="4"/>
  <c r="E447" i="4" s="1"/>
  <c r="E840" i="4" s="1"/>
  <c r="E1233" i="4" s="1"/>
  <c r="E1626" i="4" s="1"/>
  <c r="E2019" i="4" s="1"/>
  <c r="E2412" i="4" s="1"/>
  <c r="E2805" i="4" s="1"/>
  <c r="A55" i="4"/>
  <c r="A448" i="4" s="1"/>
  <c r="B55" i="4"/>
  <c r="B448" i="4" s="1"/>
  <c r="B841" i="4" s="1"/>
  <c r="B1234" i="4" s="1"/>
  <c r="B1627" i="4" s="1"/>
  <c r="B2020" i="4" s="1"/>
  <c r="B2413" i="4" s="1"/>
  <c r="B2806" i="4" s="1"/>
  <c r="C55" i="4"/>
  <c r="C448" i="4" s="1"/>
  <c r="C841" i="4" s="1"/>
  <c r="C1234" i="4" s="1"/>
  <c r="C1627" i="4" s="1"/>
  <c r="C2020" i="4" s="1"/>
  <c r="C2413" i="4" s="1"/>
  <c r="C2806" i="4" s="1"/>
  <c r="D55" i="4"/>
  <c r="D448" i="4" s="1"/>
  <c r="D841" i="4" s="1"/>
  <c r="D1234" i="4" s="1"/>
  <c r="D1627" i="4" s="1"/>
  <c r="D2020" i="4" s="1"/>
  <c r="D2413" i="4" s="1"/>
  <c r="D2806" i="4" s="1"/>
  <c r="E55" i="4"/>
  <c r="E448" i="4" s="1"/>
  <c r="E841" i="4" s="1"/>
  <c r="E1234" i="4" s="1"/>
  <c r="E1627" i="4" s="1"/>
  <c r="E2020" i="4" s="1"/>
  <c r="E2413" i="4" s="1"/>
  <c r="E2806" i="4" s="1"/>
  <c r="A56" i="4"/>
  <c r="A449" i="4" s="1"/>
  <c r="B56" i="4"/>
  <c r="B449" i="4" s="1"/>
  <c r="B842" i="4" s="1"/>
  <c r="B1235" i="4" s="1"/>
  <c r="B1628" i="4" s="1"/>
  <c r="B2021" i="4" s="1"/>
  <c r="B2414" i="4" s="1"/>
  <c r="B2807" i="4" s="1"/>
  <c r="C56" i="4"/>
  <c r="C449" i="4" s="1"/>
  <c r="C842" i="4" s="1"/>
  <c r="C1235" i="4" s="1"/>
  <c r="C1628" i="4" s="1"/>
  <c r="C2021" i="4" s="1"/>
  <c r="C2414" i="4" s="1"/>
  <c r="C2807" i="4" s="1"/>
  <c r="D56" i="4"/>
  <c r="D449" i="4" s="1"/>
  <c r="D842" i="4" s="1"/>
  <c r="D1235" i="4" s="1"/>
  <c r="D1628" i="4" s="1"/>
  <c r="D2021" i="4" s="1"/>
  <c r="D2414" i="4" s="1"/>
  <c r="D2807" i="4" s="1"/>
  <c r="E56" i="4"/>
  <c r="E449" i="4" s="1"/>
  <c r="E842" i="4" s="1"/>
  <c r="E1235" i="4" s="1"/>
  <c r="E1628" i="4" s="1"/>
  <c r="E2021" i="4" s="1"/>
  <c r="E2414" i="4" s="1"/>
  <c r="E2807" i="4" s="1"/>
  <c r="A57" i="4"/>
  <c r="A450" i="4" s="1"/>
  <c r="B57" i="4"/>
  <c r="B450" i="4" s="1"/>
  <c r="B843" i="4" s="1"/>
  <c r="B1236" i="4" s="1"/>
  <c r="B1629" i="4" s="1"/>
  <c r="B2022" i="4" s="1"/>
  <c r="B2415" i="4" s="1"/>
  <c r="B2808" i="4" s="1"/>
  <c r="C57" i="4"/>
  <c r="C450" i="4" s="1"/>
  <c r="C843" i="4" s="1"/>
  <c r="C1236" i="4" s="1"/>
  <c r="C1629" i="4" s="1"/>
  <c r="C2022" i="4" s="1"/>
  <c r="C2415" i="4" s="1"/>
  <c r="C2808" i="4" s="1"/>
  <c r="D57" i="4"/>
  <c r="D450" i="4" s="1"/>
  <c r="D843" i="4" s="1"/>
  <c r="D1236" i="4" s="1"/>
  <c r="D1629" i="4" s="1"/>
  <c r="D2022" i="4" s="1"/>
  <c r="D2415" i="4" s="1"/>
  <c r="D2808" i="4" s="1"/>
  <c r="A58" i="4"/>
  <c r="A451" i="4" s="1"/>
  <c r="B58" i="4"/>
  <c r="B451" i="4" s="1"/>
  <c r="B844" i="4" s="1"/>
  <c r="B1237" i="4" s="1"/>
  <c r="B1630" i="4" s="1"/>
  <c r="B2023" i="4" s="1"/>
  <c r="B2416" i="4" s="1"/>
  <c r="B2809" i="4" s="1"/>
  <c r="C58" i="4"/>
  <c r="C451" i="4" s="1"/>
  <c r="C844" i="4" s="1"/>
  <c r="C1237" i="4" s="1"/>
  <c r="C1630" i="4" s="1"/>
  <c r="C2023" i="4" s="1"/>
  <c r="C2416" i="4" s="1"/>
  <c r="C2809" i="4" s="1"/>
  <c r="D58" i="4"/>
  <c r="D451" i="4" s="1"/>
  <c r="D844" i="4" s="1"/>
  <c r="D1237" i="4" s="1"/>
  <c r="D1630" i="4" s="1"/>
  <c r="D2023" i="4" s="1"/>
  <c r="D2416" i="4" s="1"/>
  <c r="D2809" i="4" s="1"/>
  <c r="E58" i="4"/>
  <c r="E451" i="4" s="1"/>
  <c r="E844" i="4" s="1"/>
  <c r="E1237" i="4" s="1"/>
  <c r="E1630" i="4" s="1"/>
  <c r="E2023" i="4" s="1"/>
  <c r="E2416" i="4" s="1"/>
  <c r="E2809" i="4" s="1"/>
  <c r="A59" i="4"/>
  <c r="A452" i="4" s="1"/>
  <c r="B59" i="4"/>
  <c r="B452" i="4" s="1"/>
  <c r="B845" i="4" s="1"/>
  <c r="B1238" i="4" s="1"/>
  <c r="B1631" i="4" s="1"/>
  <c r="B2024" i="4" s="1"/>
  <c r="B2417" i="4" s="1"/>
  <c r="B2810" i="4" s="1"/>
  <c r="C59" i="4"/>
  <c r="C452" i="4" s="1"/>
  <c r="C845" i="4" s="1"/>
  <c r="C1238" i="4" s="1"/>
  <c r="C1631" i="4" s="1"/>
  <c r="C2024" i="4" s="1"/>
  <c r="C2417" i="4" s="1"/>
  <c r="C2810" i="4" s="1"/>
  <c r="D59" i="4"/>
  <c r="D452" i="4" s="1"/>
  <c r="D845" i="4" s="1"/>
  <c r="D1238" i="4" s="1"/>
  <c r="D1631" i="4" s="1"/>
  <c r="D2024" i="4" s="1"/>
  <c r="D2417" i="4" s="1"/>
  <c r="D2810" i="4" s="1"/>
  <c r="E59" i="4"/>
  <c r="E452" i="4" s="1"/>
  <c r="E845" i="4" s="1"/>
  <c r="E1238" i="4" s="1"/>
  <c r="E1631" i="4" s="1"/>
  <c r="E2024" i="4" s="1"/>
  <c r="E2417" i="4" s="1"/>
  <c r="E2810" i="4" s="1"/>
  <c r="A60" i="4"/>
  <c r="A453" i="4" s="1"/>
  <c r="B60" i="4"/>
  <c r="B453" i="4" s="1"/>
  <c r="B846" i="4" s="1"/>
  <c r="B1239" i="4" s="1"/>
  <c r="B1632" i="4" s="1"/>
  <c r="B2025" i="4" s="1"/>
  <c r="B2418" i="4" s="1"/>
  <c r="B2811" i="4" s="1"/>
  <c r="C60" i="4"/>
  <c r="C453" i="4" s="1"/>
  <c r="C846" i="4" s="1"/>
  <c r="C1239" i="4" s="1"/>
  <c r="C1632" i="4" s="1"/>
  <c r="C2025" i="4" s="1"/>
  <c r="C2418" i="4" s="1"/>
  <c r="C2811" i="4" s="1"/>
  <c r="D60" i="4"/>
  <c r="D453" i="4" s="1"/>
  <c r="D846" i="4" s="1"/>
  <c r="D1239" i="4" s="1"/>
  <c r="D1632" i="4" s="1"/>
  <c r="D2025" i="4" s="1"/>
  <c r="D2418" i="4" s="1"/>
  <c r="D2811" i="4" s="1"/>
  <c r="E60" i="4"/>
  <c r="E453" i="4" s="1"/>
  <c r="E846" i="4" s="1"/>
  <c r="E1239" i="4" s="1"/>
  <c r="E1632" i="4" s="1"/>
  <c r="E2025" i="4" s="1"/>
  <c r="E2418" i="4" s="1"/>
  <c r="E2811" i="4" s="1"/>
  <c r="A61" i="4"/>
  <c r="A454" i="4" s="1"/>
  <c r="B61" i="4"/>
  <c r="B454" i="4" s="1"/>
  <c r="B847" i="4" s="1"/>
  <c r="B1240" i="4" s="1"/>
  <c r="B1633" i="4" s="1"/>
  <c r="B2026" i="4" s="1"/>
  <c r="B2419" i="4" s="1"/>
  <c r="B2812" i="4" s="1"/>
  <c r="C61" i="4"/>
  <c r="C454" i="4" s="1"/>
  <c r="C847" i="4" s="1"/>
  <c r="C1240" i="4" s="1"/>
  <c r="C1633" i="4" s="1"/>
  <c r="C2026" i="4" s="1"/>
  <c r="C2419" i="4" s="1"/>
  <c r="C2812" i="4" s="1"/>
  <c r="D61" i="4"/>
  <c r="D454" i="4" s="1"/>
  <c r="D847" i="4" s="1"/>
  <c r="D1240" i="4" s="1"/>
  <c r="D1633" i="4" s="1"/>
  <c r="D2026" i="4" s="1"/>
  <c r="D2419" i="4" s="1"/>
  <c r="D2812" i="4" s="1"/>
  <c r="E61" i="4"/>
  <c r="E454" i="4" s="1"/>
  <c r="E847" i="4" s="1"/>
  <c r="E1240" i="4" s="1"/>
  <c r="E1633" i="4" s="1"/>
  <c r="E2026" i="4" s="1"/>
  <c r="E2419" i="4" s="1"/>
  <c r="E2812" i="4" s="1"/>
  <c r="A62" i="4"/>
  <c r="A455" i="4" s="1"/>
  <c r="B62" i="4"/>
  <c r="B455" i="4" s="1"/>
  <c r="B848" i="4" s="1"/>
  <c r="B1241" i="4" s="1"/>
  <c r="B1634" i="4" s="1"/>
  <c r="B2027" i="4" s="1"/>
  <c r="B2420" i="4" s="1"/>
  <c r="B2813" i="4" s="1"/>
  <c r="C62" i="4"/>
  <c r="C455" i="4" s="1"/>
  <c r="C848" i="4" s="1"/>
  <c r="C1241" i="4" s="1"/>
  <c r="C1634" i="4" s="1"/>
  <c r="C2027" i="4" s="1"/>
  <c r="C2420" i="4" s="1"/>
  <c r="C2813" i="4" s="1"/>
  <c r="D62" i="4"/>
  <c r="D455" i="4" s="1"/>
  <c r="D848" i="4" s="1"/>
  <c r="D1241" i="4" s="1"/>
  <c r="D1634" i="4" s="1"/>
  <c r="D2027" i="4" s="1"/>
  <c r="D2420" i="4" s="1"/>
  <c r="D2813" i="4" s="1"/>
  <c r="E62" i="4"/>
  <c r="E455" i="4" s="1"/>
  <c r="E848" i="4" s="1"/>
  <c r="E1241" i="4" s="1"/>
  <c r="E1634" i="4" s="1"/>
  <c r="E2027" i="4" s="1"/>
  <c r="E2420" i="4" s="1"/>
  <c r="E2813" i="4" s="1"/>
  <c r="A63" i="4"/>
  <c r="A456" i="4" s="1"/>
  <c r="B63" i="4"/>
  <c r="B456" i="4" s="1"/>
  <c r="B849" i="4" s="1"/>
  <c r="B1242" i="4" s="1"/>
  <c r="B1635" i="4" s="1"/>
  <c r="B2028" i="4" s="1"/>
  <c r="B2421" i="4" s="1"/>
  <c r="B2814" i="4" s="1"/>
  <c r="C63" i="4"/>
  <c r="C456" i="4" s="1"/>
  <c r="C849" i="4" s="1"/>
  <c r="C1242" i="4" s="1"/>
  <c r="C1635" i="4" s="1"/>
  <c r="C2028" i="4" s="1"/>
  <c r="C2421" i="4" s="1"/>
  <c r="C2814" i="4" s="1"/>
  <c r="D63" i="4"/>
  <c r="D456" i="4" s="1"/>
  <c r="D849" i="4" s="1"/>
  <c r="D1242" i="4" s="1"/>
  <c r="D1635" i="4" s="1"/>
  <c r="D2028" i="4" s="1"/>
  <c r="D2421" i="4" s="1"/>
  <c r="D2814" i="4" s="1"/>
  <c r="E63" i="4"/>
  <c r="E456" i="4" s="1"/>
  <c r="E849" i="4" s="1"/>
  <c r="E1242" i="4" s="1"/>
  <c r="E1635" i="4" s="1"/>
  <c r="E2028" i="4" s="1"/>
  <c r="E2421" i="4" s="1"/>
  <c r="E2814" i="4" s="1"/>
  <c r="A64" i="4"/>
  <c r="A457" i="4" s="1"/>
  <c r="B64" i="4"/>
  <c r="B457" i="4" s="1"/>
  <c r="B850" i="4" s="1"/>
  <c r="B1243" i="4" s="1"/>
  <c r="B1636" i="4" s="1"/>
  <c r="B2029" i="4" s="1"/>
  <c r="B2422" i="4" s="1"/>
  <c r="B2815" i="4" s="1"/>
  <c r="C64" i="4"/>
  <c r="C457" i="4" s="1"/>
  <c r="C850" i="4" s="1"/>
  <c r="C1243" i="4" s="1"/>
  <c r="C1636" i="4" s="1"/>
  <c r="C2029" i="4" s="1"/>
  <c r="C2422" i="4" s="1"/>
  <c r="C2815" i="4" s="1"/>
  <c r="D64" i="4"/>
  <c r="D457" i="4" s="1"/>
  <c r="D850" i="4" s="1"/>
  <c r="D1243" i="4" s="1"/>
  <c r="D1636" i="4" s="1"/>
  <c r="D2029" i="4" s="1"/>
  <c r="D2422" i="4" s="1"/>
  <c r="D2815" i="4" s="1"/>
  <c r="E64" i="4"/>
  <c r="E457" i="4" s="1"/>
  <c r="E850" i="4" s="1"/>
  <c r="E1243" i="4" s="1"/>
  <c r="E1636" i="4" s="1"/>
  <c r="E2029" i="4" s="1"/>
  <c r="E2422" i="4" s="1"/>
  <c r="E2815" i="4" s="1"/>
  <c r="A65" i="4"/>
  <c r="A458" i="4" s="1"/>
  <c r="B65" i="4"/>
  <c r="B458" i="4" s="1"/>
  <c r="B851" i="4" s="1"/>
  <c r="B1244" i="4" s="1"/>
  <c r="B1637" i="4" s="1"/>
  <c r="B2030" i="4" s="1"/>
  <c r="B2423" i="4" s="1"/>
  <c r="B2816" i="4" s="1"/>
  <c r="C65" i="4"/>
  <c r="C458" i="4" s="1"/>
  <c r="C851" i="4" s="1"/>
  <c r="C1244" i="4" s="1"/>
  <c r="C1637" i="4" s="1"/>
  <c r="C2030" i="4" s="1"/>
  <c r="C2423" i="4" s="1"/>
  <c r="C2816" i="4" s="1"/>
  <c r="D65" i="4"/>
  <c r="D458" i="4" s="1"/>
  <c r="D851" i="4" s="1"/>
  <c r="D1244" i="4" s="1"/>
  <c r="D1637" i="4" s="1"/>
  <c r="D2030" i="4" s="1"/>
  <c r="D2423" i="4" s="1"/>
  <c r="D2816" i="4" s="1"/>
  <c r="E65" i="4"/>
  <c r="E458" i="4" s="1"/>
  <c r="E851" i="4" s="1"/>
  <c r="E1244" i="4" s="1"/>
  <c r="E1637" i="4" s="1"/>
  <c r="E2030" i="4" s="1"/>
  <c r="E2423" i="4" s="1"/>
  <c r="E2816" i="4" s="1"/>
  <c r="A66" i="4"/>
  <c r="A459" i="4" s="1"/>
  <c r="B66" i="4"/>
  <c r="B459" i="4" s="1"/>
  <c r="B852" i="4" s="1"/>
  <c r="B1245" i="4" s="1"/>
  <c r="B1638" i="4" s="1"/>
  <c r="B2031" i="4" s="1"/>
  <c r="B2424" i="4" s="1"/>
  <c r="B2817" i="4" s="1"/>
  <c r="C66" i="4"/>
  <c r="C459" i="4" s="1"/>
  <c r="C852" i="4" s="1"/>
  <c r="C1245" i="4" s="1"/>
  <c r="C1638" i="4" s="1"/>
  <c r="C2031" i="4" s="1"/>
  <c r="C2424" i="4" s="1"/>
  <c r="C2817" i="4" s="1"/>
  <c r="D66" i="4"/>
  <c r="D459" i="4" s="1"/>
  <c r="D852" i="4" s="1"/>
  <c r="D1245" i="4" s="1"/>
  <c r="D1638" i="4" s="1"/>
  <c r="D2031" i="4" s="1"/>
  <c r="D2424" i="4" s="1"/>
  <c r="D2817" i="4" s="1"/>
  <c r="E66" i="4"/>
  <c r="E459" i="4" s="1"/>
  <c r="E852" i="4" s="1"/>
  <c r="E1245" i="4" s="1"/>
  <c r="E1638" i="4" s="1"/>
  <c r="E2031" i="4" s="1"/>
  <c r="E2424" i="4" s="1"/>
  <c r="E2817" i="4" s="1"/>
  <c r="A67" i="4"/>
  <c r="A460" i="4" s="1"/>
  <c r="B67" i="4"/>
  <c r="B460" i="4" s="1"/>
  <c r="B853" i="4" s="1"/>
  <c r="B1246" i="4" s="1"/>
  <c r="B1639" i="4" s="1"/>
  <c r="B2032" i="4" s="1"/>
  <c r="B2425" i="4" s="1"/>
  <c r="B2818" i="4" s="1"/>
  <c r="C67" i="4"/>
  <c r="C460" i="4" s="1"/>
  <c r="C853" i="4" s="1"/>
  <c r="C1246" i="4" s="1"/>
  <c r="C1639" i="4" s="1"/>
  <c r="C2032" i="4" s="1"/>
  <c r="C2425" i="4" s="1"/>
  <c r="C2818" i="4" s="1"/>
  <c r="D67" i="4"/>
  <c r="D460" i="4" s="1"/>
  <c r="D853" i="4" s="1"/>
  <c r="D1246" i="4" s="1"/>
  <c r="D1639" i="4" s="1"/>
  <c r="D2032" i="4" s="1"/>
  <c r="D2425" i="4" s="1"/>
  <c r="D2818" i="4" s="1"/>
  <c r="E67" i="4"/>
  <c r="E460" i="4" s="1"/>
  <c r="E853" i="4" s="1"/>
  <c r="E1246" i="4" s="1"/>
  <c r="E1639" i="4" s="1"/>
  <c r="E2032" i="4" s="1"/>
  <c r="E2425" i="4" s="1"/>
  <c r="E2818" i="4" s="1"/>
  <c r="A68" i="4"/>
  <c r="A461" i="4" s="1"/>
  <c r="B68" i="4"/>
  <c r="B461" i="4" s="1"/>
  <c r="B854" i="4" s="1"/>
  <c r="B1247" i="4" s="1"/>
  <c r="B1640" i="4" s="1"/>
  <c r="B2033" i="4" s="1"/>
  <c r="B2426" i="4" s="1"/>
  <c r="B2819" i="4" s="1"/>
  <c r="C68" i="4"/>
  <c r="C461" i="4" s="1"/>
  <c r="C854" i="4" s="1"/>
  <c r="C1247" i="4" s="1"/>
  <c r="C1640" i="4" s="1"/>
  <c r="C2033" i="4" s="1"/>
  <c r="C2426" i="4" s="1"/>
  <c r="C2819" i="4" s="1"/>
  <c r="D68" i="4"/>
  <c r="D461" i="4" s="1"/>
  <c r="D854" i="4" s="1"/>
  <c r="D1247" i="4" s="1"/>
  <c r="D1640" i="4" s="1"/>
  <c r="D2033" i="4" s="1"/>
  <c r="D2426" i="4" s="1"/>
  <c r="D2819" i="4" s="1"/>
  <c r="E68" i="4"/>
  <c r="E461" i="4" s="1"/>
  <c r="E854" i="4" s="1"/>
  <c r="E1247" i="4" s="1"/>
  <c r="E1640" i="4" s="1"/>
  <c r="E2033" i="4" s="1"/>
  <c r="E2426" i="4" s="1"/>
  <c r="E2819" i="4" s="1"/>
  <c r="A69" i="4"/>
  <c r="A462" i="4" s="1"/>
  <c r="B69" i="4"/>
  <c r="B462" i="4" s="1"/>
  <c r="B855" i="4" s="1"/>
  <c r="B1248" i="4" s="1"/>
  <c r="B1641" i="4" s="1"/>
  <c r="B2034" i="4" s="1"/>
  <c r="B2427" i="4" s="1"/>
  <c r="B2820" i="4" s="1"/>
  <c r="C69" i="4"/>
  <c r="C462" i="4" s="1"/>
  <c r="C855" i="4" s="1"/>
  <c r="C1248" i="4" s="1"/>
  <c r="C1641" i="4" s="1"/>
  <c r="C2034" i="4" s="1"/>
  <c r="C2427" i="4" s="1"/>
  <c r="C2820" i="4" s="1"/>
  <c r="D69" i="4"/>
  <c r="D462" i="4" s="1"/>
  <c r="D855" i="4" s="1"/>
  <c r="D1248" i="4" s="1"/>
  <c r="D1641" i="4" s="1"/>
  <c r="D2034" i="4" s="1"/>
  <c r="D2427" i="4" s="1"/>
  <c r="D2820" i="4" s="1"/>
  <c r="E69" i="4"/>
  <c r="E462" i="4" s="1"/>
  <c r="E855" i="4" s="1"/>
  <c r="E1248" i="4" s="1"/>
  <c r="E1641" i="4" s="1"/>
  <c r="E2034" i="4" s="1"/>
  <c r="E2427" i="4" s="1"/>
  <c r="E2820" i="4" s="1"/>
  <c r="A70" i="4"/>
  <c r="A463" i="4" s="1"/>
  <c r="B70" i="4"/>
  <c r="B463" i="4" s="1"/>
  <c r="B856" i="4" s="1"/>
  <c r="B1249" i="4" s="1"/>
  <c r="B1642" i="4" s="1"/>
  <c r="B2035" i="4" s="1"/>
  <c r="B2428" i="4" s="1"/>
  <c r="B2821" i="4" s="1"/>
  <c r="C70" i="4"/>
  <c r="C463" i="4" s="1"/>
  <c r="C856" i="4" s="1"/>
  <c r="C1249" i="4" s="1"/>
  <c r="C1642" i="4" s="1"/>
  <c r="C2035" i="4" s="1"/>
  <c r="C2428" i="4" s="1"/>
  <c r="C2821" i="4" s="1"/>
  <c r="D70" i="4"/>
  <c r="D463" i="4" s="1"/>
  <c r="D856" i="4" s="1"/>
  <c r="D1249" i="4" s="1"/>
  <c r="D1642" i="4" s="1"/>
  <c r="D2035" i="4" s="1"/>
  <c r="D2428" i="4" s="1"/>
  <c r="D2821" i="4" s="1"/>
  <c r="E70" i="4"/>
  <c r="E463" i="4" s="1"/>
  <c r="E856" i="4" s="1"/>
  <c r="E1249" i="4" s="1"/>
  <c r="E1642" i="4" s="1"/>
  <c r="E2035" i="4" s="1"/>
  <c r="E2428" i="4" s="1"/>
  <c r="E2821" i="4" s="1"/>
  <c r="A71" i="4"/>
  <c r="A464" i="4" s="1"/>
  <c r="B71" i="4"/>
  <c r="B464" i="4" s="1"/>
  <c r="B857" i="4" s="1"/>
  <c r="B1250" i="4" s="1"/>
  <c r="B1643" i="4" s="1"/>
  <c r="B2036" i="4" s="1"/>
  <c r="B2429" i="4" s="1"/>
  <c r="B2822" i="4" s="1"/>
  <c r="C71" i="4"/>
  <c r="C464" i="4" s="1"/>
  <c r="C857" i="4" s="1"/>
  <c r="C1250" i="4" s="1"/>
  <c r="C1643" i="4" s="1"/>
  <c r="C2036" i="4" s="1"/>
  <c r="C2429" i="4" s="1"/>
  <c r="C2822" i="4" s="1"/>
  <c r="D71" i="4"/>
  <c r="D464" i="4" s="1"/>
  <c r="D857" i="4" s="1"/>
  <c r="D1250" i="4" s="1"/>
  <c r="D1643" i="4" s="1"/>
  <c r="D2036" i="4" s="1"/>
  <c r="D2429" i="4" s="1"/>
  <c r="D2822" i="4" s="1"/>
  <c r="E71" i="4"/>
  <c r="E464" i="4" s="1"/>
  <c r="E857" i="4" s="1"/>
  <c r="E1250" i="4" s="1"/>
  <c r="E1643" i="4" s="1"/>
  <c r="E2036" i="4" s="1"/>
  <c r="E2429" i="4" s="1"/>
  <c r="E2822" i="4" s="1"/>
  <c r="A72" i="4"/>
  <c r="A465" i="4" s="1"/>
  <c r="B72" i="4"/>
  <c r="B465" i="4" s="1"/>
  <c r="B858" i="4" s="1"/>
  <c r="B1251" i="4" s="1"/>
  <c r="B1644" i="4" s="1"/>
  <c r="B2037" i="4" s="1"/>
  <c r="B2430" i="4" s="1"/>
  <c r="B2823" i="4" s="1"/>
  <c r="C72" i="4"/>
  <c r="C465" i="4" s="1"/>
  <c r="C858" i="4" s="1"/>
  <c r="C1251" i="4" s="1"/>
  <c r="C1644" i="4" s="1"/>
  <c r="C2037" i="4" s="1"/>
  <c r="C2430" i="4" s="1"/>
  <c r="C2823" i="4" s="1"/>
  <c r="D72" i="4"/>
  <c r="D465" i="4" s="1"/>
  <c r="D858" i="4" s="1"/>
  <c r="D1251" i="4" s="1"/>
  <c r="D1644" i="4" s="1"/>
  <c r="D2037" i="4" s="1"/>
  <c r="D2430" i="4" s="1"/>
  <c r="D2823" i="4" s="1"/>
  <c r="E72" i="4"/>
  <c r="E465" i="4" s="1"/>
  <c r="E858" i="4" s="1"/>
  <c r="E1251" i="4" s="1"/>
  <c r="E1644" i="4" s="1"/>
  <c r="E2037" i="4" s="1"/>
  <c r="E2430" i="4" s="1"/>
  <c r="E2823" i="4" s="1"/>
  <c r="A73" i="4"/>
  <c r="A466" i="4" s="1"/>
  <c r="B73" i="4"/>
  <c r="B466" i="4" s="1"/>
  <c r="B859" i="4" s="1"/>
  <c r="B1252" i="4" s="1"/>
  <c r="B1645" i="4" s="1"/>
  <c r="B2038" i="4" s="1"/>
  <c r="B2431" i="4" s="1"/>
  <c r="B2824" i="4" s="1"/>
  <c r="C73" i="4"/>
  <c r="C466" i="4" s="1"/>
  <c r="C859" i="4" s="1"/>
  <c r="C1252" i="4" s="1"/>
  <c r="C1645" i="4" s="1"/>
  <c r="C2038" i="4" s="1"/>
  <c r="C2431" i="4" s="1"/>
  <c r="C2824" i="4" s="1"/>
  <c r="D73" i="4"/>
  <c r="D466" i="4" s="1"/>
  <c r="D859" i="4" s="1"/>
  <c r="D1252" i="4" s="1"/>
  <c r="D1645" i="4" s="1"/>
  <c r="D2038" i="4" s="1"/>
  <c r="D2431" i="4" s="1"/>
  <c r="D2824" i="4" s="1"/>
  <c r="E73" i="4"/>
  <c r="E466" i="4" s="1"/>
  <c r="E859" i="4" s="1"/>
  <c r="E1252" i="4" s="1"/>
  <c r="E1645" i="4" s="1"/>
  <c r="E2038" i="4" s="1"/>
  <c r="E2431" i="4" s="1"/>
  <c r="E2824" i="4" s="1"/>
  <c r="A74" i="4"/>
  <c r="A467" i="4" s="1"/>
  <c r="B74" i="4"/>
  <c r="B467" i="4" s="1"/>
  <c r="B860" i="4" s="1"/>
  <c r="B1253" i="4" s="1"/>
  <c r="B1646" i="4" s="1"/>
  <c r="B2039" i="4" s="1"/>
  <c r="B2432" i="4" s="1"/>
  <c r="B2825" i="4" s="1"/>
  <c r="C74" i="4"/>
  <c r="C467" i="4" s="1"/>
  <c r="C860" i="4" s="1"/>
  <c r="C1253" i="4" s="1"/>
  <c r="C1646" i="4" s="1"/>
  <c r="C2039" i="4" s="1"/>
  <c r="C2432" i="4" s="1"/>
  <c r="C2825" i="4" s="1"/>
  <c r="D74" i="4"/>
  <c r="D467" i="4" s="1"/>
  <c r="D860" i="4" s="1"/>
  <c r="D1253" i="4" s="1"/>
  <c r="D1646" i="4" s="1"/>
  <c r="D2039" i="4" s="1"/>
  <c r="D2432" i="4" s="1"/>
  <c r="D2825" i="4" s="1"/>
  <c r="E74" i="4"/>
  <c r="E467" i="4" s="1"/>
  <c r="E860" i="4" s="1"/>
  <c r="E1253" i="4" s="1"/>
  <c r="E1646" i="4" s="1"/>
  <c r="E2039" i="4" s="1"/>
  <c r="E2432" i="4" s="1"/>
  <c r="E2825" i="4" s="1"/>
  <c r="A75" i="4"/>
  <c r="A468" i="4" s="1"/>
  <c r="B75" i="4"/>
  <c r="B468" i="4" s="1"/>
  <c r="B861" i="4" s="1"/>
  <c r="B1254" i="4" s="1"/>
  <c r="B1647" i="4" s="1"/>
  <c r="B2040" i="4" s="1"/>
  <c r="B2433" i="4" s="1"/>
  <c r="B2826" i="4" s="1"/>
  <c r="C75" i="4"/>
  <c r="C468" i="4" s="1"/>
  <c r="C861" i="4" s="1"/>
  <c r="C1254" i="4" s="1"/>
  <c r="C1647" i="4" s="1"/>
  <c r="C2040" i="4" s="1"/>
  <c r="C2433" i="4" s="1"/>
  <c r="C2826" i="4" s="1"/>
  <c r="D75" i="4"/>
  <c r="D468" i="4" s="1"/>
  <c r="D861" i="4" s="1"/>
  <c r="D1254" i="4" s="1"/>
  <c r="D1647" i="4" s="1"/>
  <c r="D2040" i="4" s="1"/>
  <c r="D2433" i="4" s="1"/>
  <c r="D2826" i="4" s="1"/>
  <c r="E75" i="4"/>
  <c r="E468" i="4" s="1"/>
  <c r="E861" i="4" s="1"/>
  <c r="E1254" i="4" s="1"/>
  <c r="E1647" i="4" s="1"/>
  <c r="E2040" i="4" s="1"/>
  <c r="E2433" i="4" s="1"/>
  <c r="E2826" i="4" s="1"/>
  <c r="A76" i="4"/>
  <c r="A469" i="4" s="1"/>
  <c r="B76" i="4"/>
  <c r="B469" i="4" s="1"/>
  <c r="B862" i="4" s="1"/>
  <c r="B1255" i="4" s="1"/>
  <c r="B1648" i="4" s="1"/>
  <c r="B2041" i="4" s="1"/>
  <c r="B2434" i="4" s="1"/>
  <c r="B2827" i="4" s="1"/>
  <c r="C76" i="4"/>
  <c r="C469" i="4" s="1"/>
  <c r="C862" i="4" s="1"/>
  <c r="C1255" i="4" s="1"/>
  <c r="C1648" i="4" s="1"/>
  <c r="C2041" i="4" s="1"/>
  <c r="C2434" i="4" s="1"/>
  <c r="C2827" i="4" s="1"/>
  <c r="D76" i="4"/>
  <c r="D469" i="4" s="1"/>
  <c r="D862" i="4" s="1"/>
  <c r="D1255" i="4" s="1"/>
  <c r="D1648" i="4" s="1"/>
  <c r="D2041" i="4" s="1"/>
  <c r="D2434" i="4" s="1"/>
  <c r="D2827" i="4" s="1"/>
  <c r="E76" i="4"/>
  <c r="E469" i="4" s="1"/>
  <c r="E862" i="4" s="1"/>
  <c r="E1255" i="4" s="1"/>
  <c r="E1648" i="4" s="1"/>
  <c r="E2041" i="4" s="1"/>
  <c r="E2434" i="4" s="1"/>
  <c r="E2827" i="4" s="1"/>
  <c r="A77" i="4"/>
  <c r="A470" i="4" s="1"/>
  <c r="B77" i="4"/>
  <c r="B470" i="4" s="1"/>
  <c r="B863" i="4" s="1"/>
  <c r="B1256" i="4" s="1"/>
  <c r="B1649" i="4" s="1"/>
  <c r="B2042" i="4" s="1"/>
  <c r="B2435" i="4" s="1"/>
  <c r="B2828" i="4" s="1"/>
  <c r="C77" i="4"/>
  <c r="C470" i="4" s="1"/>
  <c r="C863" i="4" s="1"/>
  <c r="C1256" i="4" s="1"/>
  <c r="C1649" i="4" s="1"/>
  <c r="C2042" i="4" s="1"/>
  <c r="C2435" i="4" s="1"/>
  <c r="C2828" i="4" s="1"/>
  <c r="D77" i="4"/>
  <c r="D470" i="4" s="1"/>
  <c r="D863" i="4" s="1"/>
  <c r="D1256" i="4" s="1"/>
  <c r="D1649" i="4" s="1"/>
  <c r="D2042" i="4" s="1"/>
  <c r="D2435" i="4" s="1"/>
  <c r="D2828" i="4" s="1"/>
  <c r="E77" i="4"/>
  <c r="E470" i="4" s="1"/>
  <c r="E863" i="4" s="1"/>
  <c r="E1256" i="4" s="1"/>
  <c r="E1649" i="4" s="1"/>
  <c r="E2042" i="4" s="1"/>
  <c r="E2435" i="4" s="1"/>
  <c r="E2828" i="4" s="1"/>
  <c r="A78" i="4"/>
  <c r="A471" i="4" s="1"/>
  <c r="B78" i="4"/>
  <c r="B471" i="4" s="1"/>
  <c r="B864" i="4" s="1"/>
  <c r="B1257" i="4" s="1"/>
  <c r="B1650" i="4" s="1"/>
  <c r="B2043" i="4" s="1"/>
  <c r="B2436" i="4" s="1"/>
  <c r="B2829" i="4" s="1"/>
  <c r="C78" i="4"/>
  <c r="C471" i="4" s="1"/>
  <c r="C864" i="4" s="1"/>
  <c r="C1257" i="4" s="1"/>
  <c r="C1650" i="4" s="1"/>
  <c r="C2043" i="4" s="1"/>
  <c r="C2436" i="4" s="1"/>
  <c r="C2829" i="4" s="1"/>
  <c r="D78" i="4"/>
  <c r="D471" i="4" s="1"/>
  <c r="D864" i="4" s="1"/>
  <c r="D1257" i="4" s="1"/>
  <c r="D1650" i="4" s="1"/>
  <c r="D2043" i="4" s="1"/>
  <c r="D2436" i="4" s="1"/>
  <c r="D2829" i="4" s="1"/>
  <c r="E78" i="4"/>
  <c r="E471" i="4" s="1"/>
  <c r="E864" i="4" s="1"/>
  <c r="E1257" i="4" s="1"/>
  <c r="E1650" i="4" s="1"/>
  <c r="E2043" i="4" s="1"/>
  <c r="E2436" i="4" s="1"/>
  <c r="E2829" i="4" s="1"/>
  <c r="A79" i="4"/>
  <c r="A472" i="4" s="1"/>
  <c r="B79" i="4"/>
  <c r="B472" i="4" s="1"/>
  <c r="B865" i="4" s="1"/>
  <c r="B1258" i="4" s="1"/>
  <c r="B1651" i="4" s="1"/>
  <c r="B2044" i="4" s="1"/>
  <c r="B2437" i="4" s="1"/>
  <c r="B2830" i="4" s="1"/>
  <c r="C79" i="4"/>
  <c r="C472" i="4" s="1"/>
  <c r="C865" i="4" s="1"/>
  <c r="C1258" i="4" s="1"/>
  <c r="C1651" i="4" s="1"/>
  <c r="C2044" i="4" s="1"/>
  <c r="C2437" i="4" s="1"/>
  <c r="C2830" i="4" s="1"/>
  <c r="D79" i="4"/>
  <c r="D472" i="4" s="1"/>
  <c r="D865" i="4" s="1"/>
  <c r="D1258" i="4" s="1"/>
  <c r="D1651" i="4" s="1"/>
  <c r="D2044" i="4" s="1"/>
  <c r="D2437" i="4" s="1"/>
  <c r="D2830" i="4" s="1"/>
  <c r="E79" i="4"/>
  <c r="E472" i="4" s="1"/>
  <c r="E865" i="4" s="1"/>
  <c r="E1258" i="4" s="1"/>
  <c r="E1651" i="4" s="1"/>
  <c r="E2044" i="4" s="1"/>
  <c r="E2437" i="4" s="1"/>
  <c r="E2830" i="4" s="1"/>
  <c r="A80" i="4"/>
  <c r="A473" i="4" s="1"/>
  <c r="B80" i="4"/>
  <c r="B473" i="4" s="1"/>
  <c r="B866" i="4" s="1"/>
  <c r="B1259" i="4" s="1"/>
  <c r="B1652" i="4" s="1"/>
  <c r="B2045" i="4" s="1"/>
  <c r="B2438" i="4" s="1"/>
  <c r="B2831" i="4" s="1"/>
  <c r="C80" i="4"/>
  <c r="C473" i="4" s="1"/>
  <c r="C866" i="4" s="1"/>
  <c r="C1259" i="4" s="1"/>
  <c r="C1652" i="4" s="1"/>
  <c r="C2045" i="4" s="1"/>
  <c r="C2438" i="4" s="1"/>
  <c r="C2831" i="4" s="1"/>
  <c r="D80" i="4"/>
  <c r="D473" i="4" s="1"/>
  <c r="D866" i="4" s="1"/>
  <c r="D1259" i="4" s="1"/>
  <c r="D1652" i="4" s="1"/>
  <c r="D2045" i="4" s="1"/>
  <c r="D2438" i="4" s="1"/>
  <c r="D2831" i="4" s="1"/>
  <c r="A81" i="4"/>
  <c r="A474" i="4" s="1"/>
  <c r="B81" i="4"/>
  <c r="B474" i="4" s="1"/>
  <c r="B867" i="4" s="1"/>
  <c r="B1260" i="4" s="1"/>
  <c r="B1653" i="4" s="1"/>
  <c r="B2046" i="4" s="1"/>
  <c r="B2439" i="4" s="1"/>
  <c r="B2832" i="4" s="1"/>
  <c r="C81" i="4"/>
  <c r="C474" i="4" s="1"/>
  <c r="C867" i="4" s="1"/>
  <c r="C1260" i="4" s="1"/>
  <c r="C1653" i="4" s="1"/>
  <c r="C2046" i="4" s="1"/>
  <c r="C2439" i="4" s="1"/>
  <c r="C2832" i="4" s="1"/>
  <c r="D81" i="4"/>
  <c r="D474" i="4" s="1"/>
  <c r="D867" i="4" s="1"/>
  <c r="D1260" i="4" s="1"/>
  <c r="D1653" i="4" s="1"/>
  <c r="D2046" i="4" s="1"/>
  <c r="D2439" i="4" s="1"/>
  <c r="D2832" i="4" s="1"/>
  <c r="E81" i="4"/>
  <c r="E474" i="4" s="1"/>
  <c r="E867" i="4" s="1"/>
  <c r="E1260" i="4" s="1"/>
  <c r="E1653" i="4" s="1"/>
  <c r="E2046" i="4" s="1"/>
  <c r="E2439" i="4" s="1"/>
  <c r="E2832" i="4" s="1"/>
  <c r="A82" i="4"/>
  <c r="A475" i="4" s="1"/>
  <c r="B82" i="4"/>
  <c r="B475" i="4" s="1"/>
  <c r="B868" i="4" s="1"/>
  <c r="B1261" i="4" s="1"/>
  <c r="B1654" i="4" s="1"/>
  <c r="B2047" i="4" s="1"/>
  <c r="B2440" i="4" s="1"/>
  <c r="B2833" i="4" s="1"/>
  <c r="C82" i="4"/>
  <c r="C475" i="4" s="1"/>
  <c r="C868" i="4" s="1"/>
  <c r="C1261" i="4" s="1"/>
  <c r="C1654" i="4" s="1"/>
  <c r="C2047" i="4" s="1"/>
  <c r="C2440" i="4" s="1"/>
  <c r="C2833" i="4" s="1"/>
  <c r="D82" i="4"/>
  <c r="D475" i="4" s="1"/>
  <c r="D868" i="4" s="1"/>
  <c r="D1261" i="4" s="1"/>
  <c r="D1654" i="4" s="1"/>
  <c r="D2047" i="4" s="1"/>
  <c r="D2440" i="4" s="1"/>
  <c r="D2833" i="4" s="1"/>
  <c r="E82" i="4"/>
  <c r="E475" i="4" s="1"/>
  <c r="E868" i="4" s="1"/>
  <c r="E1261" i="4" s="1"/>
  <c r="E1654" i="4" s="1"/>
  <c r="E2047" i="4" s="1"/>
  <c r="E2440" i="4" s="1"/>
  <c r="E2833" i="4" s="1"/>
  <c r="A83" i="4"/>
  <c r="A476" i="4" s="1"/>
  <c r="B83" i="4"/>
  <c r="B476" i="4" s="1"/>
  <c r="B869" i="4" s="1"/>
  <c r="B1262" i="4" s="1"/>
  <c r="B1655" i="4" s="1"/>
  <c r="B2048" i="4" s="1"/>
  <c r="B2441" i="4" s="1"/>
  <c r="B2834" i="4" s="1"/>
  <c r="C83" i="4"/>
  <c r="C476" i="4" s="1"/>
  <c r="C869" i="4" s="1"/>
  <c r="C1262" i="4" s="1"/>
  <c r="C1655" i="4" s="1"/>
  <c r="C2048" i="4" s="1"/>
  <c r="C2441" i="4" s="1"/>
  <c r="C2834" i="4" s="1"/>
  <c r="D83" i="4"/>
  <c r="D476" i="4" s="1"/>
  <c r="D869" i="4" s="1"/>
  <c r="D1262" i="4" s="1"/>
  <c r="D1655" i="4" s="1"/>
  <c r="D2048" i="4" s="1"/>
  <c r="D2441" i="4" s="1"/>
  <c r="D2834" i="4" s="1"/>
  <c r="E83" i="4"/>
  <c r="E476" i="4" s="1"/>
  <c r="E869" i="4" s="1"/>
  <c r="E1262" i="4" s="1"/>
  <c r="E1655" i="4" s="1"/>
  <c r="E2048" i="4" s="1"/>
  <c r="E2441" i="4" s="1"/>
  <c r="E2834" i="4" s="1"/>
  <c r="A84" i="4"/>
  <c r="A477" i="4" s="1"/>
  <c r="B84" i="4"/>
  <c r="B477" i="4" s="1"/>
  <c r="B870" i="4" s="1"/>
  <c r="B1263" i="4" s="1"/>
  <c r="B1656" i="4" s="1"/>
  <c r="B2049" i="4" s="1"/>
  <c r="B2442" i="4" s="1"/>
  <c r="B2835" i="4" s="1"/>
  <c r="C84" i="4"/>
  <c r="C477" i="4" s="1"/>
  <c r="C870" i="4" s="1"/>
  <c r="C1263" i="4" s="1"/>
  <c r="C1656" i="4" s="1"/>
  <c r="C2049" i="4" s="1"/>
  <c r="C2442" i="4" s="1"/>
  <c r="C2835" i="4" s="1"/>
  <c r="D84" i="4"/>
  <c r="D477" i="4" s="1"/>
  <c r="D870" i="4" s="1"/>
  <c r="D1263" i="4" s="1"/>
  <c r="D1656" i="4" s="1"/>
  <c r="D2049" i="4" s="1"/>
  <c r="D2442" i="4" s="1"/>
  <c r="D2835" i="4" s="1"/>
  <c r="E84" i="4"/>
  <c r="E477" i="4" s="1"/>
  <c r="E870" i="4" s="1"/>
  <c r="E1263" i="4" s="1"/>
  <c r="E1656" i="4" s="1"/>
  <c r="E2049" i="4" s="1"/>
  <c r="E2442" i="4" s="1"/>
  <c r="E2835" i="4" s="1"/>
  <c r="A85" i="4"/>
  <c r="A478" i="4" s="1"/>
  <c r="B85" i="4"/>
  <c r="B478" i="4" s="1"/>
  <c r="B871" i="4" s="1"/>
  <c r="B1264" i="4" s="1"/>
  <c r="B1657" i="4" s="1"/>
  <c r="B2050" i="4" s="1"/>
  <c r="B2443" i="4" s="1"/>
  <c r="B2836" i="4" s="1"/>
  <c r="C85" i="4"/>
  <c r="C478" i="4" s="1"/>
  <c r="C871" i="4" s="1"/>
  <c r="C1264" i="4" s="1"/>
  <c r="C1657" i="4" s="1"/>
  <c r="C2050" i="4" s="1"/>
  <c r="C2443" i="4" s="1"/>
  <c r="C2836" i="4" s="1"/>
  <c r="D85" i="4"/>
  <c r="D478" i="4" s="1"/>
  <c r="D871" i="4" s="1"/>
  <c r="D1264" i="4" s="1"/>
  <c r="D1657" i="4" s="1"/>
  <c r="D2050" i="4" s="1"/>
  <c r="D2443" i="4" s="1"/>
  <c r="D2836" i="4" s="1"/>
  <c r="E85" i="4"/>
  <c r="E478" i="4" s="1"/>
  <c r="E871" i="4" s="1"/>
  <c r="E1264" i="4" s="1"/>
  <c r="E1657" i="4" s="1"/>
  <c r="E2050" i="4" s="1"/>
  <c r="E2443" i="4" s="1"/>
  <c r="E2836" i="4" s="1"/>
  <c r="A86" i="4"/>
  <c r="A479" i="4" s="1"/>
  <c r="B86" i="4"/>
  <c r="B479" i="4" s="1"/>
  <c r="B872" i="4" s="1"/>
  <c r="B1265" i="4" s="1"/>
  <c r="B1658" i="4" s="1"/>
  <c r="B2051" i="4" s="1"/>
  <c r="B2444" i="4" s="1"/>
  <c r="B2837" i="4" s="1"/>
  <c r="C86" i="4"/>
  <c r="C479" i="4" s="1"/>
  <c r="C872" i="4" s="1"/>
  <c r="C1265" i="4" s="1"/>
  <c r="C1658" i="4" s="1"/>
  <c r="C2051" i="4" s="1"/>
  <c r="C2444" i="4" s="1"/>
  <c r="C2837" i="4" s="1"/>
  <c r="D86" i="4"/>
  <c r="D479" i="4" s="1"/>
  <c r="D872" i="4" s="1"/>
  <c r="D1265" i="4" s="1"/>
  <c r="D1658" i="4" s="1"/>
  <c r="D2051" i="4" s="1"/>
  <c r="D2444" i="4" s="1"/>
  <c r="D2837" i="4" s="1"/>
  <c r="E86" i="4"/>
  <c r="E479" i="4" s="1"/>
  <c r="E872" i="4" s="1"/>
  <c r="E1265" i="4" s="1"/>
  <c r="E1658" i="4" s="1"/>
  <c r="E2051" i="4" s="1"/>
  <c r="E2444" i="4" s="1"/>
  <c r="E2837" i="4" s="1"/>
  <c r="A87" i="4"/>
  <c r="A480" i="4" s="1"/>
  <c r="B87" i="4"/>
  <c r="B480" i="4" s="1"/>
  <c r="B873" i="4" s="1"/>
  <c r="B1266" i="4" s="1"/>
  <c r="B1659" i="4" s="1"/>
  <c r="B2052" i="4" s="1"/>
  <c r="B2445" i="4" s="1"/>
  <c r="B2838" i="4" s="1"/>
  <c r="C87" i="4"/>
  <c r="C480" i="4" s="1"/>
  <c r="C873" i="4" s="1"/>
  <c r="C1266" i="4" s="1"/>
  <c r="C1659" i="4" s="1"/>
  <c r="C2052" i="4" s="1"/>
  <c r="C2445" i="4" s="1"/>
  <c r="C2838" i="4" s="1"/>
  <c r="D87" i="4"/>
  <c r="D480" i="4" s="1"/>
  <c r="D873" i="4" s="1"/>
  <c r="D1266" i="4" s="1"/>
  <c r="D1659" i="4" s="1"/>
  <c r="D2052" i="4" s="1"/>
  <c r="D2445" i="4" s="1"/>
  <c r="D2838" i="4" s="1"/>
  <c r="E87" i="4"/>
  <c r="E480" i="4" s="1"/>
  <c r="E873" i="4" s="1"/>
  <c r="E1266" i="4" s="1"/>
  <c r="E1659" i="4" s="1"/>
  <c r="E2052" i="4" s="1"/>
  <c r="E2445" i="4" s="1"/>
  <c r="E2838" i="4" s="1"/>
  <c r="A88" i="4"/>
  <c r="A481" i="4" s="1"/>
  <c r="B88" i="4"/>
  <c r="B481" i="4" s="1"/>
  <c r="B874" i="4" s="1"/>
  <c r="B1267" i="4" s="1"/>
  <c r="B1660" i="4" s="1"/>
  <c r="B2053" i="4" s="1"/>
  <c r="B2446" i="4" s="1"/>
  <c r="B2839" i="4" s="1"/>
  <c r="C88" i="4"/>
  <c r="C481" i="4" s="1"/>
  <c r="C874" i="4" s="1"/>
  <c r="C1267" i="4" s="1"/>
  <c r="C1660" i="4" s="1"/>
  <c r="C2053" i="4" s="1"/>
  <c r="C2446" i="4" s="1"/>
  <c r="C2839" i="4" s="1"/>
  <c r="D88" i="4"/>
  <c r="D481" i="4" s="1"/>
  <c r="D874" i="4" s="1"/>
  <c r="D1267" i="4" s="1"/>
  <c r="D1660" i="4" s="1"/>
  <c r="D2053" i="4" s="1"/>
  <c r="D2446" i="4" s="1"/>
  <c r="D2839" i="4" s="1"/>
  <c r="E88" i="4"/>
  <c r="E481" i="4" s="1"/>
  <c r="E874" i="4" s="1"/>
  <c r="E1267" i="4" s="1"/>
  <c r="E1660" i="4" s="1"/>
  <c r="E2053" i="4" s="1"/>
  <c r="E2446" i="4" s="1"/>
  <c r="E2839" i="4" s="1"/>
  <c r="A89" i="4"/>
  <c r="A482" i="4" s="1"/>
  <c r="B89" i="4"/>
  <c r="B482" i="4" s="1"/>
  <c r="B875" i="4" s="1"/>
  <c r="B1268" i="4" s="1"/>
  <c r="B1661" i="4" s="1"/>
  <c r="B2054" i="4" s="1"/>
  <c r="B2447" i="4" s="1"/>
  <c r="B2840" i="4" s="1"/>
  <c r="D89" i="4"/>
  <c r="D482" i="4" s="1"/>
  <c r="D875" i="4" s="1"/>
  <c r="D1268" i="4" s="1"/>
  <c r="D1661" i="4" s="1"/>
  <c r="D2054" i="4" s="1"/>
  <c r="D2447" i="4" s="1"/>
  <c r="D2840" i="4" s="1"/>
  <c r="E89" i="4"/>
  <c r="E482" i="4" s="1"/>
  <c r="E875" i="4" s="1"/>
  <c r="E1268" i="4" s="1"/>
  <c r="E1661" i="4" s="1"/>
  <c r="E2054" i="4" s="1"/>
  <c r="E2447" i="4" s="1"/>
  <c r="E2840" i="4" s="1"/>
  <c r="A90" i="4"/>
  <c r="A483" i="4" s="1"/>
  <c r="B90" i="4"/>
  <c r="B483" i="4" s="1"/>
  <c r="B876" i="4" s="1"/>
  <c r="B1269" i="4" s="1"/>
  <c r="B1662" i="4" s="1"/>
  <c r="B2055" i="4" s="1"/>
  <c r="B2448" i="4" s="1"/>
  <c r="B2841" i="4" s="1"/>
  <c r="D90" i="4"/>
  <c r="D483" i="4" s="1"/>
  <c r="D876" i="4" s="1"/>
  <c r="D1269" i="4" s="1"/>
  <c r="D1662" i="4" s="1"/>
  <c r="D2055" i="4" s="1"/>
  <c r="D2448" i="4" s="1"/>
  <c r="D2841" i="4" s="1"/>
  <c r="E90" i="4"/>
  <c r="E483" i="4" s="1"/>
  <c r="E876" i="4" s="1"/>
  <c r="E1269" i="4" s="1"/>
  <c r="E1662" i="4" s="1"/>
  <c r="E2055" i="4" s="1"/>
  <c r="E2448" i="4" s="1"/>
  <c r="E2841" i="4" s="1"/>
  <c r="A91" i="4"/>
  <c r="A484" i="4" s="1"/>
  <c r="B91" i="4"/>
  <c r="B484" i="4" s="1"/>
  <c r="B877" i="4" s="1"/>
  <c r="B1270" i="4" s="1"/>
  <c r="B1663" i="4" s="1"/>
  <c r="B2056" i="4" s="1"/>
  <c r="B2449" i="4" s="1"/>
  <c r="B2842" i="4" s="1"/>
  <c r="D91" i="4"/>
  <c r="D484" i="4" s="1"/>
  <c r="D877" i="4" s="1"/>
  <c r="D1270" i="4" s="1"/>
  <c r="D1663" i="4" s="1"/>
  <c r="D2056" i="4" s="1"/>
  <c r="D2449" i="4" s="1"/>
  <c r="D2842" i="4" s="1"/>
  <c r="E91" i="4"/>
  <c r="E484" i="4" s="1"/>
  <c r="E877" i="4" s="1"/>
  <c r="E1270" i="4" s="1"/>
  <c r="E1663" i="4" s="1"/>
  <c r="E2056" i="4" s="1"/>
  <c r="E2449" i="4" s="1"/>
  <c r="E2842" i="4" s="1"/>
  <c r="A92" i="4"/>
  <c r="A485" i="4" s="1"/>
  <c r="B92" i="4"/>
  <c r="B485" i="4" s="1"/>
  <c r="B878" i="4" s="1"/>
  <c r="B1271" i="4" s="1"/>
  <c r="B1664" i="4" s="1"/>
  <c r="B2057" i="4" s="1"/>
  <c r="B2450" i="4" s="1"/>
  <c r="B2843" i="4" s="1"/>
  <c r="D92" i="4"/>
  <c r="D485" i="4" s="1"/>
  <c r="D878" i="4" s="1"/>
  <c r="D1271" i="4" s="1"/>
  <c r="D1664" i="4" s="1"/>
  <c r="D2057" i="4" s="1"/>
  <c r="D2450" i="4" s="1"/>
  <c r="D2843" i="4" s="1"/>
  <c r="E92" i="4"/>
  <c r="E485" i="4" s="1"/>
  <c r="E878" i="4" s="1"/>
  <c r="E1271" i="4" s="1"/>
  <c r="E1664" i="4" s="1"/>
  <c r="E2057" i="4" s="1"/>
  <c r="E2450" i="4" s="1"/>
  <c r="E2843" i="4" s="1"/>
  <c r="A93" i="4"/>
  <c r="A486" i="4" s="1"/>
  <c r="B93" i="4"/>
  <c r="B486" i="4" s="1"/>
  <c r="B879" i="4" s="1"/>
  <c r="B1272" i="4" s="1"/>
  <c r="B1665" i="4" s="1"/>
  <c r="B2058" i="4" s="1"/>
  <c r="B2451" i="4" s="1"/>
  <c r="B2844" i="4" s="1"/>
  <c r="D93" i="4"/>
  <c r="D486" i="4" s="1"/>
  <c r="D879" i="4" s="1"/>
  <c r="D1272" i="4" s="1"/>
  <c r="D1665" i="4" s="1"/>
  <c r="D2058" i="4" s="1"/>
  <c r="D2451" i="4" s="1"/>
  <c r="D2844" i="4" s="1"/>
  <c r="E93" i="4"/>
  <c r="E486" i="4" s="1"/>
  <c r="E879" i="4" s="1"/>
  <c r="E1272" i="4" s="1"/>
  <c r="E1665" i="4" s="1"/>
  <c r="E2058" i="4" s="1"/>
  <c r="E2451" i="4" s="1"/>
  <c r="E2844" i="4" s="1"/>
  <c r="A94" i="4"/>
  <c r="A487" i="4" s="1"/>
  <c r="B94" i="4"/>
  <c r="B487" i="4" s="1"/>
  <c r="B880" i="4" s="1"/>
  <c r="B1273" i="4" s="1"/>
  <c r="B1666" i="4" s="1"/>
  <c r="B2059" i="4" s="1"/>
  <c r="B2452" i="4" s="1"/>
  <c r="B2845" i="4" s="1"/>
  <c r="D94" i="4"/>
  <c r="D487" i="4" s="1"/>
  <c r="D880" i="4" s="1"/>
  <c r="D1273" i="4" s="1"/>
  <c r="D1666" i="4" s="1"/>
  <c r="D2059" i="4" s="1"/>
  <c r="D2452" i="4" s="1"/>
  <c r="D2845" i="4" s="1"/>
  <c r="E94" i="4"/>
  <c r="E487" i="4" s="1"/>
  <c r="E880" i="4" s="1"/>
  <c r="E1273" i="4" s="1"/>
  <c r="E1666" i="4" s="1"/>
  <c r="E2059" i="4" s="1"/>
  <c r="E2452" i="4" s="1"/>
  <c r="E2845" i="4" s="1"/>
  <c r="A95" i="4"/>
  <c r="A488" i="4" s="1"/>
  <c r="B95" i="4"/>
  <c r="B488" i="4" s="1"/>
  <c r="B881" i="4" s="1"/>
  <c r="B1274" i="4" s="1"/>
  <c r="B1667" i="4" s="1"/>
  <c r="B2060" i="4" s="1"/>
  <c r="B2453" i="4" s="1"/>
  <c r="B2846" i="4" s="1"/>
  <c r="D95" i="4"/>
  <c r="D488" i="4" s="1"/>
  <c r="D881" i="4" s="1"/>
  <c r="D1274" i="4" s="1"/>
  <c r="D1667" i="4" s="1"/>
  <c r="D2060" i="4" s="1"/>
  <c r="D2453" i="4" s="1"/>
  <c r="D2846" i="4" s="1"/>
  <c r="E95" i="4"/>
  <c r="E488" i="4" s="1"/>
  <c r="E881" i="4" s="1"/>
  <c r="E1274" i="4" s="1"/>
  <c r="E1667" i="4" s="1"/>
  <c r="E2060" i="4" s="1"/>
  <c r="E2453" i="4" s="1"/>
  <c r="E2846" i="4" s="1"/>
  <c r="A96" i="4"/>
  <c r="A489" i="4" s="1"/>
  <c r="B96" i="4"/>
  <c r="B489" i="4" s="1"/>
  <c r="B882" i="4" s="1"/>
  <c r="B1275" i="4" s="1"/>
  <c r="B1668" i="4" s="1"/>
  <c r="B2061" i="4" s="1"/>
  <c r="B2454" i="4" s="1"/>
  <c r="B2847" i="4" s="1"/>
  <c r="D96" i="4"/>
  <c r="D489" i="4" s="1"/>
  <c r="D882" i="4" s="1"/>
  <c r="D1275" i="4" s="1"/>
  <c r="D1668" i="4" s="1"/>
  <c r="D2061" i="4" s="1"/>
  <c r="D2454" i="4" s="1"/>
  <c r="D2847" i="4" s="1"/>
  <c r="E96" i="4"/>
  <c r="E489" i="4" s="1"/>
  <c r="E882" i="4" s="1"/>
  <c r="E1275" i="4" s="1"/>
  <c r="E1668" i="4" s="1"/>
  <c r="E2061" i="4" s="1"/>
  <c r="E2454" i="4" s="1"/>
  <c r="E2847" i="4" s="1"/>
  <c r="A97" i="4"/>
  <c r="A490" i="4" s="1"/>
  <c r="B97" i="4"/>
  <c r="B490" i="4" s="1"/>
  <c r="B883" i="4" s="1"/>
  <c r="B1276" i="4" s="1"/>
  <c r="B1669" i="4" s="1"/>
  <c r="B2062" i="4" s="1"/>
  <c r="B2455" i="4" s="1"/>
  <c r="B2848" i="4" s="1"/>
  <c r="D97" i="4"/>
  <c r="D490" i="4" s="1"/>
  <c r="D883" i="4" s="1"/>
  <c r="D1276" i="4" s="1"/>
  <c r="D1669" i="4" s="1"/>
  <c r="D2062" i="4" s="1"/>
  <c r="D2455" i="4" s="1"/>
  <c r="D2848" i="4" s="1"/>
  <c r="E97" i="4"/>
  <c r="E490" i="4" s="1"/>
  <c r="E883" i="4" s="1"/>
  <c r="E1276" i="4" s="1"/>
  <c r="E1669" i="4" s="1"/>
  <c r="E2062" i="4" s="1"/>
  <c r="E2455" i="4" s="1"/>
  <c r="E2848" i="4" s="1"/>
  <c r="A98" i="4"/>
  <c r="A491" i="4" s="1"/>
  <c r="B98" i="4"/>
  <c r="B491" i="4" s="1"/>
  <c r="B884" i="4" s="1"/>
  <c r="B1277" i="4" s="1"/>
  <c r="B1670" i="4" s="1"/>
  <c r="B2063" i="4" s="1"/>
  <c r="B2456" i="4" s="1"/>
  <c r="B2849" i="4" s="1"/>
  <c r="D98" i="4"/>
  <c r="D491" i="4" s="1"/>
  <c r="D884" i="4" s="1"/>
  <c r="D1277" i="4" s="1"/>
  <c r="D1670" i="4" s="1"/>
  <c r="D2063" i="4" s="1"/>
  <c r="D2456" i="4" s="1"/>
  <c r="D2849" i="4" s="1"/>
  <c r="E98" i="4"/>
  <c r="E491" i="4" s="1"/>
  <c r="E884" i="4" s="1"/>
  <c r="E1277" i="4" s="1"/>
  <c r="E1670" i="4" s="1"/>
  <c r="E2063" i="4" s="1"/>
  <c r="E2456" i="4" s="1"/>
  <c r="E2849" i="4" s="1"/>
  <c r="A99" i="4"/>
  <c r="A492" i="4" s="1"/>
  <c r="B99" i="4"/>
  <c r="B492" i="4" s="1"/>
  <c r="B885" i="4" s="1"/>
  <c r="B1278" i="4" s="1"/>
  <c r="B1671" i="4" s="1"/>
  <c r="B2064" i="4" s="1"/>
  <c r="B2457" i="4" s="1"/>
  <c r="B2850" i="4" s="1"/>
  <c r="D99" i="4"/>
  <c r="D492" i="4" s="1"/>
  <c r="D885" i="4" s="1"/>
  <c r="D1278" i="4" s="1"/>
  <c r="D1671" i="4" s="1"/>
  <c r="D2064" i="4" s="1"/>
  <c r="D2457" i="4" s="1"/>
  <c r="D2850" i="4" s="1"/>
  <c r="E99" i="4"/>
  <c r="E492" i="4" s="1"/>
  <c r="E885" i="4" s="1"/>
  <c r="E1278" i="4" s="1"/>
  <c r="E1671" i="4" s="1"/>
  <c r="E2064" i="4" s="1"/>
  <c r="E2457" i="4" s="1"/>
  <c r="E2850" i="4" s="1"/>
  <c r="A100" i="4"/>
  <c r="A493" i="4" s="1"/>
  <c r="B100" i="4"/>
  <c r="B493" i="4" s="1"/>
  <c r="B886" i="4" s="1"/>
  <c r="B1279" i="4" s="1"/>
  <c r="B1672" i="4" s="1"/>
  <c r="B2065" i="4" s="1"/>
  <c r="B2458" i="4" s="1"/>
  <c r="B2851" i="4" s="1"/>
  <c r="D100" i="4"/>
  <c r="D493" i="4" s="1"/>
  <c r="D886" i="4" s="1"/>
  <c r="D1279" i="4" s="1"/>
  <c r="D1672" i="4" s="1"/>
  <c r="D2065" i="4" s="1"/>
  <c r="D2458" i="4" s="1"/>
  <c r="D2851" i="4" s="1"/>
  <c r="E100" i="4"/>
  <c r="E493" i="4" s="1"/>
  <c r="E886" i="4" s="1"/>
  <c r="E1279" i="4" s="1"/>
  <c r="E1672" i="4" s="1"/>
  <c r="E2065" i="4" s="1"/>
  <c r="E2458" i="4" s="1"/>
  <c r="E2851" i="4" s="1"/>
  <c r="A101" i="4"/>
  <c r="A494" i="4" s="1"/>
  <c r="B101" i="4"/>
  <c r="B494" i="4" s="1"/>
  <c r="B887" i="4" s="1"/>
  <c r="B1280" i="4" s="1"/>
  <c r="B1673" i="4" s="1"/>
  <c r="B2066" i="4" s="1"/>
  <c r="B2459" i="4" s="1"/>
  <c r="B2852" i="4" s="1"/>
  <c r="D101" i="4"/>
  <c r="D494" i="4" s="1"/>
  <c r="D887" i="4" s="1"/>
  <c r="D1280" i="4" s="1"/>
  <c r="D1673" i="4" s="1"/>
  <c r="D2066" i="4" s="1"/>
  <c r="D2459" i="4" s="1"/>
  <c r="D2852" i="4" s="1"/>
  <c r="E101" i="4"/>
  <c r="E494" i="4" s="1"/>
  <c r="E887" i="4" s="1"/>
  <c r="E1280" i="4" s="1"/>
  <c r="E1673" i="4" s="1"/>
  <c r="E2066" i="4" s="1"/>
  <c r="E2459" i="4" s="1"/>
  <c r="E2852" i="4" s="1"/>
  <c r="A102" i="4"/>
  <c r="A495" i="4" s="1"/>
  <c r="B102" i="4"/>
  <c r="B495" i="4" s="1"/>
  <c r="B888" i="4" s="1"/>
  <c r="B1281" i="4" s="1"/>
  <c r="B1674" i="4" s="1"/>
  <c r="B2067" i="4" s="1"/>
  <c r="B2460" i="4" s="1"/>
  <c r="B2853" i="4" s="1"/>
  <c r="D102" i="4"/>
  <c r="D495" i="4" s="1"/>
  <c r="D888" i="4" s="1"/>
  <c r="D1281" i="4" s="1"/>
  <c r="D1674" i="4" s="1"/>
  <c r="D2067" i="4" s="1"/>
  <c r="D2460" i="4" s="1"/>
  <c r="D2853" i="4" s="1"/>
  <c r="E102" i="4"/>
  <c r="E495" i="4" s="1"/>
  <c r="E888" i="4" s="1"/>
  <c r="E1281" i="4" s="1"/>
  <c r="E1674" i="4" s="1"/>
  <c r="E2067" i="4" s="1"/>
  <c r="E2460" i="4" s="1"/>
  <c r="E2853" i="4" s="1"/>
  <c r="A103" i="4"/>
  <c r="A496" i="4" s="1"/>
  <c r="B103" i="4"/>
  <c r="B496" i="4" s="1"/>
  <c r="B889" i="4" s="1"/>
  <c r="B1282" i="4" s="1"/>
  <c r="B1675" i="4" s="1"/>
  <c r="B2068" i="4" s="1"/>
  <c r="B2461" i="4" s="1"/>
  <c r="B2854" i="4" s="1"/>
  <c r="D103" i="4"/>
  <c r="D496" i="4" s="1"/>
  <c r="D889" i="4" s="1"/>
  <c r="D1282" i="4" s="1"/>
  <c r="D1675" i="4" s="1"/>
  <c r="D2068" i="4" s="1"/>
  <c r="D2461" i="4" s="1"/>
  <c r="D2854" i="4" s="1"/>
  <c r="E103" i="4"/>
  <c r="E496" i="4" s="1"/>
  <c r="E889" i="4" s="1"/>
  <c r="E1282" i="4" s="1"/>
  <c r="E1675" i="4" s="1"/>
  <c r="E2068" i="4" s="1"/>
  <c r="E2461" i="4" s="1"/>
  <c r="E2854" i="4" s="1"/>
  <c r="A104" i="4"/>
  <c r="A497" i="4" s="1"/>
  <c r="B104" i="4"/>
  <c r="B497" i="4" s="1"/>
  <c r="B890" i="4" s="1"/>
  <c r="B1283" i="4" s="1"/>
  <c r="B1676" i="4" s="1"/>
  <c r="B2069" i="4" s="1"/>
  <c r="B2462" i="4" s="1"/>
  <c r="B2855" i="4" s="1"/>
  <c r="D104" i="4"/>
  <c r="D497" i="4" s="1"/>
  <c r="D890" i="4" s="1"/>
  <c r="D1283" i="4" s="1"/>
  <c r="D1676" i="4" s="1"/>
  <c r="D2069" i="4" s="1"/>
  <c r="D2462" i="4" s="1"/>
  <c r="D2855" i="4" s="1"/>
  <c r="E104" i="4"/>
  <c r="E497" i="4" s="1"/>
  <c r="E890" i="4" s="1"/>
  <c r="E1283" i="4" s="1"/>
  <c r="E1676" i="4" s="1"/>
  <c r="E2069" i="4" s="1"/>
  <c r="E2462" i="4" s="1"/>
  <c r="E2855" i="4" s="1"/>
  <c r="A105" i="4"/>
  <c r="A498" i="4" s="1"/>
  <c r="B105" i="4"/>
  <c r="B498" i="4" s="1"/>
  <c r="B891" i="4" s="1"/>
  <c r="B1284" i="4" s="1"/>
  <c r="B1677" i="4" s="1"/>
  <c r="B2070" i="4" s="1"/>
  <c r="B2463" i="4" s="1"/>
  <c r="B2856" i="4" s="1"/>
  <c r="D105" i="4"/>
  <c r="D498" i="4" s="1"/>
  <c r="D891" i="4" s="1"/>
  <c r="D1284" i="4" s="1"/>
  <c r="D1677" i="4" s="1"/>
  <c r="D2070" i="4" s="1"/>
  <c r="D2463" i="4" s="1"/>
  <c r="D2856" i="4" s="1"/>
  <c r="E105" i="4"/>
  <c r="E498" i="4" s="1"/>
  <c r="E891" i="4" s="1"/>
  <c r="E1284" i="4" s="1"/>
  <c r="E1677" i="4" s="1"/>
  <c r="E2070" i="4" s="1"/>
  <c r="E2463" i="4" s="1"/>
  <c r="E2856" i="4" s="1"/>
  <c r="A106" i="4"/>
  <c r="A499" i="4" s="1"/>
  <c r="B106" i="4"/>
  <c r="B499" i="4" s="1"/>
  <c r="B892" i="4" s="1"/>
  <c r="B1285" i="4" s="1"/>
  <c r="B1678" i="4" s="1"/>
  <c r="B2071" i="4" s="1"/>
  <c r="B2464" i="4" s="1"/>
  <c r="B2857" i="4" s="1"/>
  <c r="D106" i="4"/>
  <c r="D499" i="4" s="1"/>
  <c r="D892" i="4" s="1"/>
  <c r="D1285" i="4" s="1"/>
  <c r="D1678" i="4" s="1"/>
  <c r="D2071" i="4" s="1"/>
  <c r="D2464" i="4" s="1"/>
  <c r="D2857" i="4" s="1"/>
  <c r="E106" i="4"/>
  <c r="E499" i="4" s="1"/>
  <c r="E892" i="4" s="1"/>
  <c r="E1285" i="4" s="1"/>
  <c r="E1678" i="4" s="1"/>
  <c r="E2071" i="4" s="1"/>
  <c r="E2464" i="4" s="1"/>
  <c r="E2857" i="4" s="1"/>
  <c r="A107" i="4"/>
  <c r="A500" i="4" s="1"/>
  <c r="B107" i="4"/>
  <c r="B500" i="4" s="1"/>
  <c r="B893" i="4" s="1"/>
  <c r="B1286" i="4" s="1"/>
  <c r="B1679" i="4" s="1"/>
  <c r="B2072" i="4" s="1"/>
  <c r="B2465" i="4" s="1"/>
  <c r="B2858" i="4" s="1"/>
  <c r="D107" i="4"/>
  <c r="D500" i="4" s="1"/>
  <c r="D893" i="4" s="1"/>
  <c r="D1286" i="4" s="1"/>
  <c r="D1679" i="4" s="1"/>
  <c r="D2072" i="4" s="1"/>
  <c r="D2465" i="4" s="1"/>
  <c r="D2858" i="4" s="1"/>
  <c r="E107" i="4"/>
  <c r="E500" i="4" s="1"/>
  <c r="E893" i="4" s="1"/>
  <c r="E1286" i="4" s="1"/>
  <c r="E1679" i="4" s="1"/>
  <c r="E2072" i="4" s="1"/>
  <c r="E2465" i="4" s="1"/>
  <c r="E2858" i="4" s="1"/>
  <c r="A109" i="4"/>
  <c r="A502" i="4" s="1"/>
  <c r="B109" i="4"/>
  <c r="B502" i="4" s="1"/>
  <c r="B895" i="4" s="1"/>
  <c r="B1288" i="4" s="1"/>
  <c r="B1681" i="4" s="1"/>
  <c r="B2074" i="4" s="1"/>
  <c r="B2467" i="4" s="1"/>
  <c r="B2860" i="4" s="1"/>
  <c r="D109" i="4"/>
  <c r="D502" i="4" s="1"/>
  <c r="D895" i="4" s="1"/>
  <c r="D1288" i="4" s="1"/>
  <c r="D1681" i="4" s="1"/>
  <c r="D2074" i="4" s="1"/>
  <c r="D2467" i="4" s="1"/>
  <c r="D2860" i="4" s="1"/>
  <c r="E109" i="4"/>
  <c r="E502" i="4" s="1"/>
  <c r="E895" i="4" s="1"/>
  <c r="E1288" i="4" s="1"/>
  <c r="E1681" i="4" s="1"/>
  <c r="E2074" i="4" s="1"/>
  <c r="E2467" i="4" s="1"/>
  <c r="E2860" i="4" s="1"/>
  <c r="A110" i="4"/>
  <c r="A503" i="4" s="1"/>
  <c r="B110" i="4"/>
  <c r="B503" i="4" s="1"/>
  <c r="B896" i="4" s="1"/>
  <c r="B1289" i="4" s="1"/>
  <c r="B1682" i="4" s="1"/>
  <c r="B2075" i="4" s="1"/>
  <c r="B2468" i="4" s="1"/>
  <c r="B2861" i="4" s="1"/>
  <c r="D110" i="4"/>
  <c r="D503" i="4" s="1"/>
  <c r="D896" i="4" s="1"/>
  <c r="D1289" i="4" s="1"/>
  <c r="D1682" i="4" s="1"/>
  <c r="D2075" i="4" s="1"/>
  <c r="D2468" i="4" s="1"/>
  <c r="D2861" i="4" s="1"/>
  <c r="A111" i="4"/>
  <c r="A504" i="4" s="1"/>
  <c r="B111" i="4"/>
  <c r="B504" i="4" s="1"/>
  <c r="B897" i="4" s="1"/>
  <c r="B1290" i="4" s="1"/>
  <c r="B1683" i="4" s="1"/>
  <c r="B2076" i="4" s="1"/>
  <c r="B2469" i="4" s="1"/>
  <c r="B2862" i="4" s="1"/>
  <c r="D111" i="4"/>
  <c r="D504" i="4" s="1"/>
  <c r="D897" i="4" s="1"/>
  <c r="D1290" i="4" s="1"/>
  <c r="D1683" i="4" s="1"/>
  <c r="D2076" i="4" s="1"/>
  <c r="D2469" i="4" s="1"/>
  <c r="D2862" i="4" s="1"/>
  <c r="E111" i="4"/>
  <c r="E504" i="4" s="1"/>
  <c r="E897" i="4" s="1"/>
  <c r="E1290" i="4" s="1"/>
  <c r="E1683" i="4" s="1"/>
  <c r="E2076" i="4" s="1"/>
  <c r="E2469" i="4" s="1"/>
  <c r="E2862" i="4" s="1"/>
  <c r="A112" i="4"/>
  <c r="A505" i="4" s="1"/>
  <c r="B112" i="4"/>
  <c r="B505" i="4" s="1"/>
  <c r="B898" i="4" s="1"/>
  <c r="B1291" i="4" s="1"/>
  <c r="B1684" i="4" s="1"/>
  <c r="B2077" i="4" s="1"/>
  <c r="B2470" i="4" s="1"/>
  <c r="B2863" i="4" s="1"/>
  <c r="D112" i="4"/>
  <c r="D505" i="4" s="1"/>
  <c r="D898" i="4" s="1"/>
  <c r="D1291" i="4" s="1"/>
  <c r="D1684" i="4" s="1"/>
  <c r="D2077" i="4" s="1"/>
  <c r="D2470" i="4" s="1"/>
  <c r="D2863" i="4" s="1"/>
  <c r="E112" i="4"/>
  <c r="E505" i="4" s="1"/>
  <c r="E898" i="4" s="1"/>
  <c r="E1291" i="4" s="1"/>
  <c r="E1684" i="4" s="1"/>
  <c r="E2077" i="4" s="1"/>
  <c r="E2470" i="4" s="1"/>
  <c r="E2863" i="4" s="1"/>
  <c r="A113" i="4"/>
  <c r="A506" i="4" s="1"/>
  <c r="B113" i="4"/>
  <c r="B506" i="4" s="1"/>
  <c r="B899" i="4" s="1"/>
  <c r="B1292" i="4" s="1"/>
  <c r="B1685" i="4" s="1"/>
  <c r="B2078" i="4" s="1"/>
  <c r="B2471" i="4" s="1"/>
  <c r="B2864" i="4" s="1"/>
  <c r="D113" i="4"/>
  <c r="D506" i="4" s="1"/>
  <c r="D899" i="4" s="1"/>
  <c r="D1292" i="4" s="1"/>
  <c r="D1685" i="4" s="1"/>
  <c r="D2078" i="4" s="1"/>
  <c r="D2471" i="4" s="1"/>
  <c r="D2864" i="4" s="1"/>
  <c r="E113" i="4"/>
  <c r="E506" i="4" s="1"/>
  <c r="E899" i="4" s="1"/>
  <c r="E1292" i="4" s="1"/>
  <c r="E1685" i="4" s="1"/>
  <c r="E2078" i="4" s="1"/>
  <c r="E2471" i="4" s="1"/>
  <c r="E2864" i="4" s="1"/>
  <c r="A114" i="4"/>
  <c r="A507" i="4" s="1"/>
  <c r="B114" i="4"/>
  <c r="B507" i="4" s="1"/>
  <c r="B900" i="4" s="1"/>
  <c r="B1293" i="4" s="1"/>
  <c r="B1686" i="4" s="1"/>
  <c r="B2079" i="4" s="1"/>
  <c r="B2472" i="4" s="1"/>
  <c r="B2865" i="4" s="1"/>
  <c r="D114" i="4"/>
  <c r="D507" i="4" s="1"/>
  <c r="D900" i="4" s="1"/>
  <c r="D1293" i="4" s="1"/>
  <c r="D1686" i="4" s="1"/>
  <c r="D2079" i="4" s="1"/>
  <c r="D2472" i="4" s="1"/>
  <c r="D2865" i="4" s="1"/>
  <c r="E114" i="4"/>
  <c r="E507" i="4" s="1"/>
  <c r="E900" i="4" s="1"/>
  <c r="E1293" i="4" s="1"/>
  <c r="E1686" i="4" s="1"/>
  <c r="E2079" i="4" s="1"/>
  <c r="E2472" i="4" s="1"/>
  <c r="E2865" i="4" s="1"/>
  <c r="A115" i="4"/>
  <c r="A508" i="4" s="1"/>
  <c r="B115" i="4"/>
  <c r="B508" i="4" s="1"/>
  <c r="B901" i="4" s="1"/>
  <c r="B1294" i="4" s="1"/>
  <c r="B1687" i="4" s="1"/>
  <c r="B2080" i="4" s="1"/>
  <c r="B2473" i="4" s="1"/>
  <c r="B2866" i="4" s="1"/>
  <c r="D115" i="4"/>
  <c r="D508" i="4" s="1"/>
  <c r="D901" i="4" s="1"/>
  <c r="D1294" i="4" s="1"/>
  <c r="D1687" i="4" s="1"/>
  <c r="D2080" i="4" s="1"/>
  <c r="D2473" i="4" s="1"/>
  <c r="D2866" i="4" s="1"/>
  <c r="E115" i="4"/>
  <c r="E508" i="4" s="1"/>
  <c r="E901" i="4" s="1"/>
  <c r="E1294" i="4" s="1"/>
  <c r="E1687" i="4" s="1"/>
  <c r="E2080" i="4" s="1"/>
  <c r="E2473" i="4" s="1"/>
  <c r="E2866" i="4" s="1"/>
  <c r="A116" i="4"/>
  <c r="A509" i="4" s="1"/>
  <c r="B116" i="4"/>
  <c r="B509" i="4" s="1"/>
  <c r="B902" i="4" s="1"/>
  <c r="B1295" i="4" s="1"/>
  <c r="B1688" i="4" s="1"/>
  <c r="B2081" i="4" s="1"/>
  <c r="B2474" i="4" s="1"/>
  <c r="B2867" i="4" s="1"/>
  <c r="D116" i="4"/>
  <c r="D509" i="4" s="1"/>
  <c r="D902" i="4" s="1"/>
  <c r="D1295" i="4" s="1"/>
  <c r="D1688" i="4" s="1"/>
  <c r="D2081" i="4" s="1"/>
  <c r="D2474" i="4" s="1"/>
  <c r="D2867" i="4" s="1"/>
  <c r="E116" i="4"/>
  <c r="E509" i="4" s="1"/>
  <c r="E902" i="4" s="1"/>
  <c r="E1295" i="4" s="1"/>
  <c r="E1688" i="4" s="1"/>
  <c r="E2081" i="4" s="1"/>
  <c r="E2474" i="4" s="1"/>
  <c r="E2867" i="4" s="1"/>
  <c r="A117" i="4"/>
  <c r="A510" i="4" s="1"/>
  <c r="B117" i="4"/>
  <c r="B510" i="4" s="1"/>
  <c r="B903" i="4" s="1"/>
  <c r="B1296" i="4" s="1"/>
  <c r="B1689" i="4" s="1"/>
  <c r="B2082" i="4" s="1"/>
  <c r="B2475" i="4" s="1"/>
  <c r="B2868" i="4" s="1"/>
  <c r="D117" i="4"/>
  <c r="D510" i="4" s="1"/>
  <c r="D903" i="4" s="1"/>
  <c r="D1296" i="4" s="1"/>
  <c r="D1689" i="4" s="1"/>
  <c r="D2082" i="4" s="1"/>
  <c r="D2475" i="4" s="1"/>
  <c r="D2868" i="4" s="1"/>
  <c r="E117" i="4"/>
  <c r="E510" i="4" s="1"/>
  <c r="E903" i="4" s="1"/>
  <c r="E1296" i="4" s="1"/>
  <c r="E1689" i="4" s="1"/>
  <c r="E2082" i="4" s="1"/>
  <c r="E2475" i="4" s="1"/>
  <c r="E2868" i="4" s="1"/>
  <c r="A118" i="4"/>
  <c r="A511" i="4" s="1"/>
  <c r="B118" i="4"/>
  <c r="B511" i="4" s="1"/>
  <c r="B904" i="4" s="1"/>
  <c r="B1297" i="4" s="1"/>
  <c r="B1690" i="4" s="1"/>
  <c r="B2083" i="4" s="1"/>
  <c r="B2476" i="4" s="1"/>
  <c r="B2869" i="4" s="1"/>
  <c r="D118" i="4"/>
  <c r="D511" i="4" s="1"/>
  <c r="D904" i="4" s="1"/>
  <c r="D1297" i="4" s="1"/>
  <c r="D1690" i="4" s="1"/>
  <c r="D2083" i="4" s="1"/>
  <c r="D2476" i="4" s="1"/>
  <c r="D2869" i="4" s="1"/>
  <c r="E118" i="4"/>
  <c r="E511" i="4" s="1"/>
  <c r="E904" i="4" s="1"/>
  <c r="E1297" i="4" s="1"/>
  <c r="E1690" i="4" s="1"/>
  <c r="E2083" i="4" s="1"/>
  <c r="E2476" i="4" s="1"/>
  <c r="E2869" i="4" s="1"/>
  <c r="A119" i="4"/>
  <c r="A512" i="4" s="1"/>
  <c r="B119" i="4"/>
  <c r="B512" i="4" s="1"/>
  <c r="B905" i="4" s="1"/>
  <c r="B1298" i="4" s="1"/>
  <c r="B1691" i="4" s="1"/>
  <c r="B2084" i="4" s="1"/>
  <c r="B2477" i="4" s="1"/>
  <c r="B2870" i="4" s="1"/>
  <c r="D119" i="4"/>
  <c r="D512" i="4" s="1"/>
  <c r="D905" i="4" s="1"/>
  <c r="D1298" i="4" s="1"/>
  <c r="D1691" i="4" s="1"/>
  <c r="D2084" i="4" s="1"/>
  <c r="D2477" i="4" s="1"/>
  <c r="D2870" i="4" s="1"/>
  <c r="E119" i="4"/>
  <c r="E512" i="4" s="1"/>
  <c r="E905" i="4" s="1"/>
  <c r="E1298" i="4" s="1"/>
  <c r="E1691" i="4" s="1"/>
  <c r="E2084" i="4" s="1"/>
  <c r="E2477" i="4" s="1"/>
  <c r="E2870" i="4" s="1"/>
  <c r="A120" i="4"/>
  <c r="A513" i="4" s="1"/>
  <c r="B120" i="4"/>
  <c r="B513" i="4" s="1"/>
  <c r="B906" i="4" s="1"/>
  <c r="B1299" i="4" s="1"/>
  <c r="B1692" i="4" s="1"/>
  <c r="B2085" i="4" s="1"/>
  <c r="B2478" i="4" s="1"/>
  <c r="B2871" i="4" s="1"/>
  <c r="C120" i="4"/>
  <c r="C513" i="4" s="1"/>
  <c r="C906" i="4" s="1"/>
  <c r="C1299" i="4" s="1"/>
  <c r="C1692" i="4" s="1"/>
  <c r="C2085" i="4" s="1"/>
  <c r="C2478" i="4" s="1"/>
  <c r="C2871" i="4" s="1"/>
  <c r="D120" i="4"/>
  <c r="D513" i="4" s="1"/>
  <c r="D906" i="4" s="1"/>
  <c r="D1299" i="4" s="1"/>
  <c r="D1692" i="4" s="1"/>
  <c r="D2085" i="4" s="1"/>
  <c r="D2478" i="4" s="1"/>
  <c r="D2871" i="4" s="1"/>
  <c r="E120" i="4"/>
  <c r="E513" i="4" s="1"/>
  <c r="E906" i="4" s="1"/>
  <c r="E1299" i="4" s="1"/>
  <c r="E1692" i="4" s="1"/>
  <c r="E2085" i="4" s="1"/>
  <c r="E2478" i="4" s="1"/>
  <c r="E2871" i="4" s="1"/>
  <c r="A121" i="4"/>
  <c r="A514" i="4" s="1"/>
  <c r="B121" i="4"/>
  <c r="B514" i="4" s="1"/>
  <c r="B907" i="4" s="1"/>
  <c r="B1300" i="4" s="1"/>
  <c r="B1693" i="4" s="1"/>
  <c r="B2086" i="4" s="1"/>
  <c r="B2479" i="4" s="1"/>
  <c r="B2872" i="4" s="1"/>
  <c r="C121" i="4"/>
  <c r="C514" i="4" s="1"/>
  <c r="C907" i="4" s="1"/>
  <c r="C1300" i="4" s="1"/>
  <c r="C1693" i="4" s="1"/>
  <c r="C2086" i="4" s="1"/>
  <c r="C2479" i="4" s="1"/>
  <c r="C2872" i="4" s="1"/>
  <c r="D121" i="4"/>
  <c r="D514" i="4" s="1"/>
  <c r="D907" i="4" s="1"/>
  <c r="D1300" i="4" s="1"/>
  <c r="D1693" i="4" s="1"/>
  <c r="D2086" i="4" s="1"/>
  <c r="D2479" i="4" s="1"/>
  <c r="D2872" i="4" s="1"/>
  <c r="A122" i="4"/>
  <c r="A515" i="4" s="1"/>
  <c r="B122" i="4"/>
  <c r="B515" i="4" s="1"/>
  <c r="B908" i="4" s="1"/>
  <c r="B1301" i="4" s="1"/>
  <c r="B1694" i="4" s="1"/>
  <c r="B2087" i="4" s="1"/>
  <c r="B2480" i="4" s="1"/>
  <c r="B2873" i="4" s="1"/>
  <c r="O122" i="4"/>
  <c r="P122" i="4" s="1"/>
  <c r="A123" i="4"/>
  <c r="A516" i="4" s="1"/>
  <c r="B123" i="4"/>
  <c r="B516" i="4" s="1"/>
  <c r="B909" i="4" s="1"/>
  <c r="B1302" i="4" s="1"/>
  <c r="B1695" i="4" s="1"/>
  <c r="B2088" i="4" s="1"/>
  <c r="B2481" i="4" s="1"/>
  <c r="B2874" i="4" s="1"/>
  <c r="E123" i="4"/>
  <c r="E516" i="4" s="1"/>
  <c r="E909" i="4" s="1"/>
  <c r="E1302" i="4" s="1"/>
  <c r="E1695" i="4" s="1"/>
  <c r="E2088" i="4" s="1"/>
  <c r="E2481" i="4" s="1"/>
  <c r="E2874" i="4" s="1"/>
  <c r="O123" i="4"/>
  <c r="P123" i="4" s="1"/>
  <c r="M8" i="4"/>
  <c r="G401" i="4" s="1"/>
  <c r="E8" i="4"/>
  <c r="E401" i="4" s="1"/>
  <c r="D8" i="4"/>
  <c r="D401" i="4" s="1"/>
  <c r="C8" i="4"/>
  <c r="C401" i="4" s="1"/>
  <c r="B8" i="4"/>
  <c r="B401" i="4" s="1"/>
  <c r="B794" i="4" s="1"/>
  <c r="B1187" i="4" s="1"/>
  <c r="B1580" i="4" s="1"/>
  <c r="B1973" i="4" s="1"/>
  <c r="B2366" i="4" s="1"/>
  <c r="B2759" i="4" s="1"/>
  <c r="A8" i="4"/>
  <c r="A401" i="4" s="1"/>
  <c r="A794" i="4" s="1"/>
  <c r="A1187" i="4" s="1"/>
  <c r="A1580" i="4" s="1"/>
  <c r="A1973" i="4" s="1"/>
  <c r="A2366" i="4" s="1"/>
  <c r="A2759" i="4" s="1"/>
  <c r="V398" i="3"/>
  <c r="H10" i="1" s="1"/>
  <c r="AO398" i="3"/>
  <c r="P398" i="3"/>
  <c r="F705" i="4" l="1"/>
  <c r="F1098" i="4" s="1"/>
  <c r="H2762" i="4"/>
  <c r="H1999" i="4"/>
  <c r="N1999" i="4" s="1"/>
  <c r="G2392" i="4"/>
  <c r="H1989" i="4"/>
  <c r="N1989" i="4" s="1"/>
  <c r="G2382" i="4"/>
  <c r="H2010" i="4"/>
  <c r="N2010" i="4" s="1"/>
  <c r="G2403" i="4"/>
  <c r="H1980" i="4"/>
  <c r="N1980" i="4" s="1"/>
  <c r="G2373" i="4"/>
  <c r="H2369" i="4"/>
  <c r="H1286" i="4"/>
  <c r="N1286" i="4" s="1"/>
  <c r="F1679" i="4"/>
  <c r="H1263" i="4"/>
  <c r="N1263" i="4" s="1"/>
  <c r="F1656" i="4"/>
  <c r="F694" i="4"/>
  <c r="F1087" i="4" s="1"/>
  <c r="H1087" i="4" s="1"/>
  <c r="N1087" i="4" s="1"/>
  <c r="H1082" i="4"/>
  <c r="N1082" i="4" s="1"/>
  <c r="F1475" i="4"/>
  <c r="H1176" i="4"/>
  <c r="N1176" i="4" s="1"/>
  <c r="F1569" i="4"/>
  <c r="H1052" i="4"/>
  <c r="N1052" i="4" s="1"/>
  <c r="F1445" i="4"/>
  <c r="H1077" i="4"/>
  <c r="N1077" i="4" s="1"/>
  <c r="F1470" i="4"/>
  <c r="H1062" i="4"/>
  <c r="N1062" i="4" s="1"/>
  <c r="F1455" i="4"/>
  <c r="H1032" i="4"/>
  <c r="N1032" i="4" s="1"/>
  <c r="F1425" i="4"/>
  <c r="H1033" i="4"/>
  <c r="N1033" i="4" s="1"/>
  <c r="F1426" i="4"/>
  <c r="H1103" i="4"/>
  <c r="N1103" i="4" s="1"/>
  <c r="F1496" i="4"/>
  <c r="F707" i="4"/>
  <c r="F1100" i="4" s="1"/>
  <c r="H1040" i="4"/>
  <c r="N1040" i="4" s="1"/>
  <c r="F1433" i="4"/>
  <c r="H1081" i="4"/>
  <c r="N1081" i="4" s="1"/>
  <c r="F1474" i="4"/>
  <c r="H1097" i="4"/>
  <c r="N1097" i="4" s="1"/>
  <c r="F1490" i="4"/>
  <c r="H1067" i="4"/>
  <c r="N1067" i="4" s="1"/>
  <c r="F1460" i="4"/>
  <c r="H1098" i="4"/>
  <c r="N1098" i="4" s="1"/>
  <c r="F1491" i="4"/>
  <c r="H1034" i="4"/>
  <c r="N1034" i="4" s="1"/>
  <c r="F1427" i="4"/>
  <c r="F761" i="4"/>
  <c r="F1154" i="4" s="1"/>
  <c r="F755" i="4"/>
  <c r="F1148" i="4" s="1"/>
  <c r="F666" i="4"/>
  <c r="F1059" i="4" s="1"/>
  <c r="F703" i="4"/>
  <c r="F1096" i="4" s="1"/>
  <c r="F691" i="4"/>
  <c r="F1084" i="4" s="1"/>
  <c r="F746" i="4"/>
  <c r="F1139" i="4" s="1"/>
  <c r="A901" i="4"/>
  <c r="A1294" i="4" s="1"/>
  <c r="A1687" i="4" s="1"/>
  <c r="A2080" i="4" s="1"/>
  <c r="A2473" i="4" s="1"/>
  <c r="A2866" i="4" s="1"/>
  <c r="A898" i="4"/>
  <c r="A1291" i="4" s="1"/>
  <c r="A1684" i="4" s="1"/>
  <c r="A2077" i="4" s="1"/>
  <c r="A2470" i="4" s="1"/>
  <c r="A2863" i="4" s="1"/>
  <c r="A908" i="4"/>
  <c r="A1301" i="4" s="1"/>
  <c r="A1694" i="4" s="1"/>
  <c r="A2087" i="4" s="1"/>
  <c r="A2480" i="4" s="1"/>
  <c r="A2873" i="4" s="1"/>
  <c r="A880" i="4"/>
  <c r="A1273" i="4" s="1"/>
  <c r="A1666" i="4" s="1"/>
  <c r="A2059" i="4" s="1"/>
  <c r="A2452" i="4" s="1"/>
  <c r="A2845" i="4" s="1"/>
  <c r="A902" i="4"/>
  <c r="A1295" i="4" s="1"/>
  <c r="A1688" i="4" s="1"/>
  <c r="A2081" i="4" s="1"/>
  <c r="A2474" i="4" s="1"/>
  <c r="A2867" i="4" s="1"/>
  <c r="A899" i="4"/>
  <c r="A1292" i="4" s="1"/>
  <c r="A1685" i="4" s="1"/>
  <c r="A2078" i="4" s="1"/>
  <c r="A2471" i="4" s="1"/>
  <c r="A2864" i="4" s="1"/>
  <c r="A868" i="4"/>
  <c r="A1261" i="4" s="1"/>
  <c r="A1654" i="4" s="1"/>
  <c r="A2047" i="4" s="1"/>
  <c r="A2440" i="4" s="1"/>
  <c r="A2833" i="4" s="1"/>
  <c r="A863" i="4"/>
  <c r="A1256" i="4" s="1"/>
  <c r="A1649" i="4" s="1"/>
  <c r="A2042" i="4" s="1"/>
  <c r="A2435" i="4" s="1"/>
  <c r="A2828" i="4" s="1"/>
  <c r="A851" i="4"/>
  <c r="A1244" i="4" s="1"/>
  <c r="A1637" i="4" s="1"/>
  <c r="A2030" i="4" s="1"/>
  <c r="A2423" i="4" s="1"/>
  <c r="A2816" i="4" s="1"/>
  <c r="A845" i="4"/>
  <c r="A1238" i="4" s="1"/>
  <c r="A1631" i="4" s="1"/>
  <c r="A2024" i="4" s="1"/>
  <c r="A2417" i="4" s="1"/>
  <c r="A2810" i="4" s="1"/>
  <c r="A893" i="4"/>
  <c r="A1286" i="4" s="1"/>
  <c r="A1679" i="4" s="1"/>
  <c r="A2072" i="4" s="1"/>
  <c r="A2465" i="4" s="1"/>
  <c r="A2858" i="4" s="1"/>
  <c r="A878" i="4"/>
  <c r="A1271" i="4" s="1"/>
  <c r="A1664" i="4" s="1"/>
  <c r="A2057" i="4" s="1"/>
  <c r="A2450" i="4" s="1"/>
  <c r="A2843" i="4" s="1"/>
  <c r="A875" i="4"/>
  <c r="A1268" i="4" s="1"/>
  <c r="A1661" i="4" s="1"/>
  <c r="A2054" i="4" s="1"/>
  <c r="A2447" i="4" s="1"/>
  <c r="A2840" i="4" s="1"/>
  <c r="A869" i="4"/>
  <c r="A1262" i="4" s="1"/>
  <c r="A1655" i="4" s="1"/>
  <c r="A2048" i="4" s="1"/>
  <c r="A2441" i="4" s="1"/>
  <c r="A2834" i="4" s="1"/>
  <c r="A858" i="4"/>
  <c r="A1251" i="4" s="1"/>
  <c r="A1644" i="4" s="1"/>
  <c r="A2037" i="4" s="1"/>
  <c r="A2430" i="4" s="1"/>
  <c r="A2823" i="4" s="1"/>
  <c r="A852" i="4"/>
  <c r="A1245" i="4" s="1"/>
  <c r="A1638" i="4" s="1"/>
  <c r="A2031" i="4" s="1"/>
  <c r="A2424" i="4" s="1"/>
  <c r="A2817" i="4" s="1"/>
  <c r="A846" i="4"/>
  <c r="A1239" i="4" s="1"/>
  <c r="A1632" i="4" s="1"/>
  <c r="A2025" i="4" s="1"/>
  <c r="A2418" i="4" s="1"/>
  <c r="A2811" i="4" s="1"/>
  <c r="A838" i="4"/>
  <c r="A1231" i="4" s="1"/>
  <c r="A1624" i="4" s="1"/>
  <c r="A2017" i="4" s="1"/>
  <c r="A2410" i="4" s="1"/>
  <c r="A2803" i="4" s="1"/>
  <c r="A909" i="4"/>
  <c r="A1302" i="4" s="1"/>
  <c r="A1695" i="4" s="1"/>
  <c r="A2088" i="4" s="1"/>
  <c r="A2481" i="4" s="1"/>
  <c r="A2874" i="4" s="1"/>
  <c r="A906" i="4"/>
  <c r="A1299" i="4" s="1"/>
  <c r="A1692" i="4" s="1"/>
  <c r="A2085" i="4" s="1"/>
  <c r="A2478" i="4" s="1"/>
  <c r="A2871" i="4" s="1"/>
  <c r="A903" i="4"/>
  <c r="A1296" i="4" s="1"/>
  <c r="A1689" i="4" s="1"/>
  <c r="A2082" i="4" s="1"/>
  <c r="A2475" i="4" s="1"/>
  <c r="A2868" i="4" s="1"/>
  <c r="A900" i="4"/>
  <c r="A1293" i="4" s="1"/>
  <c r="A1686" i="4" s="1"/>
  <c r="A2079" i="4" s="1"/>
  <c r="A2472" i="4" s="1"/>
  <c r="A2865" i="4" s="1"/>
  <c r="A897" i="4"/>
  <c r="A1290" i="4" s="1"/>
  <c r="A1683" i="4" s="1"/>
  <c r="A2076" i="4" s="1"/>
  <c r="A2469" i="4" s="1"/>
  <c r="A2862" i="4" s="1"/>
  <c r="A870" i="4"/>
  <c r="A1263" i="4" s="1"/>
  <c r="A1656" i="4" s="1"/>
  <c r="A2049" i="4" s="1"/>
  <c r="A2442" i="4" s="1"/>
  <c r="A2835" i="4" s="1"/>
  <c r="A865" i="4"/>
  <c r="A1258" i="4" s="1"/>
  <c r="A1651" i="4" s="1"/>
  <c r="A2044" i="4" s="1"/>
  <c r="A2437" i="4" s="1"/>
  <c r="A2830" i="4" s="1"/>
  <c r="A859" i="4"/>
  <c r="A1252" i="4" s="1"/>
  <c r="A1645" i="4" s="1"/>
  <c r="A2038" i="4" s="1"/>
  <c r="A2431" i="4" s="1"/>
  <c r="A2824" i="4" s="1"/>
  <c r="A853" i="4"/>
  <c r="A1246" i="4" s="1"/>
  <c r="A1639" i="4" s="1"/>
  <c r="A2032" i="4" s="1"/>
  <c r="A2425" i="4" s="1"/>
  <c r="A2818" i="4" s="1"/>
  <c r="A847" i="4"/>
  <c r="A1240" i="4" s="1"/>
  <c r="A1633" i="4" s="1"/>
  <c r="A2026" i="4" s="1"/>
  <c r="A2419" i="4" s="1"/>
  <c r="A2812" i="4" s="1"/>
  <c r="A842" i="4"/>
  <c r="A1235" i="4" s="1"/>
  <c r="A1628" i="4" s="1"/>
  <c r="A2021" i="4" s="1"/>
  <c r="A2414" i="4" s="1"/>
  <c r="A2807" i="4" s="1"/>
  <c r="F720" i="4"/>
  <c r="F1113" i="4" s="1"/>
  <c r="G1182" i="4"/>
  <c r="G1575" i="4" s="1"/>
  <c r="G1968" i="4" s="1"/>
  <c r="G2361" i="4" s="1"/>
  <c r="G2754" i="4" s="1"/>
  <c r="G3147" i="4" s="1"/>
  <c r="A892" i="4"/>
  <c r="A1285" i="4" s="1"/>
  <c r="A1678" i="4" s="1"/>
  <c r="A2071" i="4" s="1"/>
  <c r="A2464" i="4" s="1"/>
  <c r="A2857" i="4" s="1"/>
  <c r="A907" i="4"/>
  <c r="A1300" i="4" s="1"/>
  <c r="A1693" i="4" s="1"/>
  <c r="A2086" i="4" s="1"/>
  <c r="A2479" i="4" s="1"/>
  <c r="A2872" i="4" s="1"/>
  <c r="A895" i="4"/>
  <c r="A1288" i="4" s="1"/>
  <c r="A1681" i="4" s="1"/>
  <c r="A2074" i="4" s="1"/>
  <c r="A2467" i="4" s="1"/>
  <c r="A2860" i="4" s="1"/>
  <c r="A891" i="4"/>
  <c r="A1284" i="4" s="1"/>
  <c r="A1677" i="4" s="1"/>
  <c r="A2070" i="4" s="1"/>
  <c r="A2463" i="4" s="1"/>
  <c r="A2856" i="4" s="1"/>
  <c r="A888" i="4"/>
  <c r="A1281" i="4" s="1"/>
  <c r="A1674" i="4" s="1"/>
  <c r="A2067" i="4" s="1"/>
  <c r="A2460" i="4" s="1"/>
  <c r="A2853" i="4" s="1"/>
  <c r="A885" i="4"/>
  <c r="A1278" i="4" s="1"/>
  <c r="A1671" i="4" s="1"/>
  <c r="A2064" i="4" s="1"/>
  <c r="A2457" i="4" s="1"/>
  <c r="A2850" i="4" s="1"/>
  <c r="A882" i="4"/>
  <c r="A1275" i="4" s="1"/>
  <c r="A1668" i="4" s="1"/>
  <c r="A2061" i="4" s="1"/>
  <c r="A2454" i="4" s="1"/>
  <c r="A2847" i="4" s="1"/>
  <c r="A879" i="4"/>
  <c r="A1272" i="4" s="1"/>
  <c r="A1665" i="4" s="1"/>
  <c r="A2058" i="4" s="1"/>
  <c r="A2451" i="4" s="1"/>
  <c r="A2844" i="4" s="1"/>
  <c r="A876" i="4"/>
  <c r="A1269" i="4" s="1"/>
  <c r="A1662" i="4" s="1"/>
  <c r="A2055" i="4" s="1"/>
  <c r="A2448" i="4" s="1"/>
  <c r="A2841" i="4" s="1"/>
  <c r="A871" i="4"/>
  <c r="A1264" i="4" s="1"/>
  <c r="A1657" i="4" s="1"/>
  <c r="A2050" i="4" s="1"/>
  <c r="A2443" i="4" s="1"/>
  <c r="A2836" i="4" s="1"/>
  <c r="A866" i="4"/>
  <c r="A1259" i="4" s="1"/>
  <c r="A1652" i="4" s="1"/>
  <c r="A2045" i="4" s="1"/>
  <c r="A2438" i="4" s="1"/>
  <c r="A2831" i="4" s="1"/>
  <c r="A860" i="4"/>
  <c r="A1253" i="4" s="1"/>
  <c r="A1646" i="4" s="1"/>
  <c r="A2039" i="4" s="1"/>
  <c r="A2432" i="4" s="1"/>
  <c r="A2825" i="4" s="1"/>
  <c r="A854" i="4"/>
  <c r="A1247" i="4" s="1"/>
  <c r="A1640" i="4" s="1"/>
  <c r="A2033" i="4" s="1"/>
  <c r="A2426" i="4" s="1"/>
  <c r="A2819" i="4" s="1"/>
  <c r="A848" i="4"/>
  <c r="A1241" i="4" s="1"/>
  <c r="A1634" i="4" s="1"/>
  <c r="A2027" i="4" s="1"/>
  <c r="A2420" i="4" s="1"/>
  <c r="A2813" i="4" s="1"/>
  <c r="A843" i="4"/>
  <c r="A1236" i="4" s="1"/>
  <c r="A1629" i="4" s="1"/>
  <c r="A2022" i="4" s="1"/>
  <c r="A2415" i="4" s="1"/>
  <c r="A2808" i="4" s="1"/>
  <c r="A839" i="4"/>
  <c r="A1232" i="4" s="1"/>
  <c r="A1625" i="4" s="1"/>
  <c r="A2018" i="4" s="1"/>
  <c r="A2411" i="4" s="1"/>
  <c r="A2804" i="4" s="1"/>
  <c r="A836" i="4"/>
  <c r="A1229" i="4" s="1"/>
  <c r="A1622" i="4" s="1"/>
  <c r="A2015" i="4" s="1"/>
  <c r="A2408" i="4" s="1"/>
  <c r="A2801" i="4" s="1"/>
  <c r="A833" i="4"/>
  <c r="A1226" i="4" s="1"/>
  <c r="A1619" i="4" s="1"/>
  <c r="A2012" i="4" s="1"/>
  <c r="A2405" i="4" s="1"/>
  <c r="A2798" i="4" s="1"/>
  <c r="A830" i="4"/>
  <c r="A1223" i="4" s="1"/>
  <c r="A1616" i="4" s="1"/>
  <c r="A2009" i="4" s="1"/>
  <c r="A2402" i="4" s="1"/>
  <c r="A2795" i="4" s="1"/>
  <c r="A827" i="4"/>
  <c r="A1220" i="4" s="1"/>
  <c r="A1613" i="4" s="1"/>
  <c r="A2006" i="4" s="1"/>
  <c r="A2399" i="4" s="1"/>
  <c r="A2792" i="4" s="1"/>
  <c r="A824" i="4"/>
  <c r="A1217" i="4" s="1"/>
  <c r="A1610" i="4" s="1"/>
  <c r="A2003" i="4" s="1"/>
  <c r="A2396" i="4" s="1"/>
  <c r="A2789" i="4" s="1"/>
  <c r="A821" i="4"/>
  <c r="A1214" i="4" s="1"/>
  <c r="A1607" i="4" s="1"/>
  <c r="A2000" i="4" s="1"/>
  <c r="A2393" i="4" s="1"/>
  <c r="A2786" i="4" s="1"/>
  <c r="A818" i="4"/>
  <c r="A1211" i="4" s="1"/>
  <c r="A1604" i="4" s="1"/>
  <c r="A1997" i="4" s="1"/>
  <c r="A2390" i="4" s="1"/>
  <c r="A2783" i="4" s="1"/>
  <c r="A815" i="4"/>
  <c r="A1208" i="4" s="1"/>
  <c r="A1601" i="4" s="1"/>
  <c r="A1994" i="4" s="1"/>
  <c r="A2387" i="4" s="1"/>
  <c r="A2780" i="4" s="1"/>
  <c r="A812" i="4"/>
  <c r="A1205" i="4" s="1"/>
  <c r="A1598" i="4" s="1"/>
  <c r="A1991" i="4" s="1"/>
  <c r="A2384" i="4" s="1"/>
  <c r="A2777" i="4" s="1"/>
  <c r="A809" i="4"/>
  <c r="A1202" i="4" s="1"/>
  <c r="A1595" i="4" s="1"/>
  <c r="A1988" i="4" s="1"/>
  <c r="A2381" i="4" s="1"/>
  <c r="A2774" i="4" s="1"/>
  <c r="A806" i="4"/>
  <c r="A1199" i="4" s="1"/>
  <c r="A1592" i="4" s="1"/>
  <c r="A1985" i="4" s="1"/>
  <c r="A2378" i="4" s="1"/>
  <c r="A2771" i="4" s="1"/>
  <c r="A803" i="4"/>
  <c r="A1196" i="4" s="1"/>
  <c r="A1589" i="4" s="1"/>
  <c r="A1982" i="4" s="1"/>
  <c r="A2375" i="4" s="1"/>
  <c r="A2768" i="4" s="1"/>
  <c r="A800" i="4"/>
  <c r="A1193" i="4" s="1"/>
  <c r="A1586" i="4" s="1"/>
  <c r="A1979" i="4" s="1"/>
  <c r="A2372" i="4" s="1"/>
  <c r="A2765" i="4" s="1"/>
  <c r="A797" i="4"/>
  <c r="A1190" i="4" s="1"/>
  <c r="A1583" i="4" s="1"/>
  <c r="A1976" i="4" s="1"/>
  <c r="A2369" i="4" s="1"/>
  <c r="A2762" i="4" s="1"/>
  <c r="A872" i="4"/>
  <c r="A1265" i="4" s="1"/>
  <c r="A1658" i="4" s="1"/>
  <c r="A2051" i="4" s="1"/>
  <c r="A2444" i="4" s="1"/>
  <c r="A2837" i="4" s="1"/>
  <c r="A861" i="4"/>
  <c r="A1254" i="4" s="1"/>
  <c r="A1647" i="4" s="1"/>
  <c r="A2040" i="4" s="1"/>
  <c r="A2433" i="4" s="1"/>
  <c r="A2826" i="4" s="1"/>
  <c r="A855" i="4"/>
  <c r="A1248" i="4" s="1"/>
  <c r="A1641" i="4" s="1"/>
  <c r="A2034" i="4" s="1"/>
  <c r="A2427" i="4" s="1"/>
  <c r="A2820" i="4" s="1"/>
  <c r="A849" i="4"/>
  <c r="A1242" i="4" s="1"/>
  <c r="A1635" i="4" s="1"/>
  <c r="A2028" i="4" s="1"/>
  <c r="A2421" i="4" s="1"/>
  <c r="A2814" i="4" s="1"/>
  <c r="A886" i="4"/>
  <c r="A1279" i="4" s="1"/>
  <c r="A1672" i="4" s="1"/>
  <c r="A2065" i="4" s="1"/>
  <c r="A2458" i="4" s="1"/>
  <c r="A2851" i="4" s="1"/>
  <c r="A877" i="4"/>
  <c r="A1270" i="4" s="1"/>
  <c r="A1663" i="4" s="1"/>
  <c r="A2056" i="4" s="1"/>
  <c r="A2449" i="4" s="1"/>
  <c r="A2842" i="4" s="1"/>
  <c r="A873" i="4"/>
  <c r="A1266" i="4" s="1"/>
  <c r="A1659" i="4" s="1"/>
  <c r="A2052" i="4" s="1"/>
  <c r="A2445" i="4" s="1"/>
  <c r="A2838" i="4" s="1"/>
  <c r="A867" i="4"/>
  <c r="A1260" i="4" s="1"/>
  <c r="A1653" i="4" s="1"/>
  <c r="A2046" i="4" s="1"/>
  <c r="A2439" i="4" s="1"/>
  <c r="A2832" i="4" s="1"/>
  <c r="A862" i="4"/>
  <c r="A1255" i="4" s="1"/>
  <c r="A1648" i="4" s="1"/>
  <c r="A2041" i="4" s="1"/>
  <c r="A2434" i="4" s="1"/>
  <c r="A2827" i="4" s="1"/>
  <c r="A856" i="4"/>
  <c r="A1249" i="4" s="1"/>
  <c r="A1642" i="4" s="1"/>
  <c r="A2035" i="4" s="1"/>
  <c r="A2428" i="4" s="1"/>
  <c r="A2821" i="4" s="1"/>
  <c r="A850" i="4"/>
  <c r="A1243" i="4" s="1"/>
  <c r="A1636" i="4" s="1"/>
  <c r="A2029" i="4" s="1"/>
  <c r="A2422" i="4" s="1"/>
  <c r="A2815" i="4" s="1"/>
  <c r="A844" i="4"/>
  <c r="A1237" i="4" s="1"/>
  <c r="A1630" i="4" s="1"/>
  <c r="A2023" i="4" s="1"/>
  <c r="A2416" i="4" s="1"/>
  <c r="A2809" i="4" s="1"/>
  <c r="A840" i="4"/>
  <c r="A1233" i="4" s="1"/>
  <c r="A1626" i="4" s="1"/>
  <c r="A2019" i="4" s="1"/>
  <c r="A2412" i="4" s="1"/>
  <c r="A2805" i="4" s="1"/>
  <c r="A837" i="4"/>
  <c r="A1230" i="4" s="1"/>
  <c r="A1623" i="4" s="1"/>
  <c r="A2016" i="4" s="1"/>
  <c r="A2409" i="4" s="1"/>
  <c r="A2802" i="4" s="1"/>
  <c r="A834" i="4"/>
  <c r="A1227" i="4" s="1"/>
  <c r="A1620" i="4" s="1"/>
  <c r="A2013" i="4" s="1"/>
  <c r="A2406" i="4" s="1"/>
  <c r="A2799" i="4" s="1"/>
  <c r="A831" i="4"/>
  <c r="A1224" i="4" s="1"/>
  <c r="A1617" i="4" s="1"/>
  <c r="A2010" i="4" s="1"/>
  <c r="A2403" i="4" s="1"/>
  <c r="A2796" i="4" s="1"/>
  <c r="A828" i="4"/>
  <c r="A1221" i="4" s="1"/>
  <c r="A1614" i="4" s="1"/>
  <c r="A2007" i="4" s="1"/>
  <c r="A2400" i="4" s="1"/>
  <c r="A2793" i="4" s="1"/>
  <c r="A825" i="4"/>
  <c r="A1218" i="4" s="1"/>
  <c r="A1611" i="4" s="1"/>
  <c r="A2004" i="4" s="1"/>
  <c r="A2397" i="4" s="1"/>
  <c r="A2790" i="4" s="1"/>
  <c r="A822" i="4"/>
  <c r="A1215" i="4" s="1"/>
  <c r="A1608" i="4" s="1"/>
  <c r="A2001" i="4" s="1"/>
  <c r="A2394" i="4" s="1"/>
  <c r="A2787" i="4" s="1"/>
  <c r="A819" i="4"/>
  <c r="A1212" i="4" s="1"/>
  <c r="A1605" i="4" s="1"/>
  <c r="A1998" i="4" s="1"/>
  <c r="A2391" i="4" s="1"/>
  <c r="A2784" i="4" s="1"/>
  <c r="A816" i="4"/>
  <c r="A1209" i="4" s="1"/>
  <c r="A1602" i="4" s="1"/>
  <c r="A1995" i="4" s="1"/>
  <c r="A2388" i="4" s="1"/>
  <c r="A2781" i="4" s="1"/>
  <c r="A813" i="4"/>
  <c r="A1206" i="4" s="1"/>
  <c r="A1599" i="4" s="1"/>
  <c r="A1992" i="4" s="1"/>
  <c r="A2385" i="4" s="1"/>
  <c r="A2778" i="4" s="1"/>
  <c r="A810" i="4"/>
  <c r="A1203" i="4" s="1"/>
  <c r="A1596" i="4" s="1"/>
  <c r="A1989" i="4" s="1"/>
  <c r="A2382" i="4" s="1"/>
  <c r="A2775" i="4" s="1"/>
  <c r="A807" i="4"/>
  <c r="A1200" i="4" s="1"/>
  <c r="A1593" i="4" s="1"/>
  <c r="A1986" i="4" s="1"/>
  <c r="A2379" i="4" s="1"/>
  <c r="A2772" i="4" s="1"/>
  <c r="A804" i="4"/>
  <c r="A1197" i="4" s="1"/>
  <c r="A1590" i="4" s="1"/>
  <c r="A1983" i="4" s="1"/>
  <c r="A2376" i="4" s="1"/>
  <c r="A2769" i="4" s="1"/>
  <c r="A801" i="4"/>
  <c r="A1194" i="4" s="1"/>
  <c r="A1587" i="4" s="1"/>
  <c r="A1980" i="4" s="1"/>
  <c r="A2373" i="4" s="1"/>
  <c r="A2766" i="4" s="1"/>
  <c r="A798" i="4"/>
  <c r="A1191" i="4" s="1"/>
  <c r="A1584" i="4" s="1"/>
  <c r="A1977" i="4" s="1"/>
  <c r="A2370" i="4" s="1"/>
  <c r="A2763" i="4" s="1"/>
  <c r="A795" i="4"/>
  <c r="A1188" i="4" s="1"/>
  <c r="A1581" i="4" s="1"/>
  <c r="A1974" i="4" s="1"/>
  <c r="A2367" i="4" s="1"/>
  <c r="A2760" i="4" s="1"/>
  <c r="A904" i="4"/>
  <c r="A1297" i="4" s="1"/>
  <c r="A1690" i="4" s="1"/>
  <c r="A2083" i="4" s="1"/>
  <c r="A2476" i="4" s="1"/>
  <c r="A2869" i="4" s="1"/>
  <c r="A905" i="4"/>
  <c r="A1298" i="4" s="1"/>
  <c r="A1691" i="4" s="1"/>
  <c r="A2084" i="4" s="1"/>
  <c r="A2477" i="4" s="1"/>
  <c r="A2870" i="4" s="1"/>
  <c r="A874" i="4"/>
  <c r="A1267" i="4" s="1"/>
  <c r="A1660" i="4" s="1"/>
  <c r="A2053" i="4" s="1"/>
  <c r="A2446" i="4" s="1"/>
  <c r="A2839" i="4" s="1"/>
  <c r="A896" i="4"/>
  <c r="A1289" i="4" s="1"/>
  <c r="A1682" i="4" s="1"/>
  <c r="A2075" i="4" s="1"/>
  <c r="A2468" i="4" s="1"/>
  <c r="A2861" i="4" s="1"/>
  <c r="A889" i="4"/>
  <c r="A1282" i="4" s="1"/>
  <c r="A1675" i="4" s="1"/>
  <c r="A2068" i="4" s="1"/>
  <c r="A2461" i="4" s="1"/>
  <c r="A2854" i="4" s="1"/>
  <c r="A883" i="4"/>
  <c r="A1276" i="4" s="1"/>
  <c r="A1669" i="4" s="1"/>
  <c r="A2062" i="4" s="1"/>
  <c r="A2455" i="4" s="1"/>
  <c r="A2848" i="4" s="1"/>
  <c r="A857" i="4"/>
  <c r="A1250" i="4" s="1"/>
  <c r="A1643" i="4" s="1"/>
  <c r="A2036" i="4" s="1"/>
  <c r="A2429" i="4" s="1"/>
  <c r="A2822" i="4" s="1"/>
  <c r="A890" i="4"/>
  <c r="A1283" i="4" s="1"/>
  <c r="A1676" i="4" s="1"/>
  <c r="A2069" i="4" s="1"/>
  <c r="A2462" i="4" s="1"/>
  <c r="A2855" i="4" s="1"/>
  <c r="A887" i="4"/>
  <c r="A1280" i="4" s="1"/>
  <c r="A1673" i="4" s="1"/>
  <c r="A2066" i="4" s="1"/>
  <c r="A2459" i="4" s="1"/>
  <c r="A2852" i="4" s="1"/>
  <c r="A884" i="4"/>
  <c r="A1277" i="4" s="1"/>
  <c r="A1670" i="4" s="1"/>
  <c r="A2063" i="4" s="1"/>
  <c r="A2456" i="4" s="1"/>
  <c r="A2849" i="4" s="1"/>
  <c r="A881" i="4"/>
  <c r="A1274" i="4" s="1"/>
  <c r="A1667" i="4" s="1"/>
  <c r="A2060" i="4" s="1"/>
  <c r="A2453" i="4" s="1"/>
  <c r="A2846" i="4" s="1"/>
  <c r="A864" i="4"/>
  <c r="A1257" i="4" s="1"/>
  <c r="A1650" i="4" s="1"/>
  <c r="A2043" i="4" s="1"/>
  <c r="A2436" i="4" s="1"/>
  <c r="A2829" i="4" s="1"/>
  <c r="A841" i="4"/>
  <c r="A1234" i="4" s="1"/>
  <c r="A1627" i="4" s="1"/>
  <c r="A2020" i="4" s="1"/>
  <c r="A2413" i="4" s="1"/>
  <c r="A2806" i="4" s="1"/>
  <c r="A835" i="4"/>
  <c r="A1228" i="4" s="1"/>
  <c r="A1621" i="4" s="1"/>
  <c r="A2014" i="4" s="1"/>
  <c r="A2407" i="4" s="1"/>
  <c r="A2800" i="4" s="1"/>
  <c r="A832" i="4"/>
  <c r="A1225" i="4" s="1"/>
  <c r="A1618" i="4" s="1"/>
  <c r="A2011" i="4" s="1"/>
  <c r="A2404" i="4" s="1"/>
  <c r="A2797" i="4" s="1"/>
  <c r="A829" i="4"/>
  <c r="A1222" i="4" s="1"/>
  <c r="A1615" i="4" s="1"/>
  <c r="A2008" i="4" s="1"/>
  <c r="A2401" i="4" s="1"/>
  <c r="A2794" i="4" s="1"/>
  <c r="A826" i="4"/>
  <c r="A1219" i="4" s="1"/>
  <c r="A1612" i="4" s="1"/>
  <c r="A2005" i="4" s="1"/>
  <c r="A2398" i="4" s="1"/>
  <c r="A2791" i="4" s="1"/>
  <c r="A823" i="4"/>
  <c r="A1216" i="4" s="1"/>
  <c r="A1609" i="4" s="1"/>
  <c r="A2002" i="4" s="1"/>
  <c r="A2395" i="4" s="1"/>
  <c r="A2788" i="4" s="1"/>
  <c r="A820" i="4"/>
  <c r="A1213" i="4" s="1"/>
  <c r="A1606" i="4" s="1"/>
  <c r="A1999" i="4" s="1"/>
  <c r="A2392" i="4" s="1"/>
  <c r="A2785" i="4" s="1"/>
  <c r="A817" i="4"/>
  <c r="A1210" i="4" s="1"/>
  <c r="A1603" i="4" s="1"/>
  <c r="A1996" i="4" s="1"/>
  <c r="A2389" i="4" s="1"/>
  <c r="A2782" i="4" s="1"/>
  <c r="A814" i="4"/>
  <c r="A1207" i="4" s="1"/>
  <c r="A1600" i="4" s="1"/>
  <c r="A1993" i="4" s="1"/>
  <c r="A2386" i="4" s="1"/>
  <c r="A2779" i="4" s="1"/>
  <c r="A811" i="4"/>
  <c r="A1204" i="4" s="1"/>
  <c r="A1597" i="4" s="1"/>
  <c r="A1990" i="4" s="1"/>
  <c r="A2383" i="4" s="1"/>
  <c r="A2776" i="4" s="1"/>
  <c r="A808" i="4"/>
  <c r="A1201" i="4" s="1"/>
  <c r="A1594" i="4" s="1"/>
  <c r="A1987" i="4" s="1"/>
  <c r="A2380" i="4" s="1"/>
  <c r="A2773" i="4" s="1"/>
  <c r="A805" i="4"/>
  <c r="A1198" i="4" s="1"/>
  <c r="A1591" i="4" s="1"/>
  <c r="A1984" i="4" s="1"/>
  <c r="A2377" i="4" s="1"/>
  <c r="A2770" i="4" s="1"/>
  <c r="A802" i="4"/>
  <c r="A1195" i="4" s="1"/>
  <c r="A1588" i="4" s="1"/>
  <c r="A1981" i="4" s="1"/>
  <c r="A2374" i="4" s="1"/>
  <c r="A2767" i="4" s="1"/>
  <c r="A799" i="4"/>
  <c r="A1192" i="4" s="1"/>
  <c r="A1585" i="4" s="1"/>
  <c r="A1978" i="4" s="1"/>
  <c r="A2371" i="4" s="1"/>
  <c r="A2764" i="4" s="1"/>
  <c r="A796" i="4"/>
  <c r="A1189" i="4" s="1"/>
  <c r="A1582" i="4" s="1"/>
  <c r="A1975" i="4" s="1"/>
  <c r="A2368" i="4" s="1"/>
  <c r="A2761" i="4" s="1"/>
  <c r="F763" i="4"/>
  <c r="F1156" i="4" s="1"/>
  <c r="G1183" i="4"/>
  <c r="F768" i="4"/>
  <c r="H768" i="4" s="1"/>
  <c r="N768" i="4" s="1"/>
  <c r="F786" i="4"/>
  <c r="H786" i="4" s="1"/>
  <c r="N786" i="4" s="1"/>
  <c r="F729" i="4"/>
  <c r="F1122" i="4" s="1"/>
  <c r="F645" i="4"/>
  <c r="F660" i="4"/>
  <c r="F1053" i="4" s="1"/>
  <c r="F737" i="4"/>
  <c r="F1130" i="4" s="1"/>
  <c r="F664" i="4"/>
  <c r="F670" i="4"/>
  <c r="H670" i="4" s="1"/>
  <c r="N670" i="4" s="1"/>
  <c r="F718" i="4"/>
  <c r="F701" i="4"/>
  <c r="F1094" i="4" s="1"/>
  <c r="F671" i="4"/>
  <c r="F787" i="4"/>
  <c r="F1180" i="4" s="1"/>
  <c r="F788" i="4"/>
  <c r="F1181" i="4" s="1"/>
  <c r="F743" i="4"/>
  <c r="F754" i="4"/>
  <c r="F1147" i="4" s="1"/>
  <c r="F767" i="4"/>
  <c r="F780" i="4"/>
  <c r="F672" i="4"/>
  <c r="F1065" i="4" s="1"/>
  <c r="F730" i="4"/>
  <c r="F667" i="4"/>
  <c r="F682" i="4"/>
  <c r="F1075" i="4" s="1"/>
  <c r="F766" i="4"/>
  <c r="H766" i="4" s="1"/>
  <c r="N766" i="4" s="1"/>
  <c r="F690" i="4"/>
  <c r="H236" i="4"/>
  <c r="N236" i="4" s="1"/>
  <c r="F629" i="4"/>
  <c r="F1022" i="4" s="1"/>
  <c r="F745" i="4"/>
  <c r="H745" i="4" s="1"/>
  <c r="N745" i="4" s="1"/>
  <c r="H397" i="4"/>
  <c r="N397" i="4" s="1"/>
  <c r="H237" i="4"/>
  <c r="N237" i="4" s="1"/>
  <c r="F630" i="4"/>
  <c r="F1023" i="4" s="1"/>
  <c r="H396" i="4"/>
  <c r="N396" i="4" s="1"/>
  <c r="F774" i="4"/>
  <c r="F713" i="4"/>
  <c r="H239" i="4"/>
  <c r="N239" i="4" s="1"/>
  <c r="F632" i="4"/>
  <c r="F1025" i="4" s="1"/>
  <c r="H238" i="4"/>
  <c r="N238" i="4" s="1"/>
  <c r="F631" i="4"/>
  <c r="F1024" i="4" s="1"/>
  <c r="F781" i="4"/>
  <c r="F697" i="4"/>
  <c r="F683" i="4"/>
  <c r="F654" i="4"/>
  <c r="F663" i="4"/>
  <c r="F650" i="4"/>
  <c r="F779" i="4"/>
  <c r="F778" i="4"/>
  <c r="F695" i="4"/>
  <c r="F642" i="4"/>
  <c r="F789" i="4"/>
  <c r="F1182" i="4" s="1"/>
  <c r="F1575" i="4" s="1"/>
  <c r="F719" i="4"/>
  <c r="F1112" i="4" s="1"/>
  <c r="F699" i="4"/>
  <c r="F1092" i="4" s="1"/>
  <c r="F681" i="4"/>
  <c r="F1074" i="4" s="1"/>
  <c r="F634" i="4"/>
  <c r="F1027" i="4" s="1"/>
  <c r="F752" i="4"/>
  <c r="F1145" i="4" s="1"/>
  <c r="H705" i="4"/>
  <c r="N705" i="4" s="1"/>
  <c r="H684" i="4"/>
  <c r="N684" i="4" s="1"/>
  <c r="F753" i="4"/>
  <c r="F1146" i="4" s="1"/>
  <c r="F727" i="4"/>
  <c r="F1120" i="4" s="1"/>
  <c r="F706" i="4"/>
  <c r="F1099" i="4" s="1"/>
  <c r="F649" i="4"/>
  <c r="F1042" i="4" s="1"/>
  <c r="H674" i="4"/>
  <c r="N674" i="4" s="1"/>
  <c r="F772" i="4"/>
  <c r="F1165" i="4" s="1"/>
  <c r="F749" i="4"/>
  <c r="F1142" i="4" s="1"/>
  <c r="F700" i="4"/>
  <c r="F1093" i="4" s="1"/>
  <c r="F648" i="4"/>
  <c r="F1041" i="4" s="1"/>
  <c r="H710" i="4"/>
  <c r="N710" i="4" s="1"/>
  <c r="F765" i="4"/>
  <c r="F1158" i="4" s="1"/>
  <c r="F750" i="4"/>
  <c r="F1143" i="4" s="1"/>
  <c r="F657" i="4"/>
  <c r="F1050" i="4" s="1"/>
  <c r="F782" i="4"/>
  <c r="F1175" i="4" s="1"/>
  <c r="F744" i="4"/>
  <c r="F1137" i="4" s="1"/>
  <c r="F716" i="4"/>
  <c r="F1109" i="4" s="1"/>
  <c r="F698" i="4"/>
  <c r="F1091" i="4" s="1"/>
  <c r="F652" i="4"/>
  <c r="F1045" i="4" s="1"/>
  <c r="F633" i="4"/>
  <c r="F1026" i="4" s="1"/>
  <c r="F748" i="4"/>
  <c r="F1141" i="4" s="1"/>
  <c r="F723" i="4"/>
  <c r="F1116" i="4" s="1"/>
  <c r="F702" i="4"/>
  <c r="F1095" i="4" s="1"/>
  <c r="F741" i="4"/>
  <c r="F1134" i="4" s="1"/>
  <c r="F679" i="4"/>
  <c r="F1072" i="4" s="1"/>
  <c r="H669" i="4"/>
  <c r="N669" i="4" s="1"/>
  <c r="F646" i="4"/>
  <c r="F1039" i="4" s="1"/>
  <c r="F751" i="4"/>
  <c r="F1144" i="4" s="1"/>
  <c r="F742" i="4"/>
  <c r="F1135" i="4" s="1"/>
  <c r="F747" i="4"/>
  <c r="F1140" i="4" s="1"/>
  <c r="F776" i="4"/>
  <c r="F1169" i="4" s="1"/>
  <c r="F739" i="4"/>
  <c r="F1132" i="4" s="1"/>
  <c r="F715" i="4"/>
  <c r="F1108" i="4" s="1"/>
  <c r="F696" i="4"/>
  <c r="F1089" i="4" s="1"/>
  <c r="F638" i="4"/>
  <c r="F1031" i="4" s="1"/>
  <c r="H688" i="4"/>
  <c r="N688" i="4" s="1"/>
  <c r="H647" i="4"/>
  <c r="N647" i="4" s="1"/>
  <c r="F785" i="4"/>
  <c r="F1178" i="4" s="1"/>
  <c r="F740" i="4"/>
  <c r="F1133" i="4" s="1"/>
  <c r="F721" i="4"/>
  <c r="F1114" i="4" s="1"/>
  <c r="F693" i="4"/>
  <c r="F1086" i="4" s="1"/>
  <c r="H790" i="4"/>
  <c r="N790" i="4" s="1"/>
  <c r="F735" i="4"/>
  <c r="F1128" i="4" s="1"/>
  <c r="F677" i="4"/>
  <c r="F1070" i="4" s="1"/>
  <c r="F668" i="4"/>
  <c r="F1061" i="4" s="1"/>
  <c r="F675" i="4"/>
  <c r="F1068" i="4" s="1"/>
  <c r="F736" i="4"/>
  <c r="F1129" i="4" s="1"/>
  <c r="F680" i="4"/>
  <c r="F1073" i="4" s="1"/>
  <c r="F771" i="4"/>
  <c r="F1164" i="4" s="1"/>
  <c r="F733" i="4"/>
  <c r="F1126" i="4" s="1"/>
  <c r="F714" i="4"/>
  <c r="F1107" i="4" s="1"/>
  <c r="F692" i="4"/>
  <c r="F1085" i="4" s="1"/>
  <c r="F637" i="4"/>
  <c r="F1030" i="4" s="1"/>
  <c r="H689" i="4"/>
  <c r="N689" i="4" s="1"/>
  <c r="F777" i="4"/>
  <c r="F1170" i="4" s="1"/>
  <c r="F738" i="4"/>
  <c r="F1131" i="4" s="1"/>
  <c r="F717" i="4"/>
  <c r="F1110" i="4" s="1"/>
  <c r="F686" i="4"/>
  <c r="F1079" i="4" s="1"/>
  <c r="F661" i="4"/>
  <c r="F1054" i="4" s="1"/>
  <c r="H641" i="4"/>
  <c r="N641" i="4" s="1"/>
  <c r="H783" i="4"/>
  <c r="N783" i="4" s="1"/>
  <c r="F764" i="4"/>
  <c r="F1157" i="4" s="1"/>
  <c r="F732" i="4"/>
  <c r="F1125" i="4" s="1"/>
  <c r="F676" i="4"/>
  <c r="F1069" i="4" s="1"/>
  <c r="F656" i="4"/>
  <c r="F1049" i="4" s="1"/>
  <c r="F665" i="4"/>
  <c r="F1058" i="4" s="1"/>
  <c r="H659" i="4"/>
  <c r="N659" i="4" s="1"/>
  <c r="F760" i="4"/>
  <c r="F1153" i="4" s="1"/>
  <c r="F725" i="4"/>
  <c r="F1118" i="4" s="1"/>
  <c r="F678" i="4"/>
  <c r="F1071" i="4" s="1"/>
  <c r="F762" i="4"/>
  <c r="F1155" i="4" s="1"/>
  <c r="F726" i="4"/>
  <c r="F1119" i="4" s="1"/>
  <c r="F711" i="4"/>
  <c r="F1104" i="4" s="1"/>
  <c r="F687" i="4"/>
  <c r="F1080" i="4" s="1"/>
  <c r="F636" i="4"/>
  <c r="F1029" i="4" s="1"/>
  <c r="F770" i="4"/>
  <c r="F1163" i="4" s="1"/>
  <c r="F734" i="4"/>
  <c r="F1127" i="4" s="1"/>
  <c r="F712" i="4"/>
  <c r="F1105" i="4" s="1"/>
  <c r="F673" i="4"/>
  <c r="F1066" i="4" s="1"/>
  <c r="F658" i="4"/>
  <c r="F1051" i="4" s="1"/>
  <c r="F759" i="4"/>
  <c r="F1152" i="4" s="1"/>
  <c r="F728" i="4"/>
  <c r="F1121" i="4" s="1"/>
  <c r="F655" i="4"/>
  <c r="F1048" i="4" s="1"/>
  <c r="F644" i="4"/>
  <c r="F1037" i="4" s="1"/>
  <c r="F773" i="4"/>
  <c r="F1166" i="4" s="1"/>
  <c r="F756" i="4"/>
  <c r="F1149" i="4" s="1"/>
  <c r="F722" i="4"/>
  <c r="F1115" i="4" s="1"/>
  <c r="F709" i="4"/>
  <c r="F1102" i="4" s="1"/>
  <c r="F685" i="4"/>
  <c r="F1078" i="4" s="1"/>
  <c r="F635" i="4"/>
  <c r="F1028" i="4" s="1"/>
  <c r="H640" i="4"/>
  <c r="N640" i="4" s="1"/>
  <c r="F757" i="4"/>
  <c r="F1150" i="4" s="1"/>
  <c r="F731" i="4"/>
  <c r="F1124" i="4" s="1"/>
  <c r="F708" i="4"/>
  <c r="F1101" i="4" s="1"/>
  <c r="F662" i="4"/>
  <c r="F1055" i="4" s="1"/>
  <c r="F651" i="4"/>
  <c r="F1044" i="4" s="1"/>
  <c r="H704" i="4"/>
  <c r="N704" i="4" s="1"/>
  <c r="F775" i="4"/>
  <c r="F1168" i="4" s="1"/>
  <c r="F758" i="4"/>
  <c r="F1151" i="4" s="1"/>
  <c r="F724" i="4"/>
  <c r="F1117" i="4" s="1"/>
  <c r="F653" i="4"/>
  <c r="F1046" i="4" s="1"/>
  <c r="H639" i="4"/>
  <c r="N639" i="4" s="1"/>
  <c r="F784" i="4"/>
  <c r="F1177" i="4" s="1"/>
  <c r="F769" i="4"/>
  <c r="F1162" i="4" s="1"/>
  <c r="F643" i="4"/>
  <c r="F1036" i="4" s="1"/>
  <c r="H401" i="4"/>
  <c r="O121" i="4"/>
  <c r="P121" i="4" s="1"/>
  <c r="H8" i="4"/>
  <c r="N8" i="4" s="1"/>
  <c r="H763" i="4" l="1"/>
  <c r="N763" i="4" s="1"/>
  <c r="N2762" i="4"/>
  <c r="H2373" i="4"/>
  <c r="N2373" i="4" s="1"/>
  <c r="G2766" i="4"/>
  <c r="H2392" i="4"/>
  <c r="N2392" i="4" s="1"/>
  <c r="G2785" i="4"/>
  <c r="H2785" i="4" s="1"/>
  <c r="N2785" i="4" s="1"/>
  <c r="H761" i="4"/>
  <c r="N761" i="4" s="1"/>
  <c r="H2403" i="4"/>
  <c r="N2403" i="4" s="1"/>
  <c r="G2796" i="4"/>
  <c r="H2796" i="4" s="1"/>
  <c r="N2796" i="4" s="1"/>
  <c r="H2382" i="4"/>
  <c r="N2382" i="4" s="1"/>
  <c r="G2775" i="4"/>
  <c r="H2775" i="4" s="1"/>
  <c r="N2775" i="4" s="1"/>
  <c r="N2369" i="4"/>
  <c r="H694" i="4"/>
  <c r="N694" i="4" s="1"/>
  <c r="H1656" i="4"/>
  <c r="N1656" i="4" s="1"/>
  <c r="F2049" i="4"/>
  <c r="H1679" i="4"/>
  <c r="N1679" i="4" s="1"/>
  <c r="F2072" i="4"/>
  <c r="H707" i="4"/>
  <c r="N707" i="4" s="1"/>
  <c r="H1427" i="4"/>
  <c r="N1427" i="4" s="1"/>
  <c r="F1820" i="4"/>
  <c r="H1490" i="4"/>
  <c r="N1490" i="4" s="1"/>
  <c r="F1883" i="4"/>
  <c r="H1425" i="4"/>
  <c r="N1425" i="4" s="1"/>
  <c r="F1818" i="4"/>
  <c r="H1445" i="4"/>
  <c r="N1445" i="4" s="1"/>
  <c r="F1838" i="4"/>
  <c r="F1480" i="4"/>
  <c r="H1491" i="4"/>
  <c r="N1491" i="4" s="1"/>
  <c r="F1884" i="4"/>
  <c r="H1474" i="4"/>
  <c r="N1474" i="4" s="1"/>
  <c r="F1867" i="4"/>
  <c r="H1496" i="4"/>
  <c r="N1496" i="4" s="1"/>
  <c r="F1889" i="4"/>
  <c r="H1455" i="4"/>
  <c r="N1455" i="4" s="1"/>
  <c r="F1848" i="4"/>
  <c r="H1569" i="4"/>
  <c r="N1569" i="4" s="1"/>
  <c r="F1962" i="4"/>
  <c r="H1575" i="4"/>
  <c r="N1575" i="4" s="1"/>
  <c r="F1968" i="4"/>
  <c r="H1460" i="4"/>
  <c r="N1460" i="4" s="1"/>
  <c r="F1853" i="4"/>
  <c r="H1433" i="4"/>
  <c r="N1433" i="4" s="1"/>
  <c r="F1826" i="4"/>
  <c r="H1426" i="4"/>
  <c r="N1426" i="4" s="1"/>
  <c r="F1819" i="4"/>
  <c r="H1470" i="4"/>
  <c r="N1470" i="4" s="1"/>
  <c r="F1863" i="4"/>
  <c r="H1475" i="4"/>
  <c r="N1475" i="4" s="1"/>
  <c r="F1868" i="4"/>
  <c r="H666" i="4"/>
  <c r="N666" i="4" s="1"/>
  <c r="H1115" i="4"/>
  <c r="N1115" i="4" s="1"/>
  <c r="F1508" i="4"/>
  <c r="H1079" i="4"/>
  <c r="N1079" i="4" s="1"/>
  <c r="F1472" i="4"/>
  <c r="H1031" i="4"/>
  <c r="N1031" i="4" s="1"/>
  <c r="F1424" i="4"/>
  <c r="H1158" i="4"/>
  <c r="N1158" i="4" s="1"/>
  <c r="F1551" i="4"/>
  <c r="H1146" i="4"/>
  <c r="N1146" i="4" s="1"/>
  <c r="F1539" i="4"/>
  <c r="H1181" i="4"/>
  <c r="N1181" i="4" s="1"/>
  <c r="F1574" i="4"/>
  <c r="H1084" i="4"/>
  <c r="N1084" i="4" s="1"/>
  <c r="F1477" i="4"/>
  <c r="H1177" i="4"/>
  <c r="N1177" i="4" s="1"/>
  <c r="F1570" i="4"/>
  <c r="H1150" i="4"/>
  <c r="N1150" i="4" s="1"/>
  <c r="F1543" i="4"/>
  <c r="H1152" i="4"/>
  <c r="N1152" i="4" s="1"/>
  <c r="F1545" i="4"/>
  <c r="H1125" i="4"/>
  <c r="N1125" i="4" s="1"/>
  <c r="F1518" i="4"/>
  <c r="H1061" i="4"/>
  <c r="N1061" i="4" s="1"/>
  <c r="F1454" i="4"/>
  <c r="H1180" i="4"/>
  <c r="N1180" i="4" s="1"/>
  <c r="F1573" i="4"/>
  <c r="H1096" i="4"/>
  <c r="N1096" i="4" s="1"/>
  <c r="F1489" i="4"/>
  <c r="H1148" i="4"/>
  <c r="N1148" i="4" s="1"/>
  <c r="F1541" i="4"/>
  <c r="H1162" i="4"/>
  <c r="N1162" i="4" s="1"/>
  <c r="F1555" i="4"/>
  <c r="H1163" i="4"/>
  <c r="N1163" i="4" s="1"/>
  <c r="F1556" i="4"/>
  <c r="H1085" i="4"/>
  <c r="N1085" i="4" s="1"/>
  <c r="F1478" i="4"/>
  <c r="H1135" i="4"/>
  <c r="N1135" i="4" s="1"/>
  <c r="F1528" i="4"/>
  <c r="H1168" i="4"/>
  <c r="N1168" i="4" s="1"/>
  <c r="F1561" i="4"/>
  <c r="H1149" i="4"/>
  <c r="N1149" i="4" s="1"/>
  <c r="F1542" i="4"/>
  <c r="H1029" i="4"/>
  <c r="N1029" i="4" s="1"/>
  <c r="F1422" i="4"/>
  <c r="H1118" i="4"/>
  <c r="N1118" i="4" s="1"/>
  <c r="F1511" i="4"/>
  <c r="H1110" i="4"/>
  <c r="N1110" i="4" s="1"/>
  <c r="F1503" i="4"/>
  <c r="H1107" i="4"/>
  <c r="N1107" i="4" s="1"/>
  <c r="F1500" i="4"/>
  <c r="H1114" i="4"/>
  <c r="N1114" i="4" s="1"/>
  <c r="F1507" i="4"/>
  <c r="H1089" i="4"/>
  <c r="N1089" i="4" s="1"/>
  <c r="F1482" i="4"/>
  <c r="H1095" i="4"/>
  <c r="N1095" i="4" s="1"/>
  <c r="F1488" i="4"/>
  <c r="H1109" i="4"/>
  <c r="N1109" i="4" s="1"/>
  <c r="F1502" i="4"/>
  <c r="H1112" i="4"/>
  <c r="N1112" i="4" s="1"/>
  <c r="F1505" i="4"/>
  <c r="H1024" i="4"/>
  <c r="N1024" i="4" s="1"/>
  <c r="F1417" i="4"/>
  <c r="H1065" i="4"/>
  <c r="N1065" i="4" s="1"/>
  <c r="F1458" i="4"/>
  <c r="H1130" i="4"/>
  <c r="N1130" i="4" s="1"/>
  <c r="F1523" i="4"/>
  <c r="H1183" i="4"/>
  <c r="N1183" i="4" s="1"/>
  <c r="G1576" i="4"/>
  <c r="H1051" i="4"/>
  <c r="N1051" i="4" s="1"/>
  <c r="F1444" i="4"/>
  <c r="H1080" i="4"/>
  <c r="N1080" i="4" s="1"/>
  <c r="F1473" i="4"/>
  <c r="H1153" i="4"/>
  <c r="N1153" i="4" s="1"/>
  <c r="F1546" i="4"/>
  <c r="H1157" i="4"/>
  <c r="N1157" i="4" s="1"/>
  <c r="F1550" i="4"/>
  <c r="H1131" i="4"/>
  <c r="N1131" i="4" s="1"/>
  <c r="F1524" i="4"/>
  <c r="H1126" i="4"/>
  <c r="N1126" i="4" s="1"/>
  <c r="F1519" i="4"/>
  <c r="H1070" i="4"/>
  <c r="N1070" i="4" s="1"/>
  <c r="F1463" i="4"/>
  <c r="H1133" i="4"/>
  <c r="N1133" i="4" s="1"/>
  <c r="F1526" i="4"/>
  <c r="H1108" i="4"/>
  <c r="N1108" i="4" s="1"/>
  <c r="F1501" i="4"/>
  <c r="H1144" i="4"/>
  <c r="N1144" i="4" s="1"/>
  <c r="F1537" i="4"/>
  <c r="H1116" i="4"/>
  <c r="N1116" i="4" s="1"/>
  <c r="F1509" i="4"/>
  <c r="H1137" i="4"/>
  <c r="N1137" i="4" s="1"/>
  <c r="F1530" i="4"/>
  <c r="H1041" i="4"/>
  <c r="N1041" i="4" s="1"/>
  <c r="F1434" i="4"/>
  <c r="H1023" i="4"/>
  <c r="N1023" i="4" s="1"/>
  <c r="F1416" i="4"/>
  <c r="H1053" i="4"/>
  <c r="N1053" i="4" s="1"/>
  <c r="F1446" i="4"/>
  <c r="H1156" i="4"/>
  <c r="N1156" i="4" s="1"/>
  <c r="F1549" i="4"/>
  <c r="H1059" i="4"/>
  <c r="N1059" i="4" s="1"/>
  <c r="F1452" i="4"/>
  <c r="H1121" i="4"/>
  <c r="N1121" i="4" s="1"/>
  <c r="F1514" i="4"/>
  <c r="H1071" i="4"/>
  <c r="N1071" i="4" s="1"/>
  <c r="F1464" i="4"/>
  <c r="H1068" i="4"/>
  <c r="N1068" i="4" s="1"/>
  <c r="F1461" i="4"/>
  <c r="H1091" i="4"/>
  <c r="N1091" i="4" s="1"/>
  <c r="F1484" i="4"/>
  <c r="H1092" i="4"/>
  <c r="N1092" i="4" s="1"/>
  <c r="F1485" i="4"/>
  <c r="H1022" i="4"/>
  <c r="N1022" i="4" s="1"/>
  <c r="F1415" i="4"/>
  <c r="H1044" i="4"/>
  <c r="N1044" i="4" s="1"/>
  <c r="F1437" i="4"/>
  <c r="H1104" i="4"/>
  <c r="N1104" i="4" s="1"/>
  <c r="F1497" i="4"/>
  <c r="H1164" i="4"/>
  <c r="N1164" i="4" s="1"/>
  <c r="F1557" i="4"/>
  <c r="H1132" i="4"/>
  <c r="N1132" i="4" s="1"/>
  <c r="F1525" i="4"/>
  <c r="H1175" i="4"/>
  <c r="N1175" i="4" s="1"/>
  <c r="F1568" i="4"/>
  <c r="H1145" i="4"/>
  <c r="N1145" i="4" s="1"/>
  <c r="F1538" i="4"/>
  <c r="H1151" i="4"/>
  <c r="N1151" i="4" s="1"/>
  <c r="F1544" i="4"/>
  <c r="H1086" i="4"/>
  <c r="N1086" i="4" s="1"/>
  <c r="F1479" i="4"/>
  <c r="H691" i="4"/>
  <c r="N691" i="4" s="1"/>
  <c r="H1028" i="4"/>
  <c r="N1028" i="4" s="1"/>
  <c r="F1421" i="4"/>
  <c r="H1066" i="4"/>
  <c r="N1066" i="4" s="1"/>
  <c r="F1459" i="4"/>
  <c r="H1170" i="4"/>
  <c r="N1170" i="4" s="1"/>
  <c r="F1563" i="4"/>
  <c r="H1128" i="4"/>
  <c r="N1128" i="4" s="1"/>
  <c r="F1521" i="4"/>
  <c r="H1178" i="4"/>
  <c r="N1178" i="4" s="1"/>
  <c r="F1571" i="4"/>
  <c r="H1039" i="4"/>
  <c r="N1039" i="4" s="1"/>
  <c r="F1432" i="4"/>
  <c r="H1141" i="4"/>
  <c r="N1141" i="4" s="1"/>
  <c r="F1534" i="4"/>
  <c r="H1093" i="4"/>
  <c r="N1093" i="4" s="1"/>
  <c r="F1486" i="4"/>
  <c r="H1042" i="4"/>
  <c r="N1042" i="4" s="1"/>
  <c r="F1435" i="4"/>
  <c r="H1025" i="4"/>
  <c r="N1025" i="4" s="1"/>
  <c r="F1418" i="4"/>
  <c r="H1094" i="4"/>
  <c r="N1094" i="4" s="1"/>
  <c r="F1487" i="4"/>
  <c r="H1154" i="4"/>
  <c r="N1154" i="4" s="1"/>
  <c r="F1547" i="4"/>
  <c r="H1046" i="4"/>
  <c r="N1046" i="4" s="1"/>
  <c r="F1439" i="4"/>
  <c r="H1055" i="4"/>
  <c r="N1055" i="4" s="1"/>
  <c r="F1448" i="4"/>
  <c r="H1078" i="4"/>
  <c r="N1078" i="4" s="1"/>
  <c r="F1471" i="4"/>
  <c r="H1037" i="4"/>
  <c r="N1037" i="4" s="1"/>
  <c r="F1430" i="4"/>
  <c r="H1105" i="4"/>
  <c r="N1105" i="4" s="1"/>
  <c r="F1498" i="4"/>
  <c r="H1119" i="4"/>
  <c r="N1119" i="4" s="1"/>
  <c r="F1512" i="4"/>
  <c r="H1058" i="4"/>
  <c r="N1058" i="4" s="1"/>
  <c r="F1451" i="4"/>
  <c r="H1073" i="4"/>
  <c r="N1073" i="4" s="1"/>
  <c r="F1466" i="4"/>
  <c r="H1169" i="4"/>
  <c r="N1169" i="4" s="1"/>
  <c r="F1562" i="4"/>
  <c r="H1026" i="4"/>
  <c r="N1026" i="4" s="1"/>
  <c r="F1419" i="4"/>
  <c r="H1050" i="4"/>
  <c r="N1050" i="4" s="1"/>
  <c r="F1443" i="4"/>
  <c r="H1142" i="4"/>
  <c r="N1142" i="4" s="1"/>
  <c r="F1535" i="4"/>
  <c r="H1099" i="4"/>
  <c r="N1099" i="4" s="1"/>
  <c r="F1492" i="4"/>
  <c r="H1027" i="4"/>
  <c r="N1027" i="4" s="1"/>
  <c r="F1420" i="4"/>
  <c r="H1075" i="4"/>
  <c r="N1075" i="4" s="1"/>
  <c r="F1468" i="4"/>
  <c r="H1147" i="4"/>
  <c r="N1147" i="4" s="1"/>
  <c r="F1540" i="4"/>
  <c r="H1122" i="4"/>
  <c r="N1122" i="4" s="1"/>
  <c r="F1515" i="4"/>
  <c r="H1100" i="4"/>
  <c r="N1100" i="4" s="1"/>
  <c r="F1493" i="4"/>
  <c r="H1124" i="4"/>
  <c r="N1124" i="4" s="1"/>
  <c r="F1517" i="4"/>
  <c r="H1069" i="4"/>
  <c r="N1069" i="4" s="1"/>
  <c r="F1462" i="4"/>
  <c r="H1134" i="4"/>
  <c r="N1134" i="4" s="1"/>
  <c r="F1527" i="4"/>
  <c r="H1166" i="4"/>
  <c r="N1166" i="4" s="1"/>
  <c r="F1559" i="4"/>
  <c r="H1036" i="4"/>
  <c r="N1036" i="4" s="1"/>
  <c r="F1429" i="4"/>
  <c r="H1117" i="4"/>
  <c r="N1117" i="4" s="1"/>
  <c r="F1510" i="4"/>
  <c r="H1101" i="4"/>
  <c r="N1101" i="4" s="1"/>
  <c r="F1494" i="4"/>
  <c r="H1102" i="4"/>
  <c r="N1102" i="4" s="1"/>
  <c r="F1495" i="4"/>
  <c r="H1048" i="4"/>
  <c r="N1048" i="4" s="1"/>
  <c r="F1441" i="4"/>
  <c r="H1127" i="4"/>
  <c r="N1127" i="4" s="1"/>
  <c r="F1520" i="4"/>
  <c r="H1155" i="4"/>
  <c r="N1155" i="4" s="1"/>
  <c r="F1548" i="4"/>
  <c r="H1049" i="4"/>
  <c r="N1049" i="4" s="1"/>
  <c r="F1442" i="4"/>
  <c r="H1054" i="4"/>
  <c r="N1054" i="4" s="1"/>
  <c r="F1447" i="4"/>
  <c r="H1030" i="4"/>
  <c r="N1030" i="4" s="1"/>
  <c r="F1423" i="4"/>
  <c r="H1129" i="4"/>
  <c r="N1129" i="4" s="1"/>
  <c r="F1522" i="4"/>
  <c r="H1140" i="4"/>
  <c r="N1140" i="4" s="1"/>
  <c r="F1533" i="4"/>
  <c r="H1072" i="4"/>
  <c r="N1072" i="4" s="1"/>
  <c r="F1465" i="4"/>
  <c r="H1045" i="4"/>
  <c r="N1045" i="4" s="1"/>
  <c r="F1438" i="4"/>
  <c r="H1143" i="4"/>
  <c r="N1143" i="4" s="1"/>
  <c r="F1536" i="4"/>
  <c r="H1165" i="4"/>
  <c r="N1165" i="4" s="1"/>
  <c r="F1558" i="4"/>
  <c r="H1120" i="4"/>
  <c r="N1120" i="4" s="1"/>
  <c r="F1513" i="4"/>
  <c r="H1074" i="4"/>
  <c r="N1074" i="4" s="1"/>
  <c r="F1467" i="4"/>
  <c r="H1113" i="4"/>
  <c r="N1113" i="4" s="1"/>
  <c r="F1506" i="4"/>
  <c r="H1139" i="4"/>
  <c r="N1139" i="4" s="1"/>
  <c r="F1532" i="4"/>
  <c r="H755" i="4"/>
  <c r="N755" i="4" s="1"/>
  <c r="H754" i="4"/>
  <c r="N754" i="4" s="1"/>
  <c r="H703" i="4"/>
  <c r="N703" i="4" s="1"/>
  <c r="H682" i="4"/>
  <c r="N682" i="4" s="1"/>
  <c r="H701" i="4"/>
  <c r="N701" i="4" s="1"/>
  <c r="H672" i="4"/>
  <c r="N672" i="4" s="1"/>
  <c r="H660" i="4"/>
  <c r="N660" i="4" s="1"/>
  <c r="H788" i="4"/>
  <c r="N788" i="4" s="1"/>
  <c r="H720" i="4"/>
  <c r="N720" i="4" s="1"/>
  <c r="H787" i="4"/>
  <c r="N787" i="4" s="1"/>
  <c r="H746" i="4"/>
  <c r="N746" i="4" s="1"/>
  <c r="H1182" i="4"/>
  <c r="N1182" i="4" s="1"/>
  <c r="H729" i="4"/>
  <c r="N729" i="4" s="1"/>
  <c r="H778" i="4"/>
  <c r="N778" i="4" s="1"/>
  <c r="F1171" i="4"/>
  <c r="H697" i="4"/>
  <c r="N697" i="4" s="1"/>
  <c r="F1090" i="4"/>
  <c r="H713" i="4"/>
  <c r="N713" i="4" s="1"/>
  <c r="F1106" i="4"/>
  <c r="F1138" i="4"/>
  <c r="H667" i="4"/>
  <c r="N667" i="4" s="1"/>
  <c r="F1060" i="4"/>
  <c r="H743" i="4"/>
  <c r="N743" i="4" s="1"/>
  <c r="F1136" i="4"/>
  <c r="F1063" i="4"/>
  <c r="F1179" i="4"/>
  <c r="F1172" i="4"/>
  <c r="F1174" i="4"/>
  <c r="F1167" i="4"/>
  <c r="H730" i="4"/>
  <c r="N730" i="4" s="1"/>
  <c r="F1123" i="4"/>
  <c r="H664" i="4"/>
  <c r="N664" i="4" s="1"/>
  <c r="F1057" i="4"/>
  <c r="F1161" i="4"/>
  <c r="F1043" i="4"/>
  <c r="H663" i="4"/>
  <c r="N663" i="4" s="1"/>
  <c r="F1056" i="4"/>
  <c r="H690" i="4"/>
  <c r="N690" i="4" s="1"/>
  <c r="F1083" i="4"/>
  <c r="H780" i="4"/>
  <c r="N780" i="4" s="1"/>
  <c r="F1173" i="4"/>
  <c r="F1064" i="4"/>
  <c r="F1035" i="4"/>
  <c r="F1047" i="4"/>
  <c r="F1159" i="4"/>
  <c r="H767" i="4"/>
  <c r="N767" i="4" s="1"/>
  <c r="F1160" i="4"/>
  <c r="F1038" i="4"/>
  <c r="H737" i="4"/>
  <c r="N737" i="4" s="1"/>
  <c r="H695" i="4"/>
  <c r="N695" i="4" s="1"/>
  <c r="F1088" i="4"/>
  <c r="F1076" i="4"/>
  <c r="H718" i="4"/>
  <c r="N718" i="4" s="1"/>
  <c r="F1111" i="4"/>
  <c r="H645" i="4"/>
  <c r="N645" i="4" s="1"/>
  <c r="H671" i="4"/>
  <c r="N671" i="4" s="1"/>
  <c r="H781" i="4"/>
  <c r="N781" i="4" s="1"/>
  <c r="H630" i="4"/>
  <c r="N630" i="4" s="1"/>
  <c r="H632" i="4"/>
  <c r="N632" i="4" s="1"/>
  <c r="H629" i="4"/>
  <c r="N629" i="4" s="1"/>
  <c r="H774" i="4"/>
  <c r="N774" i="4" s="1"/>
  <c r="H631" i="4"/>
  <c r="N631" i="4" s="1"/>
  <c r="H683" i="4"/>
  <c r="N683" i="4" s="1"/>
  <c r="H650" i="4"/>
  <c r="N650" i="4" s="1"/>
  <c r="H654" i="4"/>
  <c r="N654" i="4" s="1"/>
  <c r="H779" i="4"/>
  <c r="N779" i="4" s="1"/>
  <c r="H642" i="4"/>
  <c r="N642" i="4" s="1"/>
  <c r="H782" i="4"/>
  <c r="N782" i="4" s="1"/>
  <c r="H706" i="4"/>
  <c r="N706" i="4" s="1"/>
  <c r="H769" i="4"/>
  <c r="N769" i="4" s="1"/>
  <c r="H724" i="4"/>
  <c r="N724" i="4" s="1"/>
  <c r="H662" i="4"/>
  <c r="N662" i="4" s="1"/>
  <c r="H722" i="4"/>
  <c r="N722" i="4" s="1"/>
  <c r="H655" i="4"/>
  <c r="N655" i="4" s="1"/>
  <c r="H687" i="4"/>
  <c r="N687" i="4" s="1"/>
  <c r="H762" i="4"/>
  <c r="N762" i="4" s="1"/>
  <c r="H678" i="4"/>
  <c r="N678" i="4" s="1"/>
  <c r="H760" i="4"/>
  <c r="N760" i="4" s="1"/>
  <c r="H732" i="4"/>
  <c r="N732" i="4" s="1"/>
  <c r="H738" i="4"/>
  <c r="N738" i="4" s="1"/>
  <c r="H714" i="4"/>
  <c r="N714" i="4" s="1"/>
  <c r="H740" i="4"/>
  <c r="N740" i="4" s="1"/>
  <c r="H696" i="4"/>
  <c r="N696" i="4" s="1"/>
  <c r="H776" i="4"/>
  <c r="N776" i="4" s="1"/>
  <c r="H741" i="4"/>
  <c r="N741" i="4" s="1"/>
  <c r="H698" i="4"/>
  <c r="N698" i="4" s="1"/>
  <c r="H750" i="4"/>
  <c r="N750" i="4" s="1"/>
  <c r="H699" i="4"/>
  <c r="N699" i="4" s="1"/>
  <c r="H643" i="4"/>
  <c r="N643" i="4" s="1"/>
  <c r="H757" i="4"/>
  <c r="N757" i="4" s="1"/>
  <c r="H635" i="4"/>
  <c r="N635" i="4" s="1"/>
  <c r="H668" i="4"/>
  <c r="N668" i="4" s="1"/>
  <c r="H646" i="4"/>
  <c r="N646" i="4" s="1"/>
  <c r="H748" i="4"/>
  <c r="N748" i="4" s="1"/>
  <c r="H700" i="4"/>
  <c r="N700" i="4" s="1"/>
  <c r="H784" i="4"/>
  <c r="N784" i="4" s="1"/>
  <c r="H758" i="4"/>
  <c r="N758" i="4" s="1"/>
  <c r="H728" i="4"/>
  <c r="N728" i="4" s="1"/>
  <c r="H658" i="4"/>
  <c r="N658" i="4" s="1"/>
  <c r="H711" i="4"/>
  <c r="N711" i="4" s="1"/>
  <c r="H686" i="4"/>
  <c r="N686" i="4" s="1"/>
  <c r="H777" i="4"/>
  <c r="N777" i="4" s="1"/>
  <c r="H677" i="4"/>
  <c r="N677" i="4" s="1"/>
  <c r="H693" i="4"/>
  <c r="N693" i="4" s="1"/>
  <c r="H785" i="4"/>
  <c r="N785" i="4" s="1"/>
  <c r="H715" i="4"/>
  <c r="N715" i="4" s="1"/>
  <c r="H742" i="4"/>
  <c r="N742" i="4" s="1"/>
  <c r="H633" i="4"/>
  <c r="N633" i="4" s="1"/>
  <c r="H765" i="4"/>
  <c r="N765" i="4" s="1"/>
  <c r="H727" i="4"/>
  <c r="N727" i="4" s="1"/>
  <c r="H719" i="4"/>
  <c r="N719" i="4" s="1"/>
  <c r="H653" i="4"/>
  <c r="N653" i="4" s="1"/>
  <c r="H708" i="4"/>
  <c r="N708" i="4" s="1"/>
  <c r="H685" i="4"/>
  <c r="N685" i="4" s="1"/>
  <c r="H756" i="4"/>
  <c r="N756" i="4" s="1"/>
  <c r="H734" i="4"/>
  <c r="N734" i="4" s="1"/>
  <c r="H665" i="4"/>
  <c r="N665" i="4" s="1"/>
  <c r="H656" i="4"/>
  <c r="N656" i="4" s="1"/>
  <c r="H764" i="4"/>
  <c r="N764" i="4" s="1"/>
  <c r="H637" i="4"/>
  <c r="N637" i="4" s="1"/>
  <c r="H733" i="4"/>
  <c r="N733" i="4" s="1"/>
  <c r="H680" i="4"/>
  <c r="N680" i="4" s="1"/>
  <c r="H747" i="4"/>
  <c r="N747" i="4" s="1"/>
  <c r="H702" i="4"/>
  <c r="N702" i="4" s="1"/>
  <c r="H716" i="4"/>
  <c r="N716" i="4" s="1"/>
  <c r="H749" i="4"/>
  <c r="N749" i="4" s="1"/>
  <c r="H634" i="4"/>
  <c r="N634" i="4" s="1"/>
  <c r="H712" i="4"/>
  <c r="N712" i="4" s="1"/>
  <c r="H731" i="4"/>
  <c r="N731" i="4" s="1"/>
  <c r="H709" i="4"/>
  <c r="N709" i="4" s="1"/>
  <c r="H644" i="4"/>
  <c r="N644" i="4" s="1"/>
  <c r="H673" i="4"/>
  <c r="N673" i="4" s="1"/>
  <c r="H770" i="4"/>
  <c r="N770" i="4" s="1"/>
  <c r="H676" i="4"/>
  <c r="N676" i="4" s="1"/>
  <c r="H661" i="4"/>
  <c r="N661" i="4" s="1"/>
  <c r="H771" i="4"/>
  <c r="N771" i="4" s="1"/>
  <c r="H736" i="4"/>
  <c r="N736" i="4" s="1"/>
  <c r="H675" i="4"/>
  <c r="N675" i="4" s="1"/>
  <c r="H735" i="4"/>
  <c r="N735" i="4" s="1"/>
  <c r="H638" i="4"/>
  <c r="N638" i="4" s="1"/>
  <c r="H739" i="4"/>
  <c r="N739" i="4" s="1"/>
  <c r="H679" i="4"/>
  <c r="N679" i="4" s="1"/>
  <c r="H723" i="4"/>
  <c r="N723" i="4" s="1"/>
  <c r="H744" i="4"/>
  <c r="N744" i="4" s="1"/>
  <c r="H657" i="4"/>
  <c r="N657" i="4" s="1"/>
  <c r="H648" i="4"/>
  <c r="N648" i="4" s="1"/>
  <c r="H772" i="4"/>
  <c r="N772" i="4" s="1"/>
  <c r="H649" i="4"/>
  <c r="N649" i="4" s="1"/>
  <c r="H681" i="4"/>
  <c r="N681" i="4" s="1"/>
  <c r="H775" i="4"/>
  <c r="N775" i="4" s="1"/>
  <c r="H651" i="4"/>
  <c r="N651" i="4" s="1"/>
  <c r="H773" i="4"/>
  <c r="N773" i="4" s="1"/>
  <c r="H759" i="4"/>
  <c r="N759" i="4" s="1"/>
  <c r="H636" i="4"/>
  <c r="N636" i="4" s="1"/>
  <c r="H726" i="4"/>
  <c r="N726" i="4" s="1"/>
  <c r="H725" i="4"/>
  <c r="N725" i="4" s="1"/>
  <c r="H717" i="4"/>
  <c r="N717" i="4" s="1"/>
  <c r="H692" i="4"/>
  <c r="N692" i="4" s="1"/>
  <c r="H721" i="4"/>
  <c r="N721" i="4" s="1"/>
  <c r="H751" i="4"/>
  <c r="N751" i="4" s="1"/>
  <c r="H652" i="4"/>
  <c r="N652" i="4" s="1"/>
  <c r="H753" i="4"/>
  <c r="N753" i="4" s="1"/>
  <c r="H752" i="4"/>
  <c r="N752" i="4" s="1"/>
  <c r="H789" i="4"/>
  <c r="N789" i="4" s="1"/>
  <c r="N401" i="4"/>
  <c r="F121" i="3"/>
  <c r="E9" i="2" s="1"/>
  <c r="G9" i="2" s="1"/>
  <c r="E121" i="3"/>
  <c r="E122" i="3" s="1"/>
  <c r="H121" i="3"/>
  <c r="M9" i="2" s="1"/>
  <c r="P9" i="2" s="1"/>
  <c r="S9" i="2" s="1"/>
  <c r="G121" i="3"/>
  <c r="G120" i="3" s="1"/>
  <c r="H2766" i="4" l="1"/>
  <c r="N2766" i="4" s="1"/>
  <c r="H2049" i="4"/>
  <c r="N2049" i="4" s="1"/>
  <c r="F2442" i="4"/>
  <c r="H2072" i="4"/>
  <c r="N2072" i="4" s="1"/>
  <c r="F2465" i="4"/>
  <c r="H1838" i="4"/>
  <c r="N1838" i="4" s="1"/>
  <c r="F2231" i="4"/>
  <c r="H1818" i="4"/>
  <c r="N1818" i="4" s="1"/>
  <c r="F2211" i="4"/>
  <c r="H1863" i="4"/>
  <c r="N1863" i="4" s="1"/>
  <c r="F2256" i="4"/>
  <c r="H1853" i="4"/>
  <c r="N1853" i="4" s="1"/>
  <c r="F2246" i="4"/>
  <c r="H1848" i="4"/>
  <c r="N1848" i="4" s="1"/>
  <c r="F2241" i="4"/>
  <c r="H1884" i="4"/>
  <c r="N1884" i="4" s="1"/>
  <c r="F2277" i="4"/>
  <c r="H1883" i="4"/>
  <c r="N1883" i="4" s="1"/>
  <c r="F2276" i="4"/>
  <c r="H1819" i="4"/>
  <c r="N1819" i="4" s="1"/>
  <c r="F2212" i="4"/>
  <c r="H1968" i="4"/>
  <c r="N1968" i="4" s="1"/>
  <c r="F2361" i="4"/>
  <c r="H1889" i="4"/>
  <c r="N1889" i="4" s="1"/>
  <c r="F2282" i="4"/>
  <c r="H1820" i="4"/>
  <c r="N1820" i="4" s="1"/>
  <c r="F2213" i="4"/>
  <c r="H1868" i="4"/>
  <c r="N1868" i="4" s="1"/>
  <c r="F2261" i="4"/>
  <c r="H1826" i="4"/>
  <c r="N1826" i="4" s="1"/>
  <c r="F2219" i="4"/>
  <c r="H1962" i="4"/>
  <c r="N1962" i="4" s="1"/>
  <c r="F2355" i="4"/>
  <c r="H1867" i="4"/>
  <c r="N1867" i="4" s="1"/>
  <c r="F2260" i="4"/>
  <c r="H1568" i="4"/>
  <c r="N1568" i="4" s="1"/>
  <c r="F1961" i="4"/>
  <c r="H1485" i="4"/>
  <c r="N1485" i="4" s="1"/>
  <c r="F1878" i="4"/>
  <c r="H1549" i="4"/>
  <c r="N1549" i="4" s="1"/>
  <c r="F1942" i="4"/>
  <c r="H1537" i="4"/>
  <c r="N1537" i="4" s="1"/>
  <c r="F1930" i="4"/>
  <c r="H1550" i="4"/>
  <c r="N1550" i="4" s="1"/>
  <c r="F1943" i="4"/>
  <c r="H1458" i="4"/>
  <c r="N1458" i="4" s="1"/>
  <c r="F1851" i="4"/>
  <c r="H1507" i="4"/>
  <c r="N1507" i="4" s="1"/>
  <c r="F1900" i="4"/>
  <c r="H1556" i="4"/>
  <c r="N1556" i="4" s="1"/>
  <c r="F1949" i="4"/>
  <c r="H1518" i="4"/>
  <c r="N1518" i="4" s="1"/>
  <c r="F1911" i="4"/>
  <c r="H1539" i="4"/>
  <c r="N1539" i="4" s="1"/>
  <c r="F1932" i="4"/>
  <c r="H1472" i="4"/>
  <c r="N1472" i="4" s="1"/>
  <c r="F1865" i="4"/>
  <c r="H1506" i="4"/>
  <c r="N1506" i="4" s="1"/>
  <c r="F1899" i="4"/>
  <c r="H1558" i="4"/>
  <c r="N1558" i="4" s="1"/>
  <c r="F1951" i="4"/>
  <c r="H1465" i="4"/>
  <c r="N1465" i="4" s="1"/>
  <c r="F1858" i="4"/>
  <c r="H1423" i="4"/>
  <c r="N1423" i="4" s="1"/>
  <c r="F1816" i="4"/>
  <c r="H1548" i="4"/>
  <c r="N1548" i="4" s="1"/>
  <c r="F1941" i="4"/>
  <c r="H1495" i="4"/>
  <c r="N1495" i="4" s="1"/>
  <c r="F1888" i="4"/>
  <c r="H1429" i="4"/>
  <c r="N1429" i="4" s="1"/>
  <c r="F1822" i="4"/>
  <c r="H1462" i="4"/>
  <c r="N1462" i="4" s="1"/>
  <c r="F1855" i="4"/>
  <c r="H1515" i="4"/>
  <c r="N1515" i="4" s="1"/>
  <c r="F1908" i="4"/>
  <c r="H1420" i="4"/>
  <c r="N1420" i="4" s="1"/>
  <c r="F1813" i="4"/>
  <c r="H1443" i="4"/>
  <c r="N1443" i="4" s="1"/>
  <c r="F1836" i="4"/>
  <c r="H1466" i="4"/>
  <c r="N1466" i="4" s="1"/>
  <c r="F1859" i="4"/>
  <c r="H1498" i="4"/>
  <c r="N1498" i="4" s="1"/>
  <c r="F1891" i="4"/>
  <c r="H1448" i="4"/>
  <c r="N1448" i="4" s="1"/>
  <c r="F1841" i="4"/>
  <c r="H1487" i="4"/>
  <c r="N1487" i="4" s="1"/>
  <c r="F1880" i="4"/>
  <c r="H1486" i="4"/>
  <c r="N1486" i="4" s="1"/>
  <c r="F1879" i="4"/>
  <c r="H1571" i="4"/>
  <c r="N1571" i="4" s="1"/>
  <c r="F1964" i="4"/>
  <c r="H1459" i="4"/>
  <c r="N1459" i="4" s="1"/>
  <c r="F1852" i="4"/>
  <c r="H1544" i="4"/>
  <c r="N1544" i="4" s="1"/>
  <c r="F1937" i="4"/>
  <c r="H1525" i="4"/>
  <c r="N1525" i="4" s="1"/>
  <c r="F1918" i="4"/>
  <c r="H1437" i="4"/>
  <c r="N1437" i="4" s="1"/>
  <c r="F1830" i="4"/>
  <c r="H1484" i="4"/>
  <c r="N1484" i="4" s="1"/>
  <c r="F1877" i="4"/>
  <c r="H1514" i="4"/>
  <c r="N1514" i="4" s="1"/>
  <c r="F1907" i="4"/>
  <c r="H1446" i="4"/>
  <c r="N1446" i="4" s="1"/>
  <c r="F1839" i="4"/>
  <c r="H1530" i="4"/>
  <c r="N1530" i="4" s="1"/>
  <c r="F1923" i="4"/>
  <c r="H1501" i="4"/>
  <c r="N1501" i="4" s="1"/>
  <c r="F1894" i="4"/>
  <c r="H1519" i="4"/>
  <c r="N1519" i="4" s="1"/>
  <c r="F1912" i="4"/>
  <c r="H1546" i="4"/>
  <c r="N1546" i="4" s="1"/>
  <c r="F1939" i="4"/>
  <c r="H1576" i="4"/>
  <c r="N1576" i="4" s="1"/>
  <c r="G1969" i="4"/>
  <c r="H1417" i="4"/>
  <c r="N1417" i="4" s="1"/>
  <c r="F1810" i="4"/>
  <c r="H1488" i="4"/>
  <c r="N1488" i="4" s="1"/>
  <c r="F1881" i="4"/>
  <c r="H1500" i="4"/>
  <c r="N1500" i="4" s="1"/>
  <c r="F1893" i="4"/>
  <c r="H1422" i="4"/>
  <c r="N1422" i="4" s="1"/>
  <c r="F1815" i="4"/>
  <c r="H1528" i="4"/>
  <c r="N1528" i="4" s="1"/>
  <c r="F1921" i="4"/>
  <c r="H1555" i="4"/>
  <c r="N1555" i="4" s="1"/>
  <c r="F1948" i="4"/>
  <c r="H1573" i="4"/>
  <c r="N1573" i="4" s="1"/>
  <c r="F1966" i="4"/>
  <c r="H1545" i="4"/>
  <c r="N1545" i="4" s="1"/>
  <c r="F1938" i="4"/>
  <c r="H1477" i="4"/>
  <c r="N1477" i="4" s="1"/>
  <c r="F1870" i="4"/>
  <c r="H1551" i="4"/>
  <c r="N1551" i="4" s="1"/>
  <c r="F1944" i="4"/>
  <c r="H1508" i="4"/>
  <c r="N1508" i="4" s="1"/>
  <c r="F1901" i="4"/>
  <c r="H1497" i="4"/>
  <c r="N1497" i="4" s="1"/>
  <c r="F1890" i="4"/>
  <c r="H1434" i="4"/>
  <c r="N1434" i="4" s="1"/>
  <c r="F1827" i="4"/>
  <c r="H1444" i="4"/>
  <c r="N1444" i="4" s="1"/>
  <c r="F1837" i="4"/>
  <c r="H1511" i="4"/>
  <c r="N1511" i="4" s="1"/>
  <c r="F1904" i="4"/>
  <c r="H1489" i="4"/>
  <c r="N1489" i="4" s="1"/>
  <c r="F1882" i="4"/>
  <c r="H1517" i="4"/>
  <c r="N1517" i="4" s="1"/>
  <c r="F1910" i="4"/>
  <c r="H1479" i="4"/>
  <c r="N1479" i="4" s="1"/>
  <c r="F1872" i="4"/>
  <c r="H1464" i="4"/>
  <c r="N1464" i="4" s="1"/>
  <c r="F1857" i="4"/>
  <c r="H1463" i="4"/>
  <c r="N1463" i="4" s="1"/>
  <c r="F1856" i="4"/>
  <c r="H1502" i="4"/>
  <c r="N1502" i="4" s="1"/>
  <c r="F1895" i="4"/>
  <c r="H1561" i="4"/>
  <c r="N1561" i="4" s="1"/>
  <c r="F1954" i="4"/>
  <c r="H1570" i="4"/>
  <c r="N1570" i="4" s="1"/>
  <c r="F1963" i="4"/>
  <c r="H1467" i="4"/>
  <c r="N1467" i="4" s="1"/>
  <c r="F1860" i="4"/>
  <c r="H1536" i="4"/>
  <c r="N1536" i="4" s="1"/>
  <c r="F1929" i="4"/>
  <c r="H1533" i="4"/>
  <c r="N1533" i="4" s="1"/>
  <c r="F1926" i="4"/>
  <c r="H1447" i="4"/>
  <c r="N1447" i="4" s="1"/>
  <c r="F1840" i="4"/>
  <c r="H1520" i="4"/>
  <c r="N1520" i="4" s="1"/>
  <c r="F1913" i="4"/>
  <c r="H1494" i="4"/>
  <c r="N1494" i="4" s="1"/>
  <c r="F1887" i="4"/>
  <c r="H1559" i="4"/>
  <c r="N1559" i="4" s="1"/>
  <c r="F1952" i="4"/>
  <c r="H1540" i="4"/>
  <c r="N1540" i="4" s="1"/>
  <c r="F1933" i="4"/>
  <c r="H1492" i="4"/>
  <c r="N1492" i="4" s="1"/>
  <c r="F1885" i="4"/>
  <c r="H1419" i="4"/>
  <c r="N1419" i="4" s="1"/>
  <c r="F1812" i="4"/>
  <c r="H1451" i="4"/>
  <c r="N1451" i="4" s="1"/>
  <c r="F1844" i="4"/>
  <c r="H1430" i="4"/>
  <c r="N1430" i="4" s="1"/>
  <c r="F1823" i="4"/>
  <c r="H1439" i="4"/>
  <c r="N1439" i="4" s="1"/>
  <c r="F1832" i="4"/>
  <c r="H1418" i="4"/>
  <c r="N1418" i="4" s="1"/>
  <c r="F1811" i="4"/>
  <c r="H1534" i="4"/>
  <c r="N1534" i="4" s="1"/>
  <c r="F1927" i="4"/>
  <c r="H1521" i="4"/>
  <c r="N1521" i="4" s="1"/>
  <c r="F1914" i="4"/>
  <c r="H1421" i="4"/>
  <c r="N1421" i="4" s="1"/>
  <c r="F1814" i="4"/>
  <c r="H1480" i="4"/>
  <c r="N1480" i="4" s="1"/>
  <c r="F1873" i="4"/>
  <c r="H1538" i="4"/>
  <c r="N1538" i="4" s="1"/>
  <c r="F1931" i="4"/>
  <c r="H1557" i="4"/>
  <c r="N1557" i="4" s="1"/>
  <c r="F1950" i="4"/>
  <c r="H1415" i="4"/>
  <c r="N1415" i="4" s="1"/>
  <c r="F1808" i="4"/>
  <c r="H1461" i="4"/>
  <c r="N1461" i="4" s="1"/>
  <c r="F1854" i="4"/>
  <c r="H1452" i="4"/>
  <c r="N1452" i="4" s="1"/>
  <c r="F1845" i="4"/>
  <c r="H1416" i="4"/>
  <c r="N1416" i="4" s="1"/>
  <c r="F1809" i="4"/>
  <c r="H1509" i="4"/>
  <c r="N1509" i="4" s="1"/>
  <c r="F1902" i="4"/>
  <c r="H1526" i="4"/>
  <c r="N1526" i="4" s="1"/>
  <c r="F1919" i="4"/>
  <c r="H1524" i="4"/>
  <c r="N1524" i="4" s="1"/>
  <c r="F1917" i="4"/>
  <c r="H1473" i="4"/>
  <c r="N1473" i="4" s="1"/>
  <c r="F1866" i="4"/>
  <c r="H1523" i="4"/>
  <c r="N1523" i="4" s="1"/>
  <c r="F1916" i="4"/>
  <c r="H1505" i="4"/>
  <c r="N1505" i="4" s="1"/>
  <c r="F1898" i="4"/>
  <c r="H1482" i="4"/>
  <c r="N1482" i="4" s="1"/>
  <c r="F1875" i="4"/>
  <c r="H1503" i="4"/>
  <c r="N1503" i="4" s="1"/>
  <c r="F1896" i="4"/>
  <c r="H1542" i="4"/>
  <c r="N1542" i="4" s="1"/>
  <c r="F1935" i="4"/>
  <c r="H1478" i="4"/>
  <c r="N1478" i="4" s="1"/>
  <c r="F1871" i="4"/>
  <c r="H1541" i="4"/>
  <c r="N1541" i="4" s="1"/>
  <c r="F1934" i="4"/>
  <c r="H1454" i="4"/>
  <c r="N1454" i="4" s="1"/>
  <c r="F1847" i="4"/>
  <c r="H1543" i="4"/>
  <c r="N1543" i="4" s="1"/>
  <c r="F1936" i="4"/>
  <c r="H1574" i="4"/>
  <c r="N1574" i="4" s="1"/>
  <c r="F1967" i="4"/>
  <c r="H1424" i="4"/>
  <c r="N1424" i="4" s="1"/>
  <c r="F1817" i="4"/>
  <c r="H1532" i="4"/>
  <c r="N1532" i="4" s="1"/>
  <c r="F1925" i="4"/>
  <c r="H1513" i="4"/>
  <c r="N1513" i="4" s="1"/>
  <c r="F1906" i="4"/>
  <c r="H1438" i="4"/>
  <c r="N1438" i="4" s="1"/>
  <c r="F1831" i="4"/>
  <c r="H1522" i="4"/>
  <c r="N1522" i="4" s="1"/>
  <c r="F1915" i="4"/>
  <c r="H1442" i="4"/>
  <c r="N1442" i="4" s="1"/>
  <c r="F1835" i="4"/>
  <c r="H1441" i="4"/>
  <c r="N1441" i="4" s="1"/>
  <c r="F1834" i="4"/>
  <c r="H1510" i="4"/>
  <c r="N1510" i="4" s="1"/>
  <c r="F1903" i="4"/>
  <c r="H1527" i="4"/>
  <c r="N1527" i="4" s="1"/>
  <c r="F1920" i="4"/>
  <c r="H1493" i="4"/>
  <c r="N1493" i="4" s="1"/>
  <c r="F1886" i="4"/>
  <c r="H1468" i="4"/>
  <c r="N1468" i="4" s="1"/>
  <c r="F1861" i="4"/>
  <c r="H1535" i="4"/>
  <c r="N1535" i="4" s="1"/>
  <c r="F1928" i="4"/>
  <c r="H1562" i="4"/>
  <c r="N1562" i="4" s="1"/>
  <c r="F1955" i="4"/>
  <c r="H1512" i="4"/>
  <c r="N1512" i="4" s="1"/>
  <c r="F1905" i="4"/>
  <c r="H1471" i="4"/>
  <c r="N1471" i="4" s="1"/>
  <c r="F1864" i="4"/>
  <c r="H1547" i="4"/>
  <c r="N1547" i="4" s="1"/>
  <c r="F1940" i="4"/>
  <c r="H1435" i="4"/>
  <c r="N1435" i="4" s="1"/>
  <c r="F1828" i="4"/>
  <c r="H1432" i="4"/>
  <c r="N1432" i="4" s="1"/>
  <c r="F1825" i="4"/>
  <c r="H1563" i="4"/>
  <c r="N1563" i="4" s="1"/>
  <c r="F1956" i="4"/>
  <c r="H1064" i="4"/>
  <c r="N1064" i="4" s="1"/>
  <c r="F1457" i="4"/>
  <c r="H1035" i="4"/>
  <c r="N1035" i="4" s="1"/>
  <c r="F1428" i="4"/>
  <c r="H1056" i="4"/>
  <c r="N1056" i="4" s="1"/>
  <c r="F1449" i="4"/>
  <c r="H1123" i="4"/>
  <c r="N1123" i="4" s="1"/>
  <c r="F1516" i="4"/>
  <c r="H1063" i="4"/>
  <c r="N1063" i="4" s="1"/>
  <c r="F1456" i="4"/>
  <c r="H1106" i="4"/>
  <c r="N1106" i="4" s="1"/>
  <c r="F1499" i="4"/>
  <c r="H1038" i="4"/>
  <c r="N1038" i="4" s="1"/>
  <c r="F1431" i="4"/>
  <c r="H1111" i="4"/>
  <c r="N1111" i="4" s="1"/>
  <c r="F1504" i="4"/>
  <c r="H1160" i="4"/>
  <c r="N1160" i="4" s="1"/>
  <c r="F1553" i="4"/>
  <c r="H1173" i="4"/>
  <c r="N1173" i="4" s="1"/>
  <c r="F1566" i="4"/>
  <c r="H1043" i="4"/>
  <c r="N1043" i="4" s="1"/>
  <c r="F1436" i="4"/>
  <c r="H1167" i="4"/>
  <c r="N1167" i="4" s="1"/>
  <c r="F1560" i="4"/>
  <c r="H1090" i="4"/>
  <c r="N1090" i="4" s="1"/>
  <c r="F1483" i="4"/>
  <c r="H1076" i="4"/>
  <c r="N1076" i="4" s="1"/>
  <c r="F1469" i="4"/>
  <c r="H1161" i="4"/>
  <c r="N1161" i="4" s="1"/>
  <c r="F1554" i="4"/>
  <c r="H1174" i="4"/>
  <c r="N1174" i="4" s="1"/>
  <c r="F1567" i="4"/>
  <c r="H1060" i="4"/>
  <c r="N1060" i="4" s="1"/>
  <c r="F1453" i="4"/>
  <c r="H1136" i="4"/>
  <c r="N1136" i="4" s="1"/>
  <c r="F1529" i="4"/>
  <c r="H1088" i="4"/>
  <c r="N1088" i="4" s="1"/>
  <c r="F1481" i="4"/>
  <c r="H1159" i="4"/>
  <c r="N1159" i="4" s="1"/>
  <c r="F1552" i="4"/>
  <c r="H1083" i="4"/>
  <c r="N1083" i="4" s="1"/>
  <c r="F1476" i="4"/>
  <c r="H1057" i="4"/>
  <c r="N1057" i="4" s="1"/>
  <c r="F1450" i="4"/>
  <c r="H1172" i="4"/>
  <c r="N1172" i="4" s="1"/>
  <c r="F1565" i="4"/>
  <c r="H1171" i="4"/>
  <c r="N1171" i="4" s="1"/>
  <c r="F1564" i="4"/>
  <c r="H1047" i="4"/>
  <c r="N1047" i="4" s="1"/>
  <c r="F1440" i="4"/>
  <c r="H1179" i="4"/>
  <c r="N1179" i="4" s="1"/>
  <c r="F1572" i="4"/>
  <c r="H1138" i="4"/>
  <c r="N1138" i="4" s="1"/>
  <c r="F1531" i="4"/>
  <c r="P10" i="2"/>
  <c r="S10" i="2" s="1"/>
  <c r="H120" i="3"/>
  <c r="E121" i="4" s="1"/>
  <c r="E514" i="4" s="1"/>
  <c r="E907" i="4" s="1"/>
  <c r="E1300" i="4" s="1"/>
  <c r="E1693" i="4" s="1"/>
  <c r="E2086" i="4" s="1"/>
  <c r="E2479" i="4" s="1"/>
  <c r="E2872" i="4" s="1"/>
  <c r="E122" i="4"/>
  <c r="E515" i="4" s="1"/>
  <c r="E908" i="4" s="1"/>
  <c r="E1301" i="4" s="1"/>
  <c r="E1694" i="4" s="1"/>
  <c r="E2087" i="4" s="1"/>
  <c r="E2480" i="4" s="1"/>
  <c r="E2873" i="4" s="1"/>
  <c r="F122" i="3"/>
  <c r="D122" i="4"/>
  <c r="D515" i="4" s="1"/>
  <c r="D908" i="4" s="1"/>
  <c r="D1301" i="4" s="1"/>
  <c r="D1694" i="4" s="1"/>
  <c r="D2087" i="4" s="1"/>
  <c r="D2480" i="4" s="1"/>
  <c r="D2873" i="4" s="1"/>
  <c r="W398" i="3"/>
  <c r="M10" i="1" s="1"/>
  <c r="N10" i="1" s="1"/>
  <c r="H2442" i="4" l="1"/>
  <c r="N2442" i="4" s="1"/>
  <c r="F2835" i="4"/>
  <c r="H2835" i="4" s="1"/>
  <c r="N2835" i="4" s="1"/>
  <c r="H2465" i="4"/>
  <c r="N2465" i="4" s="1"/>
  <c r="F2858" i="4"/>
  <c r="H2858" i="4" s="1"/>
  <c r="N2858" i="4" s="1"/>
  <c r="H2260" i="4"/>
  <c r="N2260" i="4" s="1"/>
  <c r="F2653" i="4"/>
  <c r="H2261" i="4"/>
  <c r="N2261" i="4" s="1"/>
  <c r="F2654" i="4"/>
  <c r="H2361" i="4"/>
  <c r="N2361" i="4" s="1"/>
  <c r="F2754" i="4"/>
  <c r="H2277" i="4"/>
  <c r="N2277" i="4" s="1"/>
  <c r="F2670" i="4"/>
  <c r="H2256" i="4"/>
  <c r="N2256" i="4" s="1"/>
  <c r="F2649" i="4"/>
  <c r="H2355" i="4"/>
  <c r="N2355" i="4" s="1"/>
  <c r="F2748" i="4"/>
  <c r="H2213" i="4"/>
  <c r="N2213" i="4" s="1"/>
  <c r="F2606" i="4"/>
  <c r="H2212" i="4"/>
  <c r="N2212" i="4" s="1"/>
  <c r="F2605" i="4"/>
  <c r="H2241" i="4"/>
  <c r="N2241" i="4" s="1"/>
  <c r="F2634" i="4"/>
  <c r="H2211" i="4"/>
  <c r="N2211" i="4" s="1"/>
  <c r="F2604" i="4"/>
  <c r="H2219" i="4"/>
  <c r="N2219" i="4" s="1"/>
  <c r="F2612" i="4"/>
  <c r="H2282" i="4"/>
  <c r="N2282" i="4" s="1"/>
  <c r="F2675" i="4"/>
  <c r="H2276" i="4"/>
  <c r="N2276" i="4" s="1"/>
  <c r="F2669" i="4"/>
  <c r="H2246" i="4"/>
  <c r="N2246" i="4" s="1"/>
  <c r="F2639" i="4"/>
  <c r="H2231" i="4"/>
  <c r="N2231" i="4" s="1"/>
  <c r="F2624" i="4"/>
  <c r="H1928" i="4"/>
  <c r="N1928" i="4" s="1"/>
  <c r="F2321" i="4"/>
  <c r="H1906" i="4"/>
  <c r="N1906" i="4" s="1"/>
  <c r="F2299" i="4"/>
  <c r="H1934" i="4"/>
  <c r="N1934" i="4" s="1"/>
  <c r="F2327" i="4"/>
  <c r="H1845" i="4"/>
  <c r="N1845" i="4" s="1"/>
  <c r="F2238" i="4"/>
  <c r="H1814" i="4"/>
  <c r="N1814" i="4" s="1"/>
  <c r="F2207" i="4"/>
  <c r="H1844" i="4"/>
  <c r="N1844" i="4" s="1"/>
  <c r="F2237" i="4"/>
  <c r="H1913" i="4"/>
  <c r="N1913" i="4" s="1"/>
  <c r="F2306" i="4"/>
  <c r="H1954" i="4"/>
  <c r="N1954" i="4" s="1"/>
  <c r="F2347" i="4"/>
  <c r="H1827" i="4"/>
  <c r="N1827" i="4" s="1"/>
  <c r="F2220" i="4"/>
  <c r="H1966" i="4"/>
  <c r="N1966" i="4" s="1"/>
  <c r="F2359" i="4"/>
  <c r="H1810" i="4"/>
  <c r="N1810" i="4" s="1"/>
  <c r="F2203" i="4"/>
  <c r="H1839" i="4"/>
  <c r="N1839" i="4" s="1"/>
  <c r="F2232" i="4"/>
  <c r="H1852" i="4"/>
  <c r="N1852" i="4" s="1"/>
  <c r="F2245" i="4"/>
  <c r="H1908" i="4"/>
  <c r="N1908" i="4" s="1"/>
  <c r="F2301" i="4"/>
  <c r="H1943" i="4"/>
  <c r="N1943" i="4" s="1"/>
  <c r="F2336" i="4"/>
  <c r="H1905" i="4"/>
  <c r="N1905" i="4" s="1"/>
  <c r="F2298" i="4"/>
  <c r="H1903" i="4"/>
  <c r="N1903" i="4" s="1"/>
  <c r="F2296" i="4"/>
  <c r="H1925" i="4"/>
  <c r="N1925" i="4" s="1"/>
  <c r="F2318" i="4"/>
  <c r="H1875" i="4"/>
  <c r="N1875" i="4" s="1"/>
  <c r="F2268" i="4"/>
  <c r="H1902" i="4"/>
  <c r="N1902" i="4" s="1"/>
  <c r="F2295" i="4"/>
  <c r="H1914" i="4"/>
  <c r="N1914" i="4" s="1"/>
  <c r="F2307" i="4"/>
  <c r="H1812" i="4"/>
  <c r="N1812" i="4" s="1"/>
  <c r="F2205" i="4"/>
  <c r="H1840" i="4"/>
  <c r="N1840" i="4" s="1"/>
  <c r="F2233" i="4"/>
  <c r="H1872" i="4"/>
  <c r="N1872" i="4" s="1"/>
  <c r="F2265" i="4"/>
  <c r="H1890" i="4"/>
  <c r="N1890" i="4" s="1"/>
  <c r="F2283" i="4"/>
  <c r="H1948" i="4"/>
  <c r="N1948" i="4" s="1"/>
  <c r="F2341" i="4"/>
  <c r="H1969" i="4"/>
  <c r="N1969" i="4" s="1"/>
  <c r="G2362" i="4"/>
  <c r="H1907" i="4"/>
  <c r="N1907" i="4" s="1"/>
  <c r="F2300" i="4"/>
  <c r="H1964" i="4"/>
  <c r="N1964" i="4" s="1"/>
  <c r="F2357" i="4"/>
  <c r="H1836" i="4"/>
  <c r="N1836" i="4" s="1"/>
  <c r="F2229" i="4"/>
  <c r="H1855" i="4"/>
  <c r="N1855" i="4" s="1"/>
  <c r="F2248" i="4"/>
  <c r="H1951" i="4"/>
  <c r="N1951" i="4" s="1"/>
  <c r="F2344" i="4"/>
  <c r="H1900" i="4"/>
  <c r="N1900" i="4" s="1"/>
  <c r="F2293" i="4"/>
  <c r="H1956" i="4"/>
  <c r="N1956" i="4" s="1"/>
  <c r="F2349" i="4"/>
  <c r="H1940" i="4"/>
  <c r="N1940" i="4" s="1"/>
  <c r="F2333" i="4"/>
  <c r="H1955" i="4"/>
  <c r="N1955" i="4" s="1"/>
  <c r="F2348" i="4"/>
  <c r="H1886" i="4"/>
  <c r="N1886" i="4" s="1"/>
  <c r="F2279" i="4"/>
  <c r="H1834" i="4"/>
  <c r="N1834" i="4" s="1"/>
  <c r="F2227" i="4"/>
  <c r="H1831" i="4"/>
  <c r="N1831" i="4" s="1"/>
  <c r="F2224" i="4"/>
  <c r="H1817" i="4"/>
  <c r="N1817" i="4" s="1"/>
  <c r="F2210" i="4"/>
  <c r="H1847" i="4"/>
  <c r="N1847" i="4" s="1"/>
  <c r="F2240" i="4"/>
  <c r="H1935" i="4"/>
  <c r="N1935" i="4" s="1"/>
  <c r="F2328" i="4"/>
  <c r="H1898" i="4"/>
  <c r="N1898" i="4" s="1"/>
  <c r="F2291" i="4"/>
  <c r="H1917" i="4"/>
  <c r="N1917" i="4" s="1"/>
  <c r="F2310" i="4"/>
  <c r="H1809" i="4"/>
  <c r="N1809" i="4" s="1"/>
  <c r="F2202" i="4"/>
  <c r="H1808" i="4"/>
  <c r="N1808" i="4" s="1"/>
  <c r="F2201" i="4"/>
  <c r="H1873" i="4"/>
  <c r="N1873" i="4" s="1"/>
  <c r="F2266" i="4"/>
  <c r="H1927" i="4"/>
  <c r="N1927" i="4" s="1"/>
  <c r="F2320" i="4"/>
  <c r="H1823" i="4"/>
  <c r="N1823" i="4" s="1"/>
  <c r="F2216" i="4"/>
  <c r="H1885" i="4"/>
  <c r="N1885" i="4" s="1"/>
  <c r="F2278" i="4"/>
  <c r="H1887" i="4"/>
  <c r="N1887" i="4" s="1"/>
  <c r="F2280" i="4"/>
  <c r="H1926" i="4"/>
  <c r="N1926" i="4" s="1"/>
  <c r="F2319" i="4"/>
  <c r="H1963" i="4"/>
  <c r="N1963" i="4" s="1"/>
  <c r="F2356" i="4"/>
  <c r="H1856" i="4"/>
  <c r="N1856" i="4" s="1"/>
  <c r="F2249" i="4"/>
  <c r="H1910" i="4"/>
  <c r="N1910" i="4" s="1"/>
  <c r="F2303" i="4"/>
  <c r="H1837" i="4"/>
  <c r="N1837" i="4" s="1"/>
  <c r="F2230" i="4"/>
  <c r="H1901" i="4"/>
  <c r="N1901" i="4" s="1"/>
  <c r="F2294" i="4"/>
  <c r="H1938" i="4"/>
  <c r="N1938" i="4" s="1"/>
  <c r="F2331" i="4"/>
  <c r="H1921" i="4"/>
  <c r="N1921" i="4" s="1"/>
  <c r="F2314" i="4"/>
  <c r="H1881" i="4"/>
  <c r="N1881" i="4" s="1"/>
  <c r="F2274" i="4"/>
  <c r="H1939" i="4"/>
  <c r="N1939" i="4" s="1"/>
  <c r="F2332" i="4"/>
  <c r="H1923" i="4"/>
  <c r="N1923" i="4" s="1"/>
  <c r="F2316" i="4"/>
  <c r="H1877" i="4"/>
  <c r="N1877" i="4" s="1"/>
  <c r="F2270" i="4"/>
  <c r="H1937" i="4"/>
  <c r="N1937" i="4" s="1"/>
  <c r="F2330" i="4"/>
  <c r="H1879" i="4"/>
  <c r="N1879" i="4" s="1"/>
  <c r="F2272" i="4"/>
  <c r="H1891" i="4"/>
  <c r="N1891" i="4" s="1"/>
  <c r="F2284" i="4"/>
  <c r="H1813" i="4"/>
  <c r="N1813" i="4" s="1"/>
  <c r="F2206" i="4"/>
  <c r="H1822" i="4"/>
  <c r="N1822" i="4" s="1"/>
  <c r="F2215" i="4"/>
  <c r="H1816" i="4"/>
  <c r="N1816" i="4" s="1"/>
  <c r="F2209" i="4"/>
  <c r="H1899" i="4"/>
  <c r="N1899" i="4" s="1"/>
  <c r="F2292" i="4"/>
  <c r="H1911" i="4"/>
  <c r="N1911" i="4" s="1"/>
  <c r="F2304" i="4"/>
  <c r="H1851" i="4"/>
  <c r="N1851" i="4" s="1"/>
  <c r="F2244" i="4"/>
  <c r="H1942" i="4"/>
  <c r="N1942" i="4" s="1"/>
  <c r="F2335" i="4"/>
  <c r="H1916" i="4"/>
  <c r="N1916" i="4" s="1"/>
  <c r="F2309" i="4"/>
  <c r="H1944" i="4"/>
  <c r="N1944" i="4" s="1"/>
  <c r="F2337" i="4"/>
  <c r="H1880" i="4"/>
  <c r="N1880" i="4" s="1"/>
  <c r="F2273" i="4"/>
  <c r="H1858" i="4"/>
  <c r="N1858" i="4" s="1"/>
  <c r="F2251" i="4"/>
  <c r="H1865" i="4"/>
  <c r="N1865" i="4" s="1"/>
  <c r="F2258" i="4"/>
  <c r="H1949" i="4"/>
  <c r="N1949" i="4" s="1"/>
  <c r="F2342" i="4"/>
  <c r="H1920" i="4"/>
  <c r="N1920" i="4" s="1"/>
  <c r="F2313" i="4"/>
  <c r="H1857" i="4"/>
  <c r="N1857" i="4" s="1"/>
  <c r="F2250" i="4"/>
  <c r="H1864" i="4"/>
  <c r="N1864" i="4" s="1"/>
  <c r="F2257" i="4"/>
  <c r="H1936" i="4"/>
  <c r="N1936" i="4" s="1"/>
  <c r="F2329" i="4"/>
  <c r="H1825" i="4"/>
  <c r="N1825" i="4" s="1"/>
  <c r="F2218" i="4"/>
  <c r="H1835" i="4"/>
  <c r="N1835" i="4" s="1"/>
  <c r="F2228" i="4"/>
  <c r="H1967" i="4"/>
  <c r="N1967" i="4" s="1"/>
  <c r="F2360" i="4"/>
  <c r="H1896" i="4"/>
  <c r="N1896" i="4" s="1"/>
  <c r="F2289" i="4"/>
  <c r="H1919" i="4"/>
  <c r="N1919" i="4" s="1"/>
  <c r="F2312" i="4"/>
  <c r="H1950" i="4"/>
  <c r="N1950" i="4" s="1"/>
  <c r="F2343" i="4"/>
  <c r="H1811" i="4"/>
  <c r="N1811" i="4" s="1"/>
  <c r="F2204" i="4"/>
  <c r="H1933" i="4"/>
  <c r="N1933" i="4" s="1"/>
  <c r="F2326" i="4"/>
  <c r="H1929" i="4"/>
  <c r="N1929" i="4" s="1"/>
  <c r="F2322" i="4"/>
  <c r="H1882" i="4"/>
  <c r="N1882" i="4" s="1"/>
  <c r="F2275" i="4"/>
  <c r="H1815" i="4"/>
  <c r="N1815" i="4" s="1"/>
  <c r="F2208" i="4"/>
  <c r="H1912" i="4"/>
  <c r="N1912" i="4" s="1"/>
  <c r="F2305" i="4"/>
  <c r="H1830" i="4"/>
  <c r="N1830" i="4" s="1"/>
  <c r="F2223" i="4"/>
  <c r="H1859" i="4"/>
  <c r="N1859" i="4" s="1"/>
  <c r="F2252" i="4"/>
  <c r="H1888" i="4"/>
  <c r="N1888" i="4" s="1"/>
  <c r="F2281" i="4"/>
  <c r="H1878" i="4"/>
  <c r="N1878" i="4" s="1"/>
  <c r="F2271" i="4"/>
  <c r="H1828" i="4"/>
  <c r="N1828" i="4" s="1"/>
  <c r="F2221" i="4"/>
  <c r="H1861" i="4"/>
  <c r="N1861" i="4" s="1"/>
  <c r="F2254" i="4"/>
  <c r="H1915" i="4"/>
  <c r="N1915" i="4" s="1"/>
  <c r="F2308" i="4"/>
  <c r="H1871" i="4"/>
  <c r="N1871" i="4" s="1"/>
  <c r="F2264" i="4"/>
  <c r="H1866" i="4"/>
  <c r="N1866" i="4" s="1"/>
  <c r="F2259" i="4"/>
  <c r="H1854" i="4"/>
  <c r="N1854" i="4" s="1"/>
  <c r="F2247" i="4"/>
  <c r="H1931" i="4"/>
  <c r="N1931" i="4" s="1"/>
  <c r="F2324" i="4"/>
  <c r="H1832" i="4"/>
  <c r="N1832" i="4" s="1"/>
  <c r="F2225" i="4"/>
  <c r="H1952" i="4"/>
  <c r="N1952" i="4" s="1"/>
  <c r="F2345" i="4"/>
  <c r="H1860" i="4"/>
  <c r="N1860" i="4" s="1"/>
  <c r="F2253" i="4"/>
  <c r="H1895" i="4"/>
  <c r="N1895" i="4" s="1"/>
  <c r="F2288" i="4"/>
  <c r="H1904" i="4"/>
  <c r="N1904" i="4" s="1"/>
  <c r="F2297" i="4"/>
  <c r="H1870" i="4"/>
  <c r="N1870" i="4" s="1"/>
  <c r="F2263" i="4"/>
  <c r="H1893" i="4"/>
  <c r="N1893" i="4" s="1"/>
  <c r="F2286" i="4"/>
  <c r="H1894" i="4"/>
  <c r="N1894" i="4" s="1"/>
  <c r="F2287" i="4"/>
  <c r="H1918" i="4"/>
  <c r="N1918" i="4" s="1"/>
  <c r="F2311" i="4"/>
  <c r="H1841" i="4"/>
  <c r="N1841" i="4" s="1"/>
  <c r="F2234" i="4"/>
  <c r="H1941" i="4"/>
  <c r="N1941" i="4" s="1"/>
  <c r="F2334" i="4"/>
  <c r="H1932" i="4"/>
  <c r="N1932" i="4" s="1"/>
  <c r="F2325" i="4"/>
  <c r="H1930" i="4"/>
  <c r="N1930" i="4" s="1"/>
  <c r="F2323" i="4"/>
  <c r="H1961" i="4"/>
  <c r="N1961" i="4" s="1"/>
  <c r="F2354" i="4"/>
  <c r="H1565" i="4"/>
  <c r="N1565" i="4" s="1"/>
  <c r="F1958" i="4"/>
  <c r="H1469" i="4"/>
  <c r="N1469" i="4" s="1"/>
  <c r="F1862" i="4"/>
  <c r="H1440" i="4"/>
  <c r="N1440" i="4" s="1"/>
  <c r="F1833" i="4"/>
  <c r="H1567" i="4"/>
  <c r="N1567" i="4" s="1"/>
  <c r="F1960" i="4"/>
  <c r="H1483" i="4"/>
  <c r="N1483" i="4" s="1"/>
  <c r="F1876" i="4"/>
  <c r="H1431" i="4"/>
  <c r="N1431" i="4" s="1"/>
  <c r="F1824" i="4"/>
  <c r="H1457" i="4"/>
  <c r="N1457" i="4" s="1"/>
  <c r="F1850" i="4"/>
  <c r="H1531" i="4"/>
  <c r="N1531" i="4" s="1"/>
  <c r="F1924" i="4"/>
  <c r="H1564" i="4"/>
  <c r="N1564" i="4" s="1"/>
  <c r="F1957" i="4"/>
  <c r="H1476" i="4"/>
  <c r="N1476" i="4" s="1"/>
  <c r="F1869" i="4"/>
  <c r="H1529" i="4"/>
  <c r="N1529" i="4" s="1"/>
  <c r="F1922" i="4"/>
  <c r="H1554" i="4"/>
  <c r="N1554" i="4" s="1"/>
  <c r="F1947" i="4"/>
  <c r="H1560" i="4"/>
  <c r="N1560" i="4" s="1"/>
  <c r="F1953" i="4"/>
  <c r="H1553" i="4"/>
  <c r="N1553" i="4" s="1"/>
  <c r="F1946" i="4"/>
  <c r="H1499" i="4"/>
  <c r="N1499" i="4" s="1"/>
  <c r="F1892" i="4"/>
  <c r="H1449" i="4"/>
  <c r="N1449" i="4" s="1"/>
  <c r="F1842" i="4"/>
  <c r="H1504" i="4"/>
  <c r="N1504" i="4" s="1"/>
  <c r="F1897" i="4"/>
  <c r="H1453" i="4"/>
  <c r="N1453" i="4" s="1"/>
  <c r="F1846" i="4"/>
  <c r="H1481" i="4"/>
  <c r="N1481" i="4" s="1"/>
  <c r="F1874" i="4"/>
  <c r="H1516" i="4"/>
  <c r="N1516" i="4" s="1"/>
  <c r="F1909" i="4"/>
  <c r="H1572" i="4"/>
  <c r="N1572" i="4" s="1"/>
  <c r="F1965" i="4"/>
  <c r="H1552" i="4"/>
  <c r="N1552" i="4" s="1"/>
  <c r="F1945" i="4"/>
  <c r="H1436" i="4"/>
  <c r="N1436" i="4" s="1"/>
  <c r="F1829" i="4"/>
  <c r="H1456" i="4"/>
  <c r="N1456" i="4" s="1"/>
  <c r="F1849" i="4"/>
  <c r="H1428" i="4"/>
  <c r="N1428" i="4" s="1"/>
  <c r="F1821" i="4"/>
  <c r="H1450" i="4"/>
  <c r="N1450" i="4" s="1"/>
  <c r="F1843" i="4"/>
  <c r="H1566" i="4"/>
  <c r="N1566" i="4" s="1"/>
  <c r="F1959" i="4"/>
  <c r="D123" i="4"/>
  <c r="D516" i="4" s="1"/>
  <c r="D909" i="4" s="1"/>
  <c r="D1302" i="4" s="1"/>
  <c r="D1695" i="4" s="1"/>
  <c r="D2088" i="4" s="1"/>
  <c r="D2481" i="4" s="1"/>
  <c r="D2874" i="4" s="1"/>
  <c r="E10" i="2"/>
  <c r="G10" i="2" s="1"/>
  <c r="AT398" i="3"/>
  <c r="H109" i="3"/>
  <c r="E110" i="4" s="1"/>
  <c r="E503" i="4" s="1"/>
  <c r="E896" i="4" s="1"/>
  <c r="E1289" i="4" s="1"/>
  <c r="E1682" i="4" s="1"/>
  <c r="E2075" i="4" s="1"/>
  <c r="E2468" i="4" s="1"/>
  <c r="E2861" i="4" s="1"/>
  <c r="H2669" i="4" l="1"/>
  <c r="N2669" i="4" s="1"/>
  <c r="F3062" i="4"/>
  <c r="H3062" i="4" s="1"/>
  <c r="N3062" i="4" s="1"/>
  <c r="H2604" i="4"/>
  <c r="N2604" i="4" s="1"/>
  <c r="F2997" i="4"/>
  <c r="H2997" i="4" s="1"/>
  <c r="N2997" i="4" s="1"/>
  <c r="H2606" i="4"/>
  <c r="N2606" i="4" s="1"/>
  <c r="F2999" i="4"/>
  <c r="H2999" i="4" s="1"/>
  <c r="N2999" i="4" s="1"/>
  <c r="H2670" i="4"/>
  <c r="N2670" i="4" s="1"/>
  <c r="F3063" i="4"/>
  <c r="H3063" i="4" s="1"/>
  <c r="N3063" i="4" s="1"/>
  <c r="H2653" i="4"/>
  <c r="N2653" i="4" s="1"/>
  <c r="F3046" i="4"/>
  <c r="H3046" i="4" s="1"/>
  <c r="N3046" i="4" s="1"/>
  <c r="H2624" i="4"/>
  <c r="N2624" i="4" s="1"/>
  <c r="F3017" i="4"/>
  <c r="H3017" i="4" s="1"/>
  <c r="N3017" i="4" s="1"/>
  <c r="H2675" i="4"/>
  <c r="N2675" i="4" s="1"/>
  <c r="F3068" i="4"/>
  <c r="H3068" i="4" s="1"/>
  <c r="N3068" i="4" s="1"/>
  <c r="H2634" i="4"/>
  <c r="N2634" i="4" s="1"/>
  <c r="F3027" i="4"/>
  <c r="H3027" i="4" s="1"/>
  <c r="N3027" i="4" s="1"/>
  <c r="H2748" i="4"/>
  <c r="N2748" i="4" s="1"/>
  <c r="F3141" i="4"/>
  <c r="H3141" i="4" s="1"/>
  <c r="N3141" i="4" s="1"/>
  <c r="H2754" i="4"/>
  <c r="N2754" i="4" s="1"/>
  <c r="F3147" i="4"/>
  <c r="H3147" i="4" s="1"/>
  <c r="N3147" i="4" s="1"/>
  <c r="H2639" i="4"/>
  <c r="N2639" i="4" s="1"/>
  <c r="F3032" i="4"/>
  <c r="H3032" i="4" s="1"/>
  <c r="N3032" i="4" s="1"/>
  <c r="H2612" i="4"/>
  <c r="N2612" i="4" s="1"/>
  <c r="F3005" i="4"/>
  <c r="H3005" i="4" s="1"/>
  <c r="N3005" i="4" s="1"/>
  <c r="H2605" i="4"/>
  <c r="N2605" i="4" s="1"/>
  <c r="F2998" i="4"/>
  <c r="H2998" i="4" s="1"/>
  <c r="N2998" i="4" s="1"/>
  <c r="H2649" i="4"/>
  <c r="N2649" i="4" s="1"/>
  <c r="F3042" i="4"/>
  <c r="H3042" i="4" s="1"/>
  <c r="N3042" i="4" s="1"/>
  <c r="H2654" i="4"/>
  <c r="N2654" i="4" s="1"/>
  <c r="F3047" i="4"/>
  <c r="H3047" i="4" s="1"/>
  <c r="N3047" i="4" s="1"/>
  <c r="H2323" i="4"/>
  <c r="N2323" i="4" s="1"/>
  <c r="F2716" i="4"/>
  <c r="H2286" i="4"/>
  <c r="N2286" i="4" s="1"/>
  <c r="F2679" i="4"/>
  <c r="H2281" i="4"/>
  <c r="N2281" i="4" s="1"/>
  <c r="F2674" i="4"/>
  <c r="H2322" i="4"/>
  <c r="N2322" i="4" s="1"/>
  <c r="F2715" i="4"/>
  <c r="H2313" i="4"/>
  <c r="N2313" i="4" s="1"/>
  <c r="F2706" i="4"/>
  <c r="H2309" i="4"/>
  <c r="N2309" i="4" s="1"/>
  <c r="F2702" i="4"/>
  <c r="H2215" i="4"/>
  <c r="N2215" i="4" s="1"/>
  <c r="F2608" i="4"/>
  <c r="H2314" i="4"/>
  <c r="N2314" i="4" s="1"/>
  <c r="F2707" i="4"/>
  <c r="H2278" i="4"/>
  <c r="N2278" i="4" s="1"/>
  <c r="F2671" i="4"/>
  <c r="H2310" i="4"/>
  <c r="N2310" i="4" s="1"/>
  <c r="F2703" i="4"/>
  <c r="H2227" i="4"/>
  <c r="N2227" i="4" s="1"/>
  <c r="F2620" i="4"/>
  <c r="H2344" i="4"/>
  <c r="N2344" i="4" s="1"/>
  <c r="F2737" i="4"/>
  <c r="H2341" i="4"/>
  <c r="N2341" i="4" s="1"/>
  <c r="F2734" i="4"/>
  <c r="H2233" i="4"/>
  <c r="N2233" i="4" s="1"/>
  <c r="F2626" i="4"/>
  <c r="H2296" i="4"/>
  <c r="N2296" i="4" s="1"/>
  <c r="F2689" i="4"/>
  <c r="H2203" i="4"/>
  <c r="N2203" i="4" s="1"/>
  <c r="F2596" i="4"/>
  <c r="H2207" i="4"/>
  <c r="N2207" i="4" s="1"/>
  <c r="F2600" i="4"/>
  <c r="H2299" i="4"/>
  <c r="N2299" i="4" s="1"/>
  <c r="F2692" i="4"/>
  <c r="H2325" i="4"/>
  <c r="N2325" i="4" s="1"/>
  <c r="F2718" i="4"/>
  <c r="H2263" i="4"/>
  <c r="N2263" i="4" s="1"/>
  <c r="F2656" i="4"/>
  <c r="H2253" i="4"/>
  <c r="N2253" i="4" s="1"/>
  <c r="F2646" i="4"/>
  <c r="H2264" i="4"/>
  <c r="N2264" i="4" s="1"/>
  <c r="F2657" i="4"/>
  <c r="H2252" i="4"/>
  <c r="N2252" i="4" s="1"/>
  <c r="F2645" i="4"/>
  <c r="H2326" i="4"/>
  <c r="N2326" i="4" s="1"/>
  <c r="F2719" i="4"/>
  <c r="H2228" i="4"/>
  <c r="N2228" i="4" s="1"/>
  <c r="F2621" i="4"/>
  <c r="H2342" i="4"/>
  <c r="N2342" i="4" s="1"/>
  <c r="F2735" i="4"/>
  <c r="H2273" i="4"/>
  <c r="N2273" i="4" s="1"/>
  <c r="F2666" i="4"/>
  <c r="H2292" i="4"/>
  <c r="N2292" i="4" s="1"/>
  <c r="F2685" i="4"/>
  <c r="H2330" i="4"/>
  <c r="N2330" i="4" s="1"/>
  <c r="F2723" i="4"/>
  <c r="H2303" i="4"/>
  <c r="N2303" i="4" s="1"/>
  <c r="F2696" i="4"/>
  <c r="H2216" i="4"/>
  <c r="N2216" i="4" s="1"/>
  <c r="F2609" i="4"/>
  <c r="H2291" i="4"/>
  <c r="N2291" i="4" s="1"/>
  <c r="F2684" i="4"/>
  <c r="H2279" i="4"/>
  <c r="N2279" i="4" s="1"/>
  <c r="F2672" i="4"/>
  <c r="H2248" i="4"/>
  <c r="N2248" i="4" s="1"/>
  <c r="F2641" i="4"/>
  <c r="H2283" i="4"/>
  <c r="N2283" i="4" s="1"/>
  <c r="F2676" i="4"/>
  <c r="H2268" i="4"/>
  <c r="N2268" i="4" s="1"/>
  <c r="F2661" i="4"/>
  <c r="H2245" i="4"/>
  <c r="N2245" i="4" s="1"/>
  <c r="F2638" i="4"/>
  <c r="H2306" i="4"/>
  <c r="N2306" i="4" s="1"/>
  <c r="F2699" i="4"/>
  <c r="H2354" i="4"/>
  <c r="N2354" i="4" s="1"/>
  <c r="F2747" i="4"/>
  <c r="H2334" i="4"/>
  <c r="N2334" i="4" s="1"/>
  <c r="F2727" i="4"/>
  <c r="H2287" i="4"/>
  <c r="N2287" i="4" s="1"/>
  <c r="F2680" i="4"/>
  <c r="H2297" i="4"/>
  <c r="N2297" i="4" s="1"/>
  <c r="F2690" i="4"/>
  <c r="H2345" i="4"/>
  <c r="N2345" i="4" s="1"/>
  <c r="F2738" i="4"/>
  <c r="H2247" i="4"/>
  <c r="N2247" i="4" s="1"/>
  <c r="F2640" i="4"/>
  <c r="H2308" i="4"/>
  <c r="N2308" i="4" s="1"/>
  <c r="F2701" i="4"/>
  <c r="H2271" i="4"/>
  <c r="N2271" i="4" s="1"/>
  <c r="F2664" i="4"/>
  <c r="H2223" i="4"/>
  <c r="N2223" i="4" s="1"/>
  <c r="F2616" i="4"/>
  <c r="H2275" i="4"/>
  <c r="N2275" i="4" s="1"/>
  <c r="F2668" i="4"/>
  <c r="H2204" i="4"/>
  <c r="N2204" i="4" s="1"/>
  <c r="F2597" i="4"/>
  <c r="H2289" i="4"/>
  <c r="N2289" i="4" s="1"/>
  <c r="F2682" i="4"/>
  <c r="H2218" i="4"/>
  <c r="N2218" i="4" s="1"/>
  <c r="F2611" i="4"/>
  <c r="H2250" i="4"/>
  <c r="N2250" i="4" s="1"/>
  <c r="F2643" i="4"/>
  <c r="H2258" i="4"/>
  <c r="N2258" i="4" s="1"/>
  <c r="F2651" i="4"/>
  <c r="H2337" i="4"/>
  <c r="N2337" i="4" s="1"/>
  <c r="F2730" i="4"/>
  <c r="H2244" i="4"/>
  <c r="N2244" i="4" s="1"/>
  <c r="F2637" i="4"/>
  <c r="H2209" i="4"/>
  <c r="N2209" i="4" s="1"/>
  <c r="F2602" i="4"/>
  <c r="H2284" i="4"/>
  <c r="N2284" i="4" s="1"/>
  <c r="F2677" i="4"/>
  <c r="H2270" i="4"/>
  <c r="N2270" i="4" s="1"/>
  <c r="F2663" i="4"/>
  <c r="H2274" i="4"/>
  <c r="N2274" i="4" s="1"/>
  <c r="F2667" i="4"/>
  <c r="H2294" i="4"/>
  <c r="N2294" i="4" s="1"/>
  <c r="F2687" i="4"/>
  <c r="H2249" i="4"/>
  <c r="N2249" i="4" s="1"/>
  <c r="F2642" i="4"/>
  <c r="H2280" i="4"/>
  <c r="N2280" i="4" s="1"/>
  <c r="F2673" i="4"/>
  <c r="H2320" i="4"/>
  <c r="N2320" i="4" s="1"/>
  <c r="F2713" i="4"/>
  <c r="H2202" i="4"/>
  <c r="N2202" i="4" s="1"/>
  <c r="F2595" i="4"/>
  <c r="H2328" i="4"/>
  <c r="N2328" i="4" s="1"/>
  <c r="F2721" i="4"/>
  <c r="H2224" i="4"/>
  <c r="N2224" i="4" s="1"/>
  <c r="F2617" i="4"/>
  <c r="H2348" i="4"/>
  <c r="N2348" i="4" s="1"/>
  <c r="F2741" i="4"/>
  <c r="H2293" i="4"/>
  <c r="N2293" i="4" s="1"/>
  <c r="F2686" i="4"/>
  <c r="H2229" i="4"/>
  <c r="N2229" i="4" s="1"/>
  <c r="F2622" i="4"/>
  <c r="H2362" i="4"/>
  <c r="N2362" i="4" s="1"/>
  <c r="G2755" i="4"/>
  <c r="H2265" i="4"/>
  <c r="N2265" i="4" s="1"/>
  <c r="F2658" i="4"/>
  <c r="H2307" i="4"/>
  <c r="N2307" i="4" s="1"/>
  <c r="F2700" i="4"/>
  <c r="H2318" i="4"/>
  <c r="N2318" i="4" s="1"/>
  <c r="F2711" i="4"/>
  <c r="H2336" i="4"/>
  <c r="N2336" i="4" s="1"/>
  <c r="F2729" i="4"/>
  <c r="H2232" i="4"/>
  <c r="N2232" i="4" s="1"/>
  <c r="F2625" i="4"/>
  <c r="H2220" i="4"/>
  <c r="N2220" i="4" s="1"/>
  <c r="F2613" i="4"/>
  <c r="H2237" i="4"/>
  <c r="N2237" i="4" s="1"/>
  <c r="F2630" i="4"/>
  <c r="H2327" i="4"/>
  <c r="N2327" i="4" s="1"/>
  <c r="F2720" i="4"/>
  <c r="H2259" i="4"/>
  <c r="N2259" i="4" s="1"/>
  <c r="F2652" i="4"/>
  <c r="H2360" i="4"/>
  <c r="N2360" i="4" s="1"/>
  <c r="F2753" i="4"/>
  <c r="H2230" i="4"/>
  <c r="N2230" i="4" s="1"/>
  <c r="F2623" i="4"/>
  <c r="H2301" i="4"/>
  <c r="N2301" i="4" s="1"/>
  <c r="F2694" i="4"/>
  <c r="H2225" i="4"/>
  <c r="N2225" i="4" s="1"/>
  <c r="F2618" i="4"/>
  <c r="H2272" i="4"/>
  <c r="N2272" i="4" s="1"/>
  <c r="F2665" i="4"/>
  <c r="H2234" i="4"/>
  <c r="N2234" i="4" s="1"/>
  <c r="F2627" i="4"/>
  <c r="H2288" i="4"/>
  <c r="N2288" i="4" s="1"/>
  <c r="F2681" i="4"/>
  <c r="H2254" i="4"/>
  <c r="N2254" i="4" s="1"/>
  <c r="F2647" i="4"/>
  <c r="H2305" i="4"/>
  <c r="N2305" i="4" s="1"/>
  <c r="F2698" i="4"/>
  <c r="H2343" i="4"/>
  <c r="N2343" i="4" s="1"/>
  <c r="F2736" i="4"/>
  <c r="H2329" i="4"/>
  <c r="N2329" i="4" s="1"/>
  <c r="F2722" i="4"/>
  <c r="H2251" i="4"/>
  <c r="N2251" i="4" s="1"/>
  <c r="F2644" i="4"/>
  <c r="H2304" i="4"/>
  <c r="N2304" i="4" s="1"/>
  <c r="F2697" i="4"/>
  <c r="H2316" i="4"/>
  <c r="N2316" i="4" s="1"/>
  <c r="F2709" i="4"/>
  <c r="H2356" i="4"/>
  <c r="N2356" i="4" s="1"/>
  <c r="F2749" i="4"/>
  <c r="H2266" i="4"/>
  <c r="N2266" i="4" s="1"/>
  <c r="F2659" i="4"/>
  <c r="H2240" i="4"/>
  <c r="N2240" i="4" s="1"/>
  <c r="F2633" i="4"/>
  <c r="H2333" i="4"/>
  <c r="N2333" i="4" s="1"/>
  <c r="F2726" i="4"/>
  <c r="H2357" i="4"/>
  <c r="N2357" i="4" s="1"/>
  <c r="F2750" i="4"/>
  <c r="H2295" i="4"/>
  <c r="N2295" i="4" s="1"/>
  <c r="F2688" i="4"/>
  <c r="H2347" i="4"/>
  <c r="N2347" i="4" s="1"/>
  <c r="F2740" i="4"/>
  <c r="H2311" i="4"/>
  <c r="N2311" i="4" s="1"/>
  <c r="F2704" i="4"/>
  <c r="H2324" i="4"/>
  <c r="N2324" i="4" s="1"/>
  <c r="F2717" i="4"/>
  <c r="H2221" i="4"/>
  <c r="N2221" i="4" s="1"/>
  <c r="F2614" i="4"/>
  <c r="H2208" i="4"/>
  <c r="N2208" i="4" s="1"/>
  <c r="F2601" i="4"/>
  <c r="H2312" i="4"/>
  <c r="N2312" i="4" s="1"/>
  <c r="F2705" i="4"/>
  <c r="H2257" i="4"/>
  <c r="N2257" i="4" s="1"/>
  <c r="F2650" i="4"/>
  <c r="H2335" i="4"/>
  <c r="N2335" i="4" s="1"/>
  <c r="F2728" i="4"/>
  <c r="H2206" i="4"/>
  <c r="N2206" i="4" s="1"/>
  <c r="F2599" i="4"/>
  <c r="H2332" i="4"/>
  <c r="N2332" i="4" s="1"/>
  <c r="F2725" i="4"/>
  <c r="H2331" i="4"/>
  <c r="N2331" i="4" s="1"/>
  <c r="F2724" i="4"/>
  <c r="H2319" i="4"/>
  <c r="N2319" i="4" s="1"/>
  <c r="F2712" i="4"/>
  <c r="H2201" i="4"/>
  <c r="N2201" i="4" s="1"/>
  <c r="F2594" i="4"/>
  <c r="H2210" i="4"/>
  <c r="N2210" i="4" s="1"/>
  <c r="F2603" i="4"/>
  <c r="H2349" i="4"/>
  <c r="N2349" i="4" s="1"/>
  <c r="F2742" i="4"/>
  <c r="H2300" i="4"/>
  <c r="N2300" i="4" s="1"/>
  <c r="F2693" i="4"/>
  <c r="H2205" i="4"/>
  <c r="N2205" i="4" s="1"/>
  <c r="F2598" i="4"/>
  <c r="H2298" i="4"/>
  <c r="N2298" i="4" s="1"/>
  <c r="F2691" i="4"/>
  <c r="H2359" i="4"/>
  <c r="N2359" i="4" s="1"/>
  <c r="F2752" i="4"/>
  <c r="H2238" i="4"/>
  <c r="N2238" i="4" s="1"/>
  <c r="F2631" i="4"/>
  <c r="H2321" i="4"/>
  <c r="N2321" i="4" s="1"/>
  <c r="F2714" i="4"/>
  <c r="H1829" i="4"/>
  <c r="N1829" i="4" s="1"/>
  <c r="F2222" i="4"/>
  <c r="H1946" i="4"/>
  <c r="N1946" i="4" s="1"/>
  <c r="F2339" i="4"/>
  <c r="H1876" i="4"/>
  <c r="N1876" i="4" s="1"/>
  <c r="F2269" i="4"/>
  <c r="H1821" i="4"/>
  <c r="N1821" i="4" s="1"/>
  <c r="F2214" i="4"/>
  <c r="H1874" i="4"/>
  <c r="N1874" i="4" s="1"/>
  <c r="F2267" i="4"/>
  <c r="H1842" i="4"/>
  <c r="N1842" i="4" s="1"/>
  <c r="F2235" i="4"/>
  <c r="H1850" i="4"/>
  <c r="N1850" i="4" s="1"/>
  <c r="F2243" i="4"/>
  <c r="H1960" i="4"/>
  <c r="N1960" i="4" s="1"/>
  <c r="F2353" i="4"/>
  <c r="H1958" i="4"/>
  <c r="N1958" i="4" s="1"/>
  <c r="F2351" i="4"/>
  <c r="H1959" i="4"/>
  <c r="N1959" i="4" s="1"/>
  <c r="F2352" i="4"/>
  <c r="H1849" i="4"/>
  <c r="N1849" i="4" s="1"/>
  <c r="F2242" i="4"/>
  <c r="H1965" i="4"/>
  <c r="N1965" i="4" s="1"/>
  <c r="F2358" i="4"/>
  <c r="H1846" i="4"/>
  <c r="N1846" i="4" s="1"/>
  <c r="F2239" i="4"/>
  <c r="H1892" i="4"/>
  <c r="N1892" i="4" s="1"/>
  <c r="F2285" i="4"/>
  <c r="H1947" i="4"/>
  <c r="N1947" i="4" s="1"/>
  <c r="F2340" i="4"/>
  <c r="H1957" i="4"/>
  <c r="N1957" i="4" s="1"/>
  <c r="F2350" i="4"/>
  <c r="H1824" i="4"/>
  <c r="N1824" i="4" s="1"/>
  <c r="F2217" i="4"/>
  <c r="H1833" i="4"/>
  <c r="N1833" i="4" s="1"/>
  <c r="F2226" i="4"/>
  <c r="H1843" i="4"/>
  <c r="N1843" i="4" s="1"/>
  <c r="F2236" i="4"/>
  <c r="H1897" i="4"/>
  <c r="N1897" i="4" s="1"/>
  <c r="F2290" i="4"/>
  <c r="H1924" i="4"/>
  <c r="N1924" i="4" s="1"/>
  <c r="F2317" i="4"/>
  <c r="H1869" i="4"/>
  <c r="N1869" i="4" s="1"/>
  <c r="F2262" i="4"/>
  <c r="H1909" i="4"/>
  <c r="N1909" i="4" s="1"/>
  <c r="F2302" i="4"/>
  <c r="H1922" i="4"/>
  <c r="N1922" i="4" s="1"/>
  <c r="F2315" i="4"/>
  <c r="H1862" i="4"/>
  <c r="N1862" i="4" s="1"/>
  <c r="F2255" i="4"/>
  <c r="H1945" i="4"/>
  <c r="N1945" i="4" s="1"/>
  <c r="F2338" i="4"/>
  <c r="H1953" i="4"/>
  <c r="N1953" i="4" s="1"/>
  <c r="F2346" i="4"/>
  <c r="E11" i="1"/>
  <c r="J398" i="4"/>
  <c r="M398" i="4" s="1"/>
  <c r="H79" i="3"/>
  <c r="E80" i="4" s="1"/>
  <c r="E473" i="4" s="1"/>
  <c r="E866" i="4" s="1"/>
  <c r="E1259" i="4" s="1"/>
  <c r="E1652" i="4" s="1"/>
  <c r="E2045" i="4" s="1"/>
  <c r="E2438" i="4" s="1"/>
  <c r="E2831" i="4" s="1"/>
  <c r="H56" i="3"/>
  <c r="E57" i="4" s="1"/>
  <c r="E450" i="4" s="1"/>
  <c r="E843" i="4" s="1"/>
  <c r="E1236" i="4" s="1"/>
  <c r="E1629" i="4" s="1"/>
  <c r="E2022" i="4" s="1"/>
  <c r="E2415" i="4" s="1"/>
  <c r="E2808" i="4" s="1"/>
  <c r="D104" i="3"/>
  <c r="H2752" i="4" l="1"/>
  <c r="N2752" i="4" s="1"/>
  <c r="F3145" i="4"/>
  <c r="H3145" i="4" s="1"/>
  <c r="N3145" i="4" s="1"/>
  <c r="H2594" i="4"/>
  <c r="N2594" i="4" s="1"/>
  <c r="F2987" i="4"/>
  <c r="H2987" i="4" s="1"/>
  <c r="N2987" i="4" s="1"/>
  <c r="H2650" i="4"/>
  <c r="N2650" i="4" s="1"/>
  <c r="F3043" i="4"/>
  <c r="H3043" i="4" s="1"/>
  <c r="N3043" i="4" s="1"/>
  <c r="H2726" i="4"/>
  <c r="N2726" i="4" s="1"/>
  <c r="F3119" i="4"/>
  <c r="H3119" i="4" s="1"/>
  <c r="N3119" i="4" s="1"/>
  <c r="H2698" i="4"/>
  <c r="N2698" i="4" s="1"/>
  <c r="F3091" i="4"/>
  <c r="H3091" i="4" s="1"/>
  <c r="N3091" i="4" s="1"/>
  <c r="H2652" i="4"/>
  <c r="N2652" i="4" s="1"/>
  <c r="F3045" i="4"/>
  <c r="H3045" i="4" s="1"/>
  <c r="N3045" i="4" s="1"/>
  <c r="H2595" i="4"/>
  <c r="N2595" i="4" s="1"/>
  <c r="F2988" i="4"/>
  <c r="H2988" i="4" s="1"/>
  <c r="N2988" i="4" s="1"/>
  <c r="H2643" i="4"/>
  <c r="N2643" i="4" s="1"/>
  <c r="F3036" i="4"/>
  <c r="H3036" i="4" s="1"/>
  <c r="N3036" i="4" s="1"/>
  <c r="H2609" i="4"/>
  <c r="N2609" i="4" s="1"/>
  <c r="F3002" i="4"/>
  <c r="H3002" i="4" s="1"/>
  <c r="N3002" i="4" s="1"/>
  <c r="H2691" i="4"/>
  <c r="N2691" i="4" s="1"/>
  <c r="F3084" i="4"/>
  <c r="H3084" i="4" s="1"/>
  <c r="N3084" i="4" s="1"/>
  <c r="H2599" i="4"/>
  <c r="N2599" i="4" s="1"/>
  <c r="F2992" i="4"/>
  <c r="H2992" i="4" s="1"/>
  <c r="N2992" i="4" s="1"/>
  <c r="H2688" i="4"/>
  <c r="N2688" i="4" s="1"/>
  <c r="F3081" i="4"/>
  <c r="H3081" i="4" s="1"/>
  <c r="N3081" i="4" s="1"/>
  <c r="H2709" i="4"/>
  <c r="N2709" i="4" s="1"/>
  <c r="F3102" i="4"/>
  <c r="H3102" i="4" s="1"/>
  <c r="N3102" i="4" s="1"/>
  <c r="H2647" i="4"/>
  <c r="N2647" i="4" s="1"/>
  <c r="F3040" i="4"/>
  <c r="H3040" i="4" s="1"/>
  <c r="N3040" i="4" s="1"/>
  <c r="H2623" i="4"/>
  <c r="N2623" i="4" s="1"/>
  <c r="F3016" i="4"/>
  <c r="H3016" i="4" s="1"/>
  <c r="N3016" i="4" s="1"/>
  <c r="H2625" i="4"/>
  <c r="N2625" i="4" s="1"/>
  <c r="F3018" i="4"/>
  <c r="H3018" i="4" s="1"/>
  <c r="N3018" i="4" s="1"/>
  <c r="H2622" i="4"/>
  <c r="N2622" i="4" s="1"/>
  <c r="F3015" i="4"/>
  <c r="H3015" i="4" s="1"/>
  <c r="N3015" i="4" s="1"/>
  <c r="H2687" i="4"/>
  <c r="N2687" i="4" s="1"/>
  <c r="F3080" i="4"/>
  <c r="H3080" i="4" s="1"/>
  <c r="N3080" i="4" s="1"/>
  <c r="H2611" i="4"/>
  <c r="N2611" i="4" s="1"/>
  <c r="F3004" i="4"/>
  <c r="H3004" i="4" s="1"/>
  <c r="N3004" i="4" s="1"/>
  <c r="H2701" i="4"/>
  <c r="N2701" i="4" s="1"/>
  <c r="F3094" i="4"/>
  <c r="H3094" i="4" s="1"/>
  <c r="N3094" i="4" s="1"/>
  <c r="H2672" i="4"/>
  <c r="N2672" i="4" s="1"/>
  <c r="F3065" i="4"/>
  <c r="H3065" i="4" s="1"/>
  <c r="N3065" i="4" s="1"/>
  <c r="H2666" i="4"/>
  <c r="N2666" i="4" s="1"/>
  <c r="F3059" i="4"/>
  <c r="H3059" i="4" s="1"/>
  <c r="N3059" i="4" s="1"/>
  <c r="H2692" i="4"/>
  <c r="N2692" i="4" s="1"/>
  <c r="F3085" i="4"/>
  <c r="H3085" i="4" s="1"/>
  <c r="N3085" i="4" s="1"/>
  <c r="H2671" i="4"/>
  <c r="N2671" i="4" s="1"/>
  <c r="F3064" i="4"/>
  <c r="H3064" i="4" s="1"/>
  <c r="N3064" i="4" s="1"/>
  <c r="H2693" i="4"/>
  <c r="N2693" i="4" s="1"/>
  <c r="F3086" i="4"/>
  <c r="H3086" i="4" s="1"/>
  <c r="N3086" i="4" s="1"/>
  <c r="H2614" i="4"/>
  <c r="N2614" i="4" s="1"/>
  <c r="F3007" i="4"/>
  <c r="H3007" i="4" s="1"/>
  <c r="N3007" i="4" s="1"/>
  <c r="H2749" i="4"/>
  <c r="N2749" i="4" s="1"/>
  <c r="F3142" i="4"/>
  <c r="H3142" i="4" s="1"/>
  <c r="N3142" i="4" s="1"/>
  <c r="H2694" i="4"/>
  <c r="N2694" i="4" s="1"/>
  <c r="F3087" i="4"/>
  <c r="H3087" i="4" s="1"/>
  <c r="N3087" i="4" s="1"/>
  <c r="H2711" i="4"/>
  <c r="N2711" i="4" s="1"/>
  <c r="F3104" i="4"/>
  <c r="H3104" i="4" s="1"/>
  <c r="N3104" i="4" s="1"/>
  <c r="H2642" i="4"/>
  <c r="N2642" i="4" s="1"/>
  <c r="F3035" i="4"/>
  <c r="H3035" i="4" s="1"/>
  <c r="N3035" i="4" s="1"/>
  <c r="H2637" i="4"/>
  <c r="N2637" i="4" s="1"/>
  <c r="F3030" i="4"/>
  <c r="H3030" i="4" s="1"/>
  <c r="N3030" i="4" s="1"/>
  <c r="H2664" i="4"/>
  <c r="N2664" i="4" s="1"/>
  <c r="F3057" i="4"/>
  <c r="H3057" i="4" s="1"/>
  <c r="N3057" i="4" s="1"/>
  <c r="H2727" i="4"/>
  <c r="N2727" i="4" s="1"/>
  <c r="F3120" i="4"/>
  <c r="H3120" i="4" s="1"/>
  <c r="N3120" i="4" s="1"/>
  <c r="H2641" i="4"/>
  <c r="N2641" i="4" s="1"/>
  <c r="F3034" i="4"/>
  <c r="H3034" i="4" s="1"/>
  <c r="N3034" i="4" s="1"/>
  <c r="H2621" i="4"/>
  <c r="N2621" i="4" s="1"/>
  <c r="F3014" i="4"/>
  <c r="H3014" i="4" s="1"/>
  <c r="N3014" i="4" s="1"/>
  <c r="H2718" i="4"/>
  <c r="N2718" i="4" s="1"/>
  <c r="F3111" i="4"/>
  <c r="H3111" i="4" s="1"/>
  <c r="N3111" i="4" s="1"/>
  <c r="H2703" i="4"/>
  <c r="N2703" i="4" s="1"/>
  <c r="F3096" i="4"/>
  <c r="H3096" i="4" s="1"/>
  <c r="N3096" i="4" s="1"/>
  <c r="H2714" i="4"/>
  <c r="N2714" i="4" s="1"/>
  <c r="F3107" i="4"/>
  <c r="H3107" i="4" s="1"/>
  <c r="N3107" i="4" s="1"/>
  <c r="H2712" i="4"/>
  <c r="N2712" i="4" s="1"/>
  <c r="F3105" i="4"/>
  <c r="H3105" i="4" s="1"/>
  <c r="N3105" i="4" s="1"/>
  <c r="H2717" i="4"/>
  <c r="N2717" i="4" s="1"/>
  <c r="F3110" i="4"/>
  <c r="H3110" i="4" s="1"/>
  <c r="N3110" i="4" s="1"/>
  <c r="H2633" i="4"/>
  <c r="N2633" i="4" s="1"/>
  <c r="F3026" i="4"/>
  <c r="H3026" i="4" s="1"/>
  <c r="N3026" i="4" s="1"/>
  <c r="H2665" i="4"/>
  <c r="N2665" i="4" s="1"/>
  <c r="F3058" i="4"/>
  <c r="H3058" i="4" s="1"/>
  <c r="N3058" i="4" s="1"/>
  <c r="H2700" i="4"/>
  <c r="N2700" i="4" s="1"/>
  <c r="F3093" i="4"/>
  <c r="H3093" i="4" s="1"/>
  <c r="N3093" i="4" s="1"/>
  <c r="H2713" i="4"/>
  <c r="N2713" i="4" s="1"/>
  <c r="F3106" i="4"/>
  <c r="H3106" i="4" s="1"/>
  <c r="N3106" i="4" s="1"/>
  <c r="H2677" i="4"/>
  <c r="N2677" i="4" s="1"/>
  <c r="F3070" i="4"/>
  <c r="H3070" i="4" s="1"/>
  <c r="N3070" i="4" s="1"/>
  <c r="H2668" i="4"/>
  <c r="N2668" i="4" s="1"/>
  <c r="F3061" i="4"/>
  <c r="H3061" i="4" s="1"/>
  <c r="N3061" i="4" s="1"/>
  <c r="H2747" i="4"/>
  <c r="N2747" i="4" s="1"/>
  <c r="F3140" i="4"/>
  <c r="H3140" i="4" s="1"/>
  <c r="N3140" i="4" s="1"/>
  <c r="H2661" i="4"/>
  <c r="N2661" i="4" s="1"/>
  <c r="F3054" i="4"/>
  <c r="H3054" i="4" s="1"/>
  <c r="N3054" i="4" s="1"/>
  <c r="H2696" i="4"/>
  <c r="N2696" i="4" s="1"/>
  <c r="F3089" i="4"/>
  <c r="H3089" i="4" s="1"/>
  <c r="N3089" i="4" s="1"/>
  <c r="H2646" i="4"/>
  <c r="N2646" i="4" s="1"/>
  <c r="F3039" i="4"/>
  <c r="H3039" i="4" s="1"/>
  <c r="N3039" i="4" s="1"/>
  <c r="H2737" i="4"/>
  <c r="N2737" i="4" s="1"/>
  <c r="F3130" i="4"/>
  <c r="H3130" i="4" s="1"/>
  <c r="N3130" i="4" s="1"/>
  <c r="H2631" i="4"/>
  <c r="N2631" i="4" s="1"/>
  <c r="F3024" i="4"/>
  <c r="H3024" i="4" s="1"/>
  <c r="N3024" i="4" s="1"/>
  <c r="H2598" i="4"/>
  <c r="N2598" i="4" s="1"/>
  <c r="F2991" i="4"/>
  <c r="H2991" i="4" s="1"/>
  <c r="N2991" i="4" s="1"/>
  <c r="H2603" i="4"/>
  <c r="N2603" i="4" s="1"/>
  <c r="F2996" i="4"/>
  <c r="H2996" i="4" s="1"/>
  <c r="N2996" i="4" s="1"/>
  <c r="H2724" i="4"/>
  <c r="N2724" i="4" s="1"/>
  <c r="F3117" i="4"/>
  <c r="H3117" i="4" s="1"/>
  <c r="N3117" i="4" s="1"/>
  <c r="H2728" i="4"/>
  <c r="N2728" i="4" s="1"/>
  <c r="F3121" i="4"/>
  <c r="H3121" i="4" s="1"/>
  <c r="N3121" i="4" s="1"/>
  <c r="H2601" i="4"/>
  <c r="N2601" i="4" s="1"/>
  <c r="F2994" i="4"/>
  <c r="H2994" i="4" s="1"/>
  <c r="N2994" i="4" s="1"/>
  <c r="H2704" i="4"/>
  <c r="N2704" i="4" s="1"/>
  <c r="F3097" i="4"/>
  <c r="H3097" i="4" s="1"/>
  <c r="N3097" i="4" s="1"/>
  <c r="H2750" i="4"/>
  <c r="N2750" i="4" s="1"/>
  <c r="F3143" i="4"/>
  <c r="H3143" i="4" s="1"/>
  <c r="N3143" i="4" s="1"/>
  <c r="H2659" i="4"/>
  <c r="N2659" i="4" s="1"/>
  <c r="F3052" i="4"/>
  <c r="H3052" i="4" s="1"/>
  <c r="N3052" i="4" s="1"/>
  <c r="H2697" i="4"/>
  <c r="N2697" i="4" s="1"/>
  <c r="F3090" i="4"/>
  <c r="H3090" i="4" s="1"/>
  <c r="N3090" i="4" s="1"/>
  <c r="H2736" i="4"/>
  <c r="N2736" i="4" s="1"/>
  <c r="F3129" i="4"/>
  <c r="H3129" i="4" s="1"/>
  <c r="N3129" i="4" s="1"/>
  <c r="H2681" i="4"/>
  <c r="N2681" i="4" s="1"/>
  <c r="F3074" i="4"/>
  <c r="H3074" i="4" s="1"/>
  <c r="N3074" i="4" s="1"/>
  <c r="H2618" i="4"/>
  <c r="N2618" i="4" s="1"/>
  <c r="F3011" i="4"/>
  <c r="H3011" i="4" s="1"/>
  <c r="N3011" i="4" s="1"/>
  <c r="H2753" i="4"/>
  <c r="N2753" i="4" s="1"/>
  <c r="F3146" i="4"/>
  <c r="H3146" i="4" s="1"/>
  <c r="N3146" i="4" s="1"/>
  <c r="H2630" i="4"/>
  <c r="N2630" i="4" s="1"/>
  <c r="F3023" i="4"/>
  <c r="H3023" i="4" s="1"/>
  <c r="N3023" i="4" s="1"/>
  <c r="H2729" i="4"/>
  <c r="N2729" i="4" s="1"/>
  <c r="F3122" i="4"/>
  <c r="H3122" i="4" s="1"/>
  <c r="N3122" i="4" s="1"/>
  <c r="H2658" i="4"/>
  <c r="N2658" i="4" s="1"/>
  <c r="F3051" i="4"/>
  <c r="H3051" i="4" s="1"/>
  <c r="N3051" i="4" s="1"/>
  <c r="H2686" i="4"/>
  <c r="N2686" i="4" s="1"/>
  <c r="F3079" i="4"/>
  <c r="H3079" i="4" s="1"/>
  <c r="N3079" i="4" s="1"/>
  <c r="H2721" i="4"/>
  <c r="N2721" i="4" s="1"/>
  <c r="F3114" i="4"/>
  <c r="H3114" i="4" s="1"/>
  <c r="N3114" i="4" s="1"/>
  <c r="H2673" i="4"/>
  <c r="N2673" i="4" s="1"/>
  <c r="F3066" i="4"/>
  <c r="H3066" i="4" s="1"/>
  <c r="N3066" i="4" s="1"/>
  <c r="H2667" i="4"/>
  <c r="N2667" i="4" s="1"/>
  <c r="F3060" i="4"/>
  <c r="H3060" i="4" s="1"/>
  <c r="N3060" i="4" s="1"/>
  <c r="H2602" i="4"/>
  <c r="N2602" i="4" s="1"/>
  <c r="F2995" i="4"/>
  <c r="H2995" i="4" s="1"/>
  <c r="N2995" i="4" s="1"/>
  <c r="H2651" i="4"/>
  <c r="N2651" i="4" s="1"/>
  <c r="F3044" i="4"/>
  <c r="H3044" i="4" s="1"/>
  <c r="N3044" i="4" s="1"/>
  <c r="H2682" i="4"/>
  <c r="N2682" i="4" s="1"/>
  <c r="F3075" i="4"/>
  <c r="H3075" i="4" s="1"/>
  <c r="N3075" i="4" s="1"/>
  <c r="H2616" i="4"/>
  <c r="N2616" i="4" s="1"/>
  <c r="F3009" i="4"/>
  <c r="H3009" i="4" s="1"/>
  <c r="N3009" i="4" s="1"/>
  <c r="H2640" i="4"/>
  <c r="N2640" i="4" s="1"/>
  <c r="F3033" i="4"/>
  <c r="H3033" i="4" s="1"/>
  <c r="N3033" i="4" s="1"/>
  <c r="H2680" i="4"/>
  <c r="N2680" i="4" s="1"/>
  <c r="F3073" i="4"/>
  <c r="H3073" i="4" s="1"/>
  <c r="N3073" i="4" s="1"/>
  <c r="H2699" i="4"/>
  <c r="N2699" i="4" s="1"/>
  <c r="F3092" i="4"/>
  <c r="H3092" i="4" s="1"/>
  <c r="N3092" i="4" s="1"/>
  <c r="H2676" i="4"/>
  <c r="N2676" i="4" s="1"/>
  <c r="F3069" i="4"/>
  <c r="H3069" i="4" s="1"/>
  <c r="N3069" i="4" s="1"/>
  <c r="H2684" i="4"/>
  <c r="N2684" i="4" s="1"/>
  <c r="F3077" i="4"/>
  <c r="H3077" i="4" s="1"/>
  <c r="N3077" i="4" s="1"/>
  <c r="H2723" i="4"/>
  <c r="N2723" i="4" s="1"/>
  <c r="F3116" i="4"/>
  <c r="H3116" i="4" s="1"/>
  <c r="N3116" i="4" s="1"/>
  <c r="H2735" i="4"/>
  <c r="N2735" i="4" s="1"/>
  <c r="F3128" i="4"/>
  <c r="H3128" i="4" s="1"/>
  <c r="N3128" i="4" s="1"/>
  <c r="H2645" i="4"/>
  <c r="N2645" i="4" s="1"/>
  <c r="F3038" i="4"/>
  <c r="H3038" i="4" s="1"/>
  <c r="N3038" i="4" s="1"/>
  <c r="H2656" i="4"/>
  <c r="N2656" i="4" s="1"/>
  <c r="F3049" i="4"/>
  <c r="H3049" i="4" s="1"/>
  <c r="N3049" i="4" s="1"/>
  <c r="H2600" i="4"/>
  <c r="N2600" i="4" s="1"/>
  <c r="F2993" i="4"/>
  <c r="H2993" i="4" s="1"/>
  <c r="N2993" i="4" s="1"/>
  <c r="H2626" i="4"/>
  <c r="N2626" i="4" s="1"/>
  <c r="F3019" i="4"/>
  <c r="H3019" i="4" s="1"/>
  <c r="N3019" i="4" s="1"/>
  <c r="H2620" i="4"/>
  <c r="N2620" i="4" s="1"/>
  <c r="F3013" i="4"/>
  <c r="H3013" i="4" s="1"/>
  <c r="N3013" i="4" s="1"/>
  <c r="H2707" i="4"/>
  <c r="N2707" i="4" s="1"/>
  <c r="F3100" i="4"/>
  <c r="H3100" i="4" s="1"/>
  <c r="N3100" i="4" s="1"/>
  <c r="H2706" i="4"/>
  <c r="N2706" i="4" s="1"/>
  <c r="F3099" i="4"/>
  <c r="H3099" i="4" s="1"/>
  <c r="N3099" i="4" s="1"/>
  <c r="H2679" i="4"/>
  <c r="N2679" i="4" s="1"/>
  <c r="F3072" i="4"/>
  <c r="H3072" i="4" s="1"/>
  <c r="N3072" i="4" s="1"/>
  <c r="H2725" i="4"/>
  <c r="N2725" i="4" s="1"/>
  <c r="F3118" i="4"/>
  <c r="H3118" i="4" s="1"/>
  <c r="N3118" i="4" s="1"/>
  <c r="H2740" i="4"/>
  <c r="N2740" i="4" s="1"/>
  <c r="F3133" i="4"/>
  <c r="H3133" i="4" s="1"/>
  <c r="N3133" i="4" s="1"/>
  <c r="H2644" i="4"/>
  <c r="N2644" i="4" s="1"/>
  <c r="F3037" i="4"/>
  <c r="H3037" i="4" s="1"/>
  <c r="N3037" i="4" s="1"/>
  <c r="H2627" i="4"/>
  <c r="N2627" i="4" s="1"/>
  <c r="F3020" i="4"/>
  <c r="H3020" i="4" s="1"/>
  <c r="N3020" i="4" s="1"/>
  <c r="H2613" i="4"/>
  <c r="N2613" i="4" s="1"/>
  <c r="F3006" i="4"/>
  <c r="H3006" i="4" s="1"/>
  <c r="N3006" i="4" s="1"/>
  <c r="H2741" i="4"/>
  <c r="N2741" i="4" s="1"/>
  <c r="F3134" i="4"/>
  <c r="H3134" i="4" s="1"/>
  <c r="N3134" i="4" s="1"/>
  <c r="H2663" i="4"/>
  <c r="N2663" i="4" s="1"/>
  <c r="F3056" i="4"/>
  <c r="H3056" i="4" s="1"/>
  <c r="N3056" i="4" s="1"/>
  <c r="H2597" i="4"/>
  <c r="N2597" i="4" s="1"/>
  <c r="F2990" i="4"/>
  <c r="H2990" i="4" s="1"/>
  <c r="N2990" i="4" s="1"/>
  <c r="H2738" i="4"/>
  <c r="N2738" i="4" s="1"/>
  <c r="F3131" i="4"/>
  <c r="H3131" i="4" s="1"/>
  <c r="N3131" i="4" s="1"/>
  <c r="H2638" i="4"/>
  <c r="N2638" i="4" s="1"/>
  <c r="F3031" i="4"/>
  <c r="H3031" i="4" s="1"/>
  <c r="N3031" i="4" s="1"/>
  <c r="H2685" i="4"/>
  <c r="N2685" i="4" s="1"/>
  <c r="F3078" i="4"/>
  <c r="H3078" i="4" s="1"/>
  <c r="N3078" i="4" s="1"/>
  <c r="H2657" i="4"/>
  <c r="N2657" i="4" s="1"/>
  <c r="F3050" i="4"/>
  <c r="H3050" i="4" s="1"/>
  <c r="N3050" i="4" s="1"/>
  <c r="H2596" i="4"/>
  <c r="N2596" i="4" s="1"/>
  <c r="F2989" i="4"/>
  <c r="H2989" i="4" s="1"/>
  <c r="N2989" i="4" s="1"/>
  <c r="H2734" i="4"/>
  <c r="N2734" i="4" s="1"/>
  <c r="F3127" i="4"/>
  <c r="H3127" i="4" s="1"/>
  <c r="N3127" i="4" s="1"/>
  <c r="H2715" i="4"/>
  <c r="N2715" i="4" s="1"/>
  <c r="F3108" i="4"/>
  <c r="H3108" i="4" s="1"/>
  <c r="N3108" i="4" s="1"/>
  <c r="H2716" i="4"/>
  <c r="N2716" i="4" s="1"/>
  <c r="F3109" i="4"/>
  <c r="H3109" i="4" s="1"/>
  <c r="N3109" i="4" s="1"/>
  <c r="H2742" i="4"/>
  <c r="N2742" i="4" s="1"/>
  <c r="F3135" i="4"/>
  <c r="H3135" i="4" s="1"/>
  <c r="N3135" i="4" s="1"/>
  <c r="H2705" i="4"/>
  <c r="N2705" i="4" s="1"/>
  <c r="F3098" i="4"/>
  <c r="H3098" i="4" s="1"/>
  <c r="N3098" i="4" s="1"/>
  <c r="H2722" i="4"/>
  <c r="N2722" i="4" s="1"/>
  <c r="F3115" i="4"/>
  <c r="H3115" i="4" s="1"/>
  <c r="N3115" i="4" s="1"/>
  <c r="H2720" i="4"/>
  <c r="N2720" i="4" s="1"/>
  <c r="F3113" i="4"/>
  <c r="H3113" i="4" s="1"/>
  <c r="N3113" i="4" s="1"/>
  <c r="H2617" i="4"/>
  <c r="N2617" i="4" s="1"/>
  <c r="F3010" i="4"/>
  <c r="H3010" i="4" s="1"/>
  <c r="N3010" i="4" s="1"/>
  <c r="H2730" i="4"/>
  <c r="N2730" i="4" s="1"/>
  <c r="F3123" i="4"/>
  <c r="H3123" i="4" s="1"/>
  <c r="N3123" i="4" s="1"/>
  <c r="H2690" i="4"/>
  <c r="N2690" i="4" s="1"/>
  <c r="F3083" i="4"/>
  <c r="H3083" i="4" s="1"/>
  <c r="N3083" i="4" s="1"/>
  <c r="H2719" i="4"/>
  <c r="N2719" i="4" s="1"/>
  <c r="F3112" i="4"/>
  <c r="H3112" i="4" s="1"/>
  <c r="N3112" i="4" s="1"/>
  <c r="H2689" i="4"/>
  <c r="N2689" i="4" s="1"/>
  <c r="F3082" i="4"/>
  <c r="H3082" i="4" s="1"/>
  <c r="N3082" i="4" s="1"/>
  <c r="H2702" i="4"/>
  <c r="N2702" i="4" s="1"/>
  <c r="F3095" i="4"/>
  <c r="H3095" i="4" s="1"/>
  <c r="N3095" i="4" s="1"/>
  <c r="H2674" i="4"/>
  <c r="N2674" i="4" s="1"/>
  <c r="F3067" i="4"/>
  <c r="H3067" i="4" s="1"/>
  <c r="N3067" i="4" s="1"/>
  <c r="H2755" i="4"/>
  <c r="N2755" i="4" s="1"/>
  <c r="G3148" i="4"/>
  <c r="H3148" i="4" s="1"/>
  <c r="N3148" i="4" s="1"/>
  <c r="H2608" i="4"/>
  <c r="N2608" i="4" s="1"/>
  <c r="F3001" i="4"/>
  <c r="H3001" i="4" s="1"/>
  <c r="N3001" i="4" s="1"/>
  <c r="H2217" i="4"/>
  <c r="N2217" i="4" s="1"/>
  <c r="F2610" i="4"/>
  <c r="H2267" i="4"/>
  <c r="N2267" i="4" s="1"/>
  <c r="F2660" i="4"/>
  <c r="H2255" i="4"/>
  <c r="N2255" i="4" s="1"/>
  <c r="F2648" i="4"/>
  <c r="H2350" i="4"/>
  <c r="N2350" i="4" s="1"/>
  <c r="F2743" i="4"/>
  <c r="H2352" i="4"/>
  <c r="N2352" i="4" s="1"/>
  <c r="F2745" i="4"/>
  <c r="H2346" i="4"/>
  <c r="N2346" i="4" s="1"/>
  <c r="F2739" i="4"/>
  <c r="H2315" i="4"/>
  <c r="N2315" i="4" s="1"/>
  <c r="F2708" i="4"/>
  <c r="H2317" i="4"/>
  <c r="N2317" i="4" s="1"/>
  <c r="F2710" i="4"/>
  <c r="H2226" i="4"/>
  <c r="N2226" i="4" s="1"/>
  <c r="F2619" i="4"/>
  <c r="H2340" i="4"/>
  <c r="N2340" i="4" s="1"/>
  <c r="F2733" i="4"/>
  <c r="H2358" i="4"/>
  <c r="N2358" i="4" s="1"/>
  <c r="F2751" i="4"/>
  <c r="H2351" i="4"/>
  <c r="N2351" i="4" s="1"/>
  <c r="F2744" i="4"/>
  <c r="H2235" i="4"/>
  <c r="N2235" i="4" s="1"/>
  <c r="F2628" i="4"/>
  <c r="H2269" i="4"/>
  <c r="N2269" i="4" s="1"/>
  <c r="F2662" i="4"/>
  <c r="H2353" i="4"/>
  <c r="N2353" i="4" s="1"/>
  <c r="F2746" i="4"/>
  <c r="H2302" i="4"/>
  <c r="N2302" i="4" s="1"/>
  <c r="F2695" i="4"/>
  <c r="H2242" i="4"/>
  <c r="N2242" i="4" s="1"/>
  <c r="F2635" i="4"/>
  <c r="H2236" i="4"/>
  <c r="N2236" i="4" s="1"/>
  <c r="F2629" i="4"/>
  <c r="H2214" i="4"/>
  <c r="N2214" i="4" s="1"/>
  <c r="F2607" i="4"/>
  <c r="H2338" i="4"/>
  <c r="N2338" i="4" s="1"/>
  <c r="F2731" i="4"/>
  <c r="H2290" i="4"/>
  <c r="N2290" i="4" s="1"/>
  <c r="F2683" i="4"/>
  <c r="H2285" i="4"/>
  <c r="N2285" i="4" s="1"/>
  <c r="F2678" i="4"/>
  <c r="H2339" i="4"/>
  <c r="N2339" i="4" s="1"/>
  <c r="F2732" i="4"/>
  <c r="H2262" i="4"/>
  <c r="N2262" i="4" s="1"/>
  <c r="F2655" i="4"/>
  <c r="H2239" i="4"/>
  <c r="N2239" i="4" s="1"/>
  <c r="F2632" i="4"/>
  <c r="H2243" i="4"/>
  <c r="N2243" i="4" s="1"/>
  <c r="F2636" i="4"/>
  <c r="H2222" i="4"/>
  <c r="N2222" i="4" s="1"/>
  <c r="F2615" i="4"/>
  <c r="D105" i="3"/>
  <c r="C105" i="4"/>
  <c r="C498" i="4" s="1"/>
  <c r="C891" i="4" s="1"/>
  <c r="C1284" i="4" s="1"/>
  <c r="C1677" i="4" s="1"/>
  <c r="C2070" i="4" s="1"/>
  <c r="C2463" i="4" s="1"/>
  <c r="C2856" i="4" s="1"/>
  <c r="BB398" i="3"/>
  <c r="K122" i="3"/>
  <c r="K121" i="3"/>
  <c r="K120" i="3"/>
  <c r="K129" i="3"/>
  <c r="K119" i="3"/>
  <c r="R86" i="3"/>
  <c r="T86" i="3" s="1"/>
  <c r="F87" i="4" s="1"/>
  <c r="R85" i="3"/>
  <c r="T85" i="3" s="1"/>
  <c r="F86" i="4" s="1"/>
  <c r="R84" i="3"/>
  <c r="T84" i="3" s="1"/>
  <c r="F85" i="4" s="1"/>
  <c r="R80" i="3"/>
  <c r="T80" i="3" s="1"/>
  <c r="F81" i="4" s="1"/>
  <c r="G78" i="3"/>
  <c r="G77" i="3"/>
  <c r="G76" i="3"/>
  <c r="G75" i="3"/>
  <c r="G74" i="3"/>
  <c r="G73" i="3"/>
  <c r="G72" i="3"/>
  <c r="G71" i="3"/>
  <c r="G70" i="3"/>
  <c r="G69" i="3"/>
  <c r="G68" i="3"/>
  <c r="G67" i="3"/>
  <c r="G66" i="3"/>
  <c r="G65" i="3"/>
  <c r="G64" i="3"/>
  <c r="G63" i="3"/>
  <c r="G62" i="3"/>
  <c r="G61" i="3"/>
  <c r="G60" i="3"/>
  <c r="G59" i="3"/>
  <c r="G58" i="3"/>
  <c r="S53" i="3"/>
  <c r="R53" i="3"/>
  <c r="Q53" i="3"/>
  <c r="T53" i="3" s="1"/>
  <c r="F54" i="4" s="1"/>
  <c r="S52" i="3"/>
  <c r="R52" i="3"/>
  <c r="Q52" i="3"/>
  <c r="S51" i="3"/>
  <c r="R51" i="3"/>
  <c r="Q51" i="3"/>
  <c r="T51" i="3" s="1"/>
  <c r="F52" i="4" s="1"/>
  <c r="S50" i="3"/>
  <c r="R50" i="3"/>
  <c r="Q50" i="3"/>
  <c r="S49" i="3"/>
  <c r="R49" i="3"/>
  <c r="Q49" i="3"/>
  <c r="T49" i="3" s="1"/>
  <c r="F50" i="4" s="1"/>
  <c r="S48" i="3"/>
  <c r="R48" i="3"/>
  <c r="Q48" i="3"/>
  <c r="S47" i="3"/>
  <c r="R47" i="3"/>
  <c r="Q47" i="3"/>
  <c r="T47" i="3" s="1"/>
  <c r="F48" i="4" s="1"/>
  <c r="AR46" i="3"/>
  <c r="AS46" i="3" s="1"/>
  <c r="G47" i="4" s="1"/>
  <c r="R46" i="3"/>
  <c r="Q46" i="3"/>
  <c r="S45" i="3"/>
  <c r="R45" i="3"/>
  <c r="Q45" i="3"/>
  <c r="T45" i="3" s="1"/>
  <c r="F46" i="4" s="1"/>
  <c r="S43" i="3"/>
  <c r="R43" i="3"/>
  <c r="Q43" i="3"/>
  <c r="S42" i="3"/>
  <c r="R42" i="3"/>
  <c r="Q42" i="3"/>
  <c r="T42" i="3" s="1"/>
  <c r="F43" i="4" s="1"/>
  <c r="S41" i="3"/>
  <c r="R41" i="3"/>
  <c r="Q41" i="3"/>
  <c r="S40" i="3"/>
  <c r="R40" i="3"/>
  <c r="Q40" i="3"/>
  <c r="T40" i="3" s="1"/>
  <c r="F41" i="4" s="1"/>
  <c r="AR39" i="3"/>
  <c r="AS39" i="3" s="1"/>
  <c r="G40" i="4" s="1"/>
  <c r="R39" i="3"/>
  <c r="Q39" i="3"/>
  <c r="S38" i="3"/>
  <c r="R38" i="3"/>
  <c r="Q38" i="3"/>
  <c r="T38" i="3" s="1"/>
  <c r="F39" i="4" s="1"/>
  <c r="S37" i="3"/>
  <c r="R37" i="3"/>
  <c r="Q37" i="3"/>
  <c r="S36" i="3"/>
  <c r="R36" i="3"/>
  <c r="Q36" i="3"/>
  <c r="T36" i="3" s="1"/>
  <c r="F37" i="4" s="1"/>
  <c r="S35" i="3"/>
  <c r="R35" i="3"/>
  <c r="Q35" i="3"/>
  <c r="S34" i="3"/>
  <c r="R34" i="3"/>
  <c r="Q34" i="3"/>
  <c r="T34" i="3" s="1"/>
  <c r="F35" i="4" s="1"/>
  <c r="S32" i="3"/>
  <c r="R32" i="3"/>
  <c r="Q32" i="3"/>
  <c r="S31" i="3"/>
  <c r="R31" i="3"/>
  <c r="Q31" i="3"/>
  <c r="T31" i="3" s="1"/>
  <c r="F32" i="4" s="1"/>
  <c r="S30" i="3"/>
  <c r="R30" i="3"/>
  <c r="Q30" i="3"/>
  <c r="AR29" i="3"/>
  <c r="AS29" i="3" s="1"/>
  <c r="R29" i="3"/>
  <c r="Q29" i="3"/>
  <c r="S28" i="3"/>
  <c r="R28" i="3"/>
  <c r="Q28" i="3"/>
  <c r="S27" i="3"/>
  <c r="R27" i="3"/>
  <c r="Q27" i="3"/>
  <c r="T27" i="3" s="1"/>
  <c r="F28" i="4" s="1"/>
  <c r="S26" i="3"/>
  <c r="R26" i="3"/>
  <c r="Q26" i="3"/>
  <c r="S25" i="3"/>
  <c r="R25" i="3"/>
  <c r="Q25" i="3"/>
  <c r="T25" i="3" s="1"/>
  <c r="F26" i="4" s="1"/>
  <c r="S24" i="3"/>
  <c r="R24" i="3"/>
  <c r="Q24" i="3"/>
  <c r="S22" i="3"/>
  <c r="R22" i="3"/>
  <c r="Q22" i="3"/>
  <c r="T22" i="3" s="1"/>
  <c r="F23" i="4" s="1"/>
  <c r="S21" i="3"/>
  <c r="R21" i="3"/>
  <c r="Q21" i="3"/>
  <c r="S20" i="3"/>
  <c r="R20" i="3"/>
  <c r="Q20" i="3"/>
  <c r="T20" i="3" s="1"/>
  <c r="F21" i="4" s="1"/>
  <c r="S19" i="3"/>
  <c r="R19" i="3"/>
  <c r="Q19" i="3"/>
  <c r="S18" i="3"/>
  <c r="R18" i="3"/>
  <c r="Q18" i="3"/>
  <c r="T18" i="3" s="1"/>
  <c r="F19" i="4" s="1"/>
  <c r="S17" i="3"/>
  <c r="R17" i="3"/>
  <c r="Q17" i="3"/>
  <c r="S16" i="3"/>
  <c r="R16" i="3"/>
  <c r="Q16" i="3"/>
  <c r="T16" i="3" s="1"/>
  <c r="F17" i="4" s="1"/>
  <c r="S15" i="3"/>
  <c r="R15" i="3"/>
  <c r="Q15" i="3"/>
  <c r="S13" i="3"/>
  <c r="R13" i="3"/>
  <c r="Q13" i="3"/>
  <c r="T13" i="3" s="1"/>
  <c r="F14" i="4" s="1"/>
  <c r="S12" i="3"/>
  <c r="R12" i="3"/>
  <c r="Q12" i="3"/>
  <c r="S11" i="3"/>
  <c r="R11" i="3"/>
  <c r="Q11" i="3"/>
  <c r="T11" i="3" s="1"/>
  <c r="F12" i="4" s="1"/>
  <c r="K8" i="3"/>
  <c r="K118" i="3"/>
  <c r="G118" i="3"/>
  <c r="K117" i="3"/>
  <c r="G117" i="3"/>
  <c r="S103" i="3"/>
  <c r="R103" i="3"/>
  <c r="Q103" i="3"/>
  <c r="K103" i="3"/>
  <c r="S102" i="3"/>
  <c r="R102" i="3"/>
  <c r="Q102" i="3"/>
  <c r="T102" i="3" s="1"/>
  <c r="F103" i="4" s="1"/>
  <c r="K102" i="3"/>
  <c r="G102" i="3"/>
  <c r="K115" i="3"/>
  <c r="G115" i="3"/>
  <c r="K114" i="3"/>
  <c r="G114" i="3"/>
  <c r="K113" i="3"/>
  <c r="G113" i="3"/>
  <c r="AP101" i="3"/>
  <c r="AS101" i="3" s="1"/>
  <c r="G102" i="4" s="1"/>
  <c r="S101" i="3"/>
  <c r="R101" i="3"/>
  <c r="K101" i="3"/>
  <c r="G101" i="3"/>
  <c r="AR116" i="3"/>
  <c r="AS116" i="3" s="1"/>
  <c r="G117" i="4" s="1"/>
  <c r="R116" i="3"/>
  <c r="Q116" i="3"/>
  <c r="K116" i="3"/>
  <c r="G116" i="3"/>
  <c r="K100" i="3"/>
  <c r="G100" i="3"/>
  <c r="S99" i="3"/>
  <c r="R99" i="3"/>
  <c r="Q99" i="3"/>
  <c r="K99" i="3"/>
  <c r="G99" i="3"/>
  <c r="AR98" i="3"/>
  <c r="AS98" i="3" s="1"/>
  <c r="G99" i="4" s="1"/>
  <c r="R98" i="3"/>
  <c r="Q98" i="3"/>
  <c r="K98" i="3"/>
  <c r="G98" i="3"/>
  <c r="S97" i="3"/>
  <c r="R97" i="3"/>
  <c r="Q97" i="3"/>
  <c r="G97" i="3"/>
  <c r="AP96" i="3"/>
  <c r="AS96" i="3" s="1"/>
  <c r="G97" i="4" s="1"/>
  <c r="S96" i="3"/>
  <c r="R96" i="3"/>
  <c r="K96" i="3"/>
  <c r="G96" i="3"/>
  <c r="K112" i="3"/>
  <c r="G112" i="3"/>
  <c r="K111" i="3"/>
  <c r="G111" i="3"/>
  <c r="S110" i="3"/>
  <c r="R110" i="3"/>
  <c r="Q110" i="3"/>
  <c r="K110" i="3"/>
  <c r="G110" i="3"/>
  <c r="S109" i="3"/>
  <c r="R109" i="3"/>
  <c r="Q109" i="3"/>
  <c r="K109" i="3"/>
  <c r="G109" i="3"/>
  <c r="AR95" i="3"/>
  <c r="AS95" i="3" s="1"/>
  <c r="G96" i="4" s="1"/>
  <c r="R95" i="3"/>
  <c r="Q95" i="3"/>
  <c r="K95" i="3"/>
  <c r="G95" i="3"/>
  <c r="S94" i="3"/>
  <c r="R94" i="3"/>
  <c r="Q94" i="3"/>
  <c r="K94" i="3"/>
  <c r="G94" i="3"/>
  <c r="K93" i="3"/>
  <c r="G93" i="3"/>
  <c r="K92" i="3"/>
  <c r="G92" i="3"/>
  <c r="AP91" i="3"/>
  <c r="AS91" i="3" s="1"/>
  <c r="G92" i="4" s="1"/>
  <c r="S91" i="3"/>
  <c r="R91" i="3"/>
  <c r="K91" i="3"/>
  <c r="G91" i="3"/>
  <c r="AR90" i="3"/>
  <c r="AS90" i="3" s="1"/>
  <c r="G91" i="4" s="1"/>
  <c r="R90" i="3"/>
  <c r="Q90" i="3"/>
  <c r="K90" i="3"/>
  <c r="G90" i="3"/>
  <c r="S89" i="3"/>
  <c r="R89" i="3"/>
  <c r="Q89" i="3"/>
  <c r="K89" i="3"/>
  <c r="G89" i="3"/>
  <c r="K88" i="3"/>
  <c r="G88" i="3"/>
  <c r="K108" i="3"/>
  <c r="G108" i="3"/>
  <c r="K106" i="3"/>
  <c r="G106" i="3"/>
  <c r="S105" i="3"/>
  <c r="R105" i="3"/>
  <c r="Q105" i="3"/>
  <c r="K105" i="3"/>
  <c r="G105" i="3"/>
  <c r="S104" i="3"/>
  <c r="R104" i="3"/>
  <c r="Q104" i="3"/>
  <c r="T104" i="3" s="1"/>
  <c r="F105" i="4" s="1"/>
  <c r="K104" i="3"/>
  <c r="G104" i="3"/>
  <c r="J13" i="1"/>
  <c r="G13" i="1"/>
  <c r="D13" i="1"/>
  <c r="I12" i="1"/>
  <c r="F12" i="1"/>
  <c r="B11" i="1"/>
  <c r="B12" i="1" s="1"/>
  <c r="B13" i="1" s="1"/>
  <c r="T110" i="3" l="1"/>
  <c r="F111" i="4" s="1"/>
  <c r="G30" i="4"/>
  <c r="AS398" i="3"/>
  <c r="T105" i="3"/>
  <c r="F106" i="4" s="1"/>
  <c r="F499" i="4" s="1"/>
  <c r="F892" i="4" s="1"/>
  <c r="T99" i="3"/>
  <c r="F100" i="4" s="1"/>
  <c r="T109" i="3"/>
  <c r="F110" i="4" s="1"/>
  <c r="T97" i="3"/>
  <c r="F98" i="4" s="1"/>
  <c r="T12" i="3"/>
  <c r="F13" i="4" s="1"/>
  <c r="T15" i="3"/>
  <c r="F16" i="4" s="1"/>
  <c r="T17" i="3"/>
  <c r="F18" i="4" s="1"/>
  <c r="T19" i="3"/>
  <c r="F20" i="4" s="1"/>
  <c r="T21" i="3"/>
  <c r="F22" i="4" s="1"/>
  <c r="T24" i="3"/>
  <c r="F25" i="4" s="1"/>
  <c r="T26" i="3"/>
  <c r="F27" i="4" s="1"/>
  <c r="T28" i="3"/>
  <c r="F29" i="4" s="1"/>
  <c r="T30" i="3"/>
  <c r="F31" i="4" s="1"/>
  <c r="T32" i="3"/>
  <c r="F33" i="4" s="1"/>
  <c r="T35" i="3"/>
  <c r="F36" i="4" s="1"/>
  <c r="T37" i="3"/>
  <c r="F38" i="4" s="1"/>
  <c r="T41" i="3"/>
  <c r="F42" i="4" s="1"/>
  <c r="T43" i="3"/>
  <c r="F44" i="4" s="1"/>
  <c r="T48" i="3"/>
  <c r="F49" i="4" s="1"/>
  <c r="T50" i="3"/>
  <c r="F51" i="4" s="1"/>
  <c r="T52" i="3"/>
  <c r="F53" i="4" s="1"/>
  <c r="T89" i="3"/>
  <c r="F90" i="4" s="1"/>
  <c r="F483" i="4" s="1"/>
  <c r="F876" i="4" s="1"/>
  <c r="T103" i="3"/>
  <c r="F104" i="4" s="1"/>
  <c r="F497" i="4" s="1"/>
  <c r="F890" i="4" s="1"/>
  <c r="T94" i="3"/>
  <c r="F95" i="4" s="1"/>
  <c r="H2683" i="4"/>
  <c r="N2683" i="4" s="1"/>
  <c r="F3076" i="4"/>
  <c r="H3076" i="4" s="1"/>
  <c r="N3076" i="4" s="1"/>
  <c r="H2619" i="4"/>
  <c r="N2619" i="4" s="1"/>
  <c r="F3012" i="4"/>
  <c r="H3012" i="4" s="1"/>
  <c r="N3012" i="4" s="1"/>
  <c r="H2615" i="4"/>
  <c r="N2615" i="4" s="1"/>
  <c r="F3008" i="4"/>
  <c r="H3008" i="4" s="1"/>
  <c r="N3008" i="4" s="1"/>
  <c r="H2629" i="4"/>
  <c r="N2629" i="4" s="1"/>
  <c r="F3022" i="4"/>
  <c r="H3022" i="4" s="1"/>
  <c r="N3022" i="4" s="1"/>
  <c r="H2744" i="4"/>
  <c r="N2744" i="4" s="1"/>
  <c r="F3137" i="4"/>
  <c r="H3137" i="4" s="1"/>
  <c r="N3137" i="4" s="1"/>
  <c r="H2739" i="4"/>
  <c r="N2739" i="4" s="1"/>
  <c r="F3132" i="4"/>
  <c r="H3132" i="4" s="1"/>
  <c r="N3132" i="4" s="1"/>
  <c r="H2732" i="4"/>
  <c r="N2732" i="4" s="1"/>
  <c r="F3125" i="4"/>
  <c r="H3125" i="4" s="1"/>
  <c r="N3125" i="4" s="1"/>
  <c r="H2731" i="4"/>
  <c r="N2731" i="4" s="1"/>
  <c r="F3124" i="4"/>
  <c r="H3124" i="4" s="1"/>
  <c r="N3124" i="4" s="1"/>
  <c r="H2635" i="4"/>
  <c r="N2635" i="4" s="1"/>
  <c r="F3028" i="4"/>
  <c r="H3028" i="4" s="1"/>
  <c r="N3028" i="4" s="1"/>
  <c r="H2662" i="4"/>
  <c r="N2662" i="4" s="1"/>
  <c r="F3055" i="4"/>
  <c r="H3055" i="4" s="1"/>
  <c r="N3055" i="4" s="1"/>
  <c r="H2751" i="4"/>
  <c r="N2751" i="4" s="1"/>
  <c r="F3144" i="4"/>
  <c r="H3144" i="4" s="1"/>
  <c r="N3144" i="4" s="1"/>
  <c r="H2710" i="4"/>
  <c r="N2710" i="4" s="1"/>
  <c r="F3103" i="4"/>
  <c r="H3103" i="4" s="1"/>
  <c r="N3103" i="4" s="1"/>
  <c r="H2745" i="4"/>
  <c r="N2745" i="4" s="1"/>
  <c r="F3138" i="4"/>
  <c r="H3138" i="4" s="1"/>
  <c r="N3138" i="4" s="1"/>
  <c r="H2660" i="4"/>
  <c r="N2660" i="4" s="1"/>
  <c r="F3053" i="4"/>
  <c r="H3053" i="4" s="1"/>
  <c r="N3053" i="4" s="1"/>
  <c r="H2655" i="4"/>
  <c r="N2655" i="4" s="1"/>
  <c r="F3048" i="4"/>
  <c r="H3048" i="4" s="1"/>
  <c r="N3048" i="4" s="1"/>
  <c r="H2746" i="4"/>
  <c r="N2746" i="4" s="1"/>
  <c r="F3139" i="4"/>
  <c r="H3139" i="4" s="1"/>
  <c r="N3139" i="4" s="1"/>
  <c r="H2648" i="4"/>
  <c r="N2648" i="4" s="1"/>
  <c r="F3041" i="4"/>
  <c r="H3041" i="4" s="1"/>
  <c r="N3041" i="4" s="1"/>
  <c r="H2636" i="4"/>
  <c r="N2636" i="4" s="1"/>
  <c r="F3029" i="4"/>
  <c r="H3029" i="4" s="1"/>
  <c r="N3029" i="4" s="1"/>
  <c r="H2678" i="4"/>
  <c r="N2678" i="4" s="1"/>
  <c r="F3071" i="4"/>
  <c r="H3071" i="4" s="1"/>
  <c r="N3071" i="4" s="1"/>
  <c r="H2607" i="4"/>
  <c r="N2607" i="4" s="1"/>
  <c r="F3000" i="4"/>
  <c r="H3000" i="4" s="1"/>
  <c r="N3000" i="4" s="1"/>
  <c r="H2628" i="4"/>
  <c r="N2628" i="4" s="1"/>
  <c r="F3021" i="4"/>
  <c r="H3021" i="4" s="1"/>
  <c r="N3021" i="4" s="1"/>
  <c r="H2708" i="4"/>
  <c r="N2708" i="4" s="1"/>
  <c r="F3101" i="4"/>
  <c r="H3101" i="4" s="1"/>
  <c r="N3101" i="4" s="1"/>
  <c r="H2610" i="4"/>
  <c r="N2610" i="4" s="1"/>
  <c r="F3003" i="4"/>
  <c r="H3003" i="4" s="1"/>
  <c r="N3003" i="4" s="1"/>
  <c r="H2632" i="4"/>
  <c r="N2632" i="4" s="1"/>
  <c r="F3025" i="4"/>
  <c r="H3025" i="4" s="1"/>
  <c r="N3025" i="4" s="1"/>
  <c r="H2695" i="4"/>
  <c r="N2695" i="4" s="1"/>
  <c r="F3088" i="4"/>
  <c r="H3088" i="4" s="1"/>
  <c r="N3088" i="4" s="1"/>
  <c r="H2733" i="4"/>
  <c r="N2733" i="4" s="1"/>
  <c r="F3126" i="4"/>
  <c r="H3126" i="4" s="1"/>
  <c r="N3126" i="4" s="1"/>
  <c r="H2743" i="4"/>
  <c r="N2743" i="4" s="1"/>
  <c r="F3136" i="4"/>
  <c r="H3136" i="4" s="1"/>
  <c r="N3136" i="4" s="1"/>
  <c r="G489" i="4"/>
  <c r="G490" i="4"/>
  <c r="G423" i="4"/>
  <c r="G495" i="4"/>
  <c r="G888" i="4" s="1"/>
  <c r="G1281" i="4" s="1"/>
  <c r="G1674" i="4" s="1"/>
  <c r="G2067" i="4" s="1"/>
  <c r="G2460" i="4" s="1"/>
  <c r="G2853" i="4" s="1"/>
  <c r="G485" i="4"/>
  <c r="G492" i="4"/>
  <c r="G510" i="4"/>
  <c r="G484" i="4"/>
  <c r="G433" i="4"/>
  <c r="G440" i="4"/>
  <c r="O490" i="4"/>
  <c r="P490" i="4" s="1"/>
  <c r="F493" i="4"/>
  <c r="F886" i="4" s="1"/>
  <c r="F478" i="4"/>
  <c r="F871" i="4" s="1"/>
  <c r="F503" i="4"/>
  <c r="F896" i="4" s="1"/>
  <c r="F491" i="4"/>
  <c r="F884" i="4" s="1"/>
  <c r="F444" i="4"/>
  <c r="F837" i="4" s="1"/>
  <c r="F446" i="4"/>
  <c r="F839" i="4" s="1"/>
  <c r="F479" i="4"/>
  <c r="F872" i="4" s="1"/>
  <c r="F504" i="4"/>
  <c r="F897" i="4" s="1"/>
  <c r="F480" i="4"/>
  <c r="F873" i="4" s="1"/>
  <c r="F474" i="4"/>
  <c r="F867" i="4" s="1"/>
  <c r="F488" i="4"/>
  <c r="F881" i="4" s="1"/>
  <c r="F498" i="4"/>
  <c r="F891" i="4" s="1"/>
  <c r="F496" i="4"/>
  <c r="F889" i="4" s="1"/>
  <c r="F405" i="4"/>
  <c r="F445" i="4"/>
  <c r="F838" i="4" s="1"/>
  <c r="F447" i="4"/>
  <c r="F840" i="4" s="1"/>
  <c r="S46" i="3"/>
  <c r="T46" i="3" s="1"/>
  <c r="F47" i="4" s="1"/>
  <c r="AU398" i="3"/>
  <c r="H11" i="1" s="1"/>
  <c r="AQ398" i="3"/>
  <c r="U398" i="3"/>
  <c r="AP398" i="3"/>
  <c r="G398" i="4" s="1"/>
  <c r="S29" i="3"/>
  <c r="T29" i="3" s="1"/>
  <c r="F30" i="4" s="1"/>
  <c r="AR398" i="3"/>
  <c r="D106" i="3"/>
  <c r="C106" i="4"/>
  <c r="C499" i="4" s="1"/>
  <c r="C892" i="4" s="1"/>
  <c r="C1285" i="4" s="1"/>
  <c r="C1678" i="4" s="1"/>
  <c r="C2071" i="4" s="1"/>
  <c r="C2464" i="4" s="1"/>
  <c r="C2857" i="4" s="1"/>
  <c r="S98" i="3"/>
  <c r="S95" i="3"/>
  <c r="S39" i="3"/>
  <c r="S90" i="3"/>
  <c r="T90" i="3" s="1"/>
  <c r="F91" i="4" s="1"/>
  <c r="Q91" i="3"/>
  <c r="T91" i="3" s="1"/>
  <c r="F92" i="4" s="1"/>
  <c r="Q101" i="3"/>
  <c r="T101" i="3" s="1"/>
  <c r="F102" i="4" s="1"/>
  <c r="Q96" i="3"/>
  <c r="T96" i="3" s="1"/>
  <c r="F97" i="4" s="1"/>
  <c r="S116" i="3"/>
  <c r="T116" i="3" l="1"/>
  <c r="F117" i="4" s="1"/>
  <c r="F510" i="4" s="1"/>
  <c r="F484" i="4"/>
  <c r="T95" i="3"/>
  <c r="F96" i="4" s="1"/>
  <c r="F489" i="4" s="1"/>
  <c r="T98" i="3"/>
  <c r="F99" i="4" s="1"/>
  <c r="F492" i="4" s="1"/>
  <c r="T39" i="3"/>
  <c r="H838" i="4"/>
  <c r="N838" i="4" s="1"/>
  <c r="F1231" i="4"/>
  <c r="H840" i="4"/>
  <c r="N840" i="4" s="1"/>
  <c r="F1233" i="4"/>
  <c r="H873" i="4"/>
  <c r="N873" i="4" s="1"/>
  <c r="F1266" i="4"/>
  <c r="H837" i="4"/>
  <c r="N837" i="4" s="1"/>
  <c r="F1230" i="4"/>
  <c r="H871" i="4"/>
  <c r="N871" i="4" s="1"/>
  <c r="F1264" i="4"/>
  <c r="H889" i="4"/>
  <c r="N889" i="4" s="1"/>
  <c r="F1282" i="4"/>
  <c r="H890" i="4"/>
  <c r="N890" i="4" s="1"/>
  <c r="F1283" i="4"/>
  <c r="H886" i="4"/>
  <c r="N886" i="4" s="1"/>
  <c r="F1279" i="4"/>
  <c r="H876" i="4"/>
  <c r="N876" i="4" s="1"/>
  <c r="F1269" i="4"/>
  <c r="H891" i="4"/>
  <c r="N891" i="4" s="1"/>
  <c r="F1284" i="4"/>
  <c r="H897" i="4"/>
  <c r="N897" i="4" s="1"/>
  <c r="F1290" i="4"/>
  <c r="H881" i="4"/>
  <c r="N881" i="4" s="1"/>
  <c r="F1274" i="4"/>
  <c r="H892" i="4"/>
  <c r="N892" i="4" s="1"/>
  <c r="F1285" i="4"/>
  <c r="H872" i="4"/>
  <c r="N872" i="4" s="1"/>
  <c r="F1265" i="4"/>
  <c r="H884" i="4"/>
  <c r="N884" i="4" s="1"/>
  <c r="F1277" i="4"/>
  <c r="H867" i="4"/>
  <c r="N867" i="4" s="1"/>
  <c r="F1260" i="4"/>
  <c r="H839" i="4"/>
  <c r="N839" i="4" s="1"/>
  <c r="F1232" i="4"/>
  <c r="H896" i="4"/>
  <c r="N896" i="4" s="1"/>
  <c r="F1289" i="4"/>
  <c r="G885" i="4"/>
  <c r="G1278" i="4" s="1"/>
  <c r="G1671" i="4" s="1"/>
  <c r="G2064" i="4" s="1"/>
  <c r="G2457" i="4" s="1"/>
  <c r="G2850" i="4" s="1"/>
  <c r="G826" i="4"/>
  <c r="G1219" i="4" s="1"/>
  <c r="G1612" i="4" s="1"/>
  <c r="G2005" i="4" s="1"/>
  <c r="G2398" i="4" s="1"/>
  <c r="G2791" i="4" s="1"/>
  <c r="G816" i="4"/>
  <c r="G1209" i="4" s="1"/>
  <c r="G791" i="4"/>
  <c r="G877" i="4"/>
  <c r="G1270" i="4" s="1"/>
  <c r="G1663" i="4" s="1"/>
  <c r="G2056" i="4" s="1"/>
  <c r="G2449" i="4" s="1"/>
  <c r="G2842" i="4" s="1"/>
  <c r="G878" i="4"/>
  <c r="G1271" i="4" s="1"/>
  <c r="G1664" i="4" s="1"/>
  <c r="G2057" i="4" s="1"/>
  <c r="G2450" i="4" s="1"/>
  <c r="G2843" i="4" s="1"/>
  <c r="G883" i="4"/>
  <c r="G1276" i="4" s="1"/>
  <c r="G1669" i="4" s="1"/>
  <c r="G2062" i="4" s="1"/>
  <c r="G2455" i="4" s="1"/>
  <c r="G2848" i="4" s="1"/>
  <c r="F877" i="4"/>
  <c r="F798" i="4"/>
  <c r="F1191" i="4" s="1"/>
  <c r="G882" i="4"/>
  <c r="G1275" i="4" s="1"/>
  <c r="G1668" i="4" s="1"/>
  <c r="G2061" i="4" s="1"/>
  <c r="G2454" i="4" s="1"/>
  <c r="G2847" i="4" s="1"/>
  <c r="G833" i="4"/>
  <c r="G1226" i="4" s="1"/>
  <c r="G1619" i="4" s="1"/>
  <c r="G2012" i="4" s="1"/>
  <c r="G2405" i="4" s="1"/>
  <c r="G2798" i="4" s="1"/>
  <c r="G903" i="4"/>
  <c r="G1296" i="4" s="1"/>
  <c r="G1689" i="4" s="1"/>
  <c r="G2082" i="4" s="1"/>
  <c r="G2475" i="4" s="1"/>
  <c r="G2868" i="4" s="1"/>
  <c r="E10" i="1"/>
  <c r="I398" i="4"/>
  <c r="H480" i="4"/>
  <c r="N480" i="4" s="1"/>
  <c r="H483" i="4"/>
  <c r="N483" i="4" s="1"/>
  <c r="H498" i="4"/>
  <c r="N498" i="4" s="1"/>
  <c r="H474" i="4"/>
  <c r="N474" i="4" s="1"/>
  <c r="H503" i="4"/>
  <c r="N503" i="4" s="1"/>
  <c r="H488" i="4"/>
  <c r="N488" i="4" s="1"/>
  <c r="H499" i="4"/>
  <c r="N499" i="4" s="1"/>
  <c r="H497" i="4"/>
  <c r="N497" i="4" s="1"/>
  <c r="H504" i="4"/>
  <c r="N504" i="4" s="1"/>
  <c r="H479" i="4"/>
  <c r="N479" i="4" s="1"/>
  <c r="H446" i="4"/>
  <c r="N446" i="4" s="1"/>
  <c r="H444" i="4"/>
  <c r="N444" i="4" s="1"/>
  <c r="H493" i="4"/>
  <c r="N493" i="4" s="1"/>
  <c r="H491" i="4"/>
  <c r="N491" i="4" s="1"/>
  <c r="H447" i="4"/>
  <c r="N447" i="4" s="1"/>
  <c r="H478" i="4"/>
  <c r="N478" i="4" s="1"/>
  <c r="H445" i="4"/>
  <c r="N445" i="4" s="1"/>
  <c r="H496" i="4"/>
  <c r="N496" i="4" s="1"/>
  <c r="H484" i="4"/>
  <c r="N484" i="4" s="1"/>
  <c r="H22" i="4"/>
  <c r="N22" i="4" s="1"/>
  <c r="F415" i="4"/>
  <c r="H37" i="4"/>
  <c r="N37" i="4" s="1"/>
  <c r="F430" i="4"/>
  <c r="H20" i="4"/>
  <c r="N20" i="4" s="1"/>
  <c r="F413" i="4"/>
  <c r="H18" i="4"/>
  <c r="N18" i="4" s="1"/>
  <c r="F411" i="4"/>
  <c r="H39" i="4"/>
  <c r="N39" i="4" s="1"/>
  <c r="F432" i="4"/>
  <c r="H35" i="4"/>
  <c r="N35" i="4" s="1"/>
  <c r="F428" i="4"/>
  <c r="H32" i="4"/>
  <c r="N32" i="4" s="1"/>
  <c r="F425" i="4"/>
  <c r="H28" i="4"/>
  <c r="N28" i="4" s="1"/>
  <c r="F421" i="4"/>
  <c r="H16" i="4"/>
  <c r="N16" i="4" s="1"/>
  <c r="F409" i="4"/>
  <c r="H19" i="4"/>
  <c r="N19" i="4" s="1"/>
  <c r="F412" i="4"/>
  <c r="H25" i="4"/>
  <c r="N25" i="4" s="1"/>
  <c r="F418" i="4"/>
  <c r="H49" i="4"/>
  <c r="N49" i="4" s="1"/>
  <c r="F442" i="4"/>
  <c r="H42" i="4"/>
  <c r="N42" i="4" s="1"/>
  <c r="F435" i="4"/>
  <c r="H44" i="4"/>
  <c r="N44" i="4" s="1"/>
  <c r="F437" i="4"/>
  <c r="H405" i="4"/>
  <c r="H38" i="4"/>
  <c r="N38" i="4" s="1"/>
  <c r="F431" i="4"/>
  <c r="H27" i="4"/>
  <c r="N27" i="4" s="1"/>
  <c r="F420" i="4"/>
  <c r="H17" i="4"/>
  <c r="N17" i="4" s="1"/>
  <c r="F410" i="4"/>
  <c r="H36" i="4"/>
  <c r="N36" i="4" s="1"/>
  <c r="F429" i="4"/>
  <c r="H30" i="4"/>
  <c r="N30" i="4" s="1"/>
  <c r="F423" i="4"/>
  <c r="H26" i="4"/>
  <c r="N26" i="4" s="1"/>
  <c r="F419" i="4"/>
  <c r="H21" i="4"/>
  <c r="N21" i="4" s="1"/>
  <c r="F414" i="4"/>
  <c r="H47" i="4"/>
  <c r="N47" i="4" s="1"/>
  <c r="F440" i="4"/>
  <c r="H33" i="4"/>
  <c r="N33" i="4" s="1"/>
  <c r="F426" i="4"/>
  <c r="H23" i="4"/>
  <c r="N23" i="4" s="1"/>
  <c r="F416" i="4"/>
  <c r="H50" i="4"/>
  <c r="N50" i="4" s="1"/>
  <c r="F443" i="4"/>
  <c r="H31" i="4"/>
  <c r="N31" i="4" s="1"/>
  <c r="F424" i="4"/>
  <c r="H13" i="4"/>
  <c r="N13" i="4" s="1"/>
  <c r="F406" i="4"/>
  <c r="H14" i="4"/>
  <c r="N14" i="4" s="1"/>
  <c r="F407" i="4"/>
  <c r="H48" i="4"/>
  <c r="N48" i="4" s="1"/>
  <c r="F441" i="4"/>
  <c r="H46" i="4"/>
  <c r="N46" i="4" s="1"/>
  <c r="F439" i="4"/>
  <c r="H43" i="4"/>
  <c r="N43" i="4" s="1"/>
  <c r="F436" i="4"/>
  <c r="H41" i="4"/>
  <c r="N41" i="4" s="1"/>
  <c r="F434" i="4"/>
  <c r="H29" i="4"/>
  <c r="N29" i="4" s="1"/>
  <c r="F422" i="4"/>
  <c r="H106" i="4"/>
  <c r="N106" i="4" s="1"/>
  <c r="H111" i="4"/>
  <c r="N111" i="4" s="1"/>
  <c r="H110" i="4"/>
  <c r="N110" i="4" s="1"/>
  <c r="H85" i="4"/>
  <c r="N85" i="4" s="1"/>
  <c r="H117" i="4"/>
  <c r="N117" i="4" s="1"/>
  <c r="H98" i="4"/>
  <c r="N98" i="4" s="1"/>
  <c r="H52" i="4"/>
  <c r="N52" i="4" s="1"/>
  <c r="H100" i="4"/>
  <c r="N100" i="4" s="1"/>
  <c r="H99" i="4"/>
  <c r="N99" i="4" s="1"/>
  <c r="H87" i="4"/>
  <c r="N87" i="4" s="1"/>
  <c r="H53" i="4"/>
  <c r="N53" i="4" s="1"/>
  <c r="H51" i="4"/>
  <c r="N51" i="4" s="1"/>
  <c r="H81" i="4"/>
  <c r="N81" i="4" s="1"/>
  <c r="H91" i="4"/>
  <c r="N91" i="4" s="1"/>
  <c r="H103" i="4"/>
  <c r="N103" i="4" s="1"/>
  <c r="H90" i="4"/>
  <c r="N90" i="4" s="1"/>
  <c r="H86" i="4"/>
  <c r="N86" i="4" s="1"/>
  <c r="H54" i="4"/>
  <c r="N54" i="4" s="1"/>
  <c r="H104" i="4"/>
  <c r="N104" i="4" s="1"/>
  <c r="H105" i="4"/>
  <c r="N105" i="4" s="1"/>
  <c r="H96" i="4"/>
  <c r="N96" i="4" s="1"/>
  <c r="H95" i="4"/>
  <c r="N95" i="4" s="1"/>
  <c r="F490" i="4"/>
  <c r="F883" i="4" s="1"/>
  <c r="F1276" i="4" s="1"/>
  <c r="F495" i="4"/>
  <c r="F888" i="4" s="1"/>
  <c r="F485" i="4"/>
  <c r="F878" i="4" s="1"/>
  <c r="F1271" i="4" s="1"/>
  <c r="H12" i="4"/>
  <c r="N12" i="4" s="1"/>
  <c r="D108" i="3"/>
  <c r="C107" i="4"/>
  <c r="C500" i="4" s="1"/>
  <c r="C893" i="4" s="1"/>
  <c r="C1286" i="4" s="1"/>
  <c r="C1679" i="4" s="1"/>
  <c r="C2072" i="4" s="1"/>
  <c r="C2465" i="4" s="1"/>
  <c r="C2858" i="4" s="1"/>
  <c r="R398" i="3"/>
  <c r="Q398" i="3"/>
  <c r="S398" i="3"/>
  <c r="I11" i="1"/>
  <c r="I13" i="1" s="1"/>
  <c r="E13" i="1"/>
  <c r="F11" i="1"/>
  <c r="F13" i="1" s="1"/>
  <c r="H492" i="4" l="1"/>
  <c r="N492" i="4" s="1"/>
  <c r="F885" i="4"/>
  <c r="F1278" i="4" s="1"/>
  <c r="F1671" i="4" s="1"/>
  <c r="F2064" i="4" s="1"/>
  <c r="H2064" i="4" s="1"/>
  <c r="N2064" i="4" s="1"/>
  <c r="F882" i="4"/>
  <c r="H489" i="4"/>
  <c r="N489" i="4" s="1"/>
  <c r="H510" i="4"/>
  <c r="N510" i="4" s="1"/>
  <c r="F903" i="4"/>
  <c r="F1296" i="4" s="1"/>
  <c r="T398" i="3"/>
  <c r="F40" i="4"/>
  <c r="G1602" i="4"/>
  <c r="G1577" i="4"/>
  <c r="H1289" i="4"/>
  <c r="N1289" i="4" s="1"/>
  <c r="F1682" i="4"/>
  <c r="H1277" i="4"/>
  <c r="N1277" i="4" s="1"/>
  <c r="F1670" i="4"/>
  <c r="H1274" i="4"/>
  <c r="N1274" i="4" s="1"/>
  <c r="F1667" i="4"/>
  <c r="H1269" i="4"/>
  <c r="N1269" i="4" s="1"/>
  <c r="F1662" i="4"/>
  <c r="H1282" i="4"/>
  <c r="N1282" i="4" s="1"/>
  <c r="F1675" i="4"/>
  <c r="H1266" i="4"/>
  <c r="N1266" i="4" s="1"/>
  <c r="F1659" i="4"/>
  <c r="H1232" i="4"/>
  <c r="N1232" i="4" s="1"/>
  <c r="F1625" i="4"/>
  <c r="H1265" i="4"/>
  <c r="N1265" i="4" s="1"/>
  <c r="F1658" i="4"/>
  <c r="H1290" i="4"/>
  <c r="N1290" i="4" s="1"/>
  <c r="F1683" i="4"/>
  <c r="H1279" i="4"/>
  <c r="N1279" i="4" s="1"/>
  <c r="F1672" i="4"/>
  <c r="H1264" i="4"/>
  <c r="N1264" i="4" s="1"/>
  <c r="F1657" i="4"/>
  <c r="H1233" i="4"/>
  <c r="N1233" i="4" s="1"/>
  <c r="F1626" i="4"/>
  <c r="H1271" i="4"/>
  <c r="N1271" i="4" s="1"/>
  <c r="F1664" i="4"/>
  <c r="H1191" i="4"/>
  <c r="F1584" i="4"/>
  <c r="H1296" i="4"/>
  <c r="N1296" i="4" s="1"/>
  <c r="F1689" i="4"/>
  <c r="H1260" i="4"/>
  <c r="N1260" i="4" s="1"/>
  <c r="F1653" i="4"/>
  <c r="H1285" i="4"/>
  <c r="N1285" i="4" s="1"/>
  <c r="F1678" i="4"/>
  <c r="H1284" i="4"/>
  <c r="N1284" i="4" s="1"/>
  <c r="F1677" i="4"/>
  <c r="H1283" i="4"/>
  <c r="N1283" i="4" s="1"/>
  <c r="F1676" i="4"/>
  <c r="H1230" i="4"/>
  <c r="N1230" i="4" s="1"/>
  <c r="F1623" i="4"/>
  <c r="H1231" i="4"/>
  <c r="N1231" i="4" s="1"/>
  <c r="F1624" i="4"/>
  <c r="H1276" i="4"/>
  <c r="N1276" i="4" s="1"/>
  <c r="F1669" i="4"/>
  <c r="H888" i="4"/>
  <c r="N888" i="4" s="1"/>
  <c r="F1281" i="4"/>
  <c r="H882" i="4"/>
  <c r="N882" i="4" s="1"/>
  <c r="F1275" i="4"/>
  <c r="H877" i="4"/>
  <c r="N877" i="4" s="1"/>
  <c r="F1270" i="4"/>
  <c r="G1184" i="4"/>
  <c r="H798" i="4"/>
  <c r="N798" i="4" s="1"/>
  <c r="H878" i="4"/>
  <c r="N878" i="4" s="1"/>
  <c r="H885" i="4"/>
  <c r="N885" i="4" s="1"/>
  <c r="F827" i="4"/>
  <c r="F835" i="4"/>
  <c r="F815" i="4"/>
  <c r="F832" i="4"/>
  <c r="F799" i="4"/>
  <c r="F812" i="4"/>
  <c r="F822" i="4"/>
  <c r="F828" i="4"/>
  <c r="F818" i="4"/>
  <c r="H883" i="4"/>
  <c r="N883" i="4" s="1"/>
  <c r="F833" i="4"/>
  <c r="F834" i="4"/>
  <c r="F802" i="4"/>
  <c r="F816" i="4"/>
  <c r="F821" i="4"/>
  <c r="F819" i="4"/>
  <c r="F806" i="4"/>
  <c r="F807" i="4"/>
  <c r="F830" i="4"/>
  <c r="F829" i="4"/>
  <c r="F800" i="4"/>
  <c r="F836" i="4"/>
  <c r="F813" i="4"/>
  <c r="F811" i="4"/>
  <c r="F814" i="4"/>
  <c r="F825" i="4"/>
  <c r="F823" i="4"/>
  <c r="F817" i="4"/>
  <c r="F803" i="4"/>
  <c r="F809" i="4"/>
  <c r="F824" i="4"/>
  <c r="F805" i="4"/>
  <c r="F804" i="4"/>
  <c r="F808" i="4"/>
  <c r="H903" i="4"/>
  <c r="N903" i="4" s="1"/>
  <c r="F398" i="4"/>
  <c r="H398" i="4" s="1"/>
  <c r="N398" i="4" s="1"/>
  <c r="H490" i="4"/>
  <c r="N490" i="4" s="1"/>
  <c r="H485" i="4"/>
  <c r="N485" i="4" s="1"/>
  <c r="H495" i="4"/>
  <c r="N495" i="4" s="1"/>
  <c r="H423" i="4"/>
  <c r="N423" i="4" s="1"/>
  <c r="H437" i="4"/>
  <c r="N437" i="4" s="1"/>
  <c r="H436" i="4"/>
  <c r="N436" i="4" s="1"/>
  <c r="H426" i="4"/>
  <c r="N426" i="4" s="1"/>
  <c r="H441" i="4"/>
  <c r="N441" i="4" s="1"/>
  <c r="H411" i="4"/>
  <c r="N411" i="4" s="1"/>
  <c r="H443" i="4"/>
  <c r="N443" i="4" s="1"/>
  <c r="H428" i="4"/>
  <c r="N428" i="4" s="1"/>
  <c r="H407" i="4"/>
  <c r="N407" i="4" s="1"/>
  <c r="H432" i="4"/>
  <c r="N432" i="4" s="1"/>
  <c r="H440" i="4"/>
  <c r="N440" i="4" s="1"/>
  <c r="H420" i="4"/>
  <c r="N420" i="4" s="1"/>
  <c r="H418" i="4"/>
  <c r="N418" i="4" s="1"/>
  <c r="H413" i="4"/>
  <c r="N413" i="4" s="1"/>
  <c r="H439" i="4"/>
  <c r="N439" i="4" s="1"/>
  <c r="H435" i="4"/>
  <c r="N435" i="4" s="1"/>
  <c r="H410" i="4"/>
  <c r="N410" i="4" s="1"/>
  <c r="H429" i="4"/>
  <c r="N429" i="4" s="1"/>
  <c r="H442" i="4"/>
  <c r="N442" i="4" s="1"/>
  <c r="H414" i="4"/>
  <c r="N414" i="4" s="1"/>
  <c r="H412" i="4"/>
  <c r="N412" i="4" s="1"/>
  <c r="H430" i="4"/>
  <c r="N430" i="4" s="1"/>
  <c r="H406" i="4"/>
  <c r="N406" i="4" s="1"/>
  <c r="H431" i="4"/>
  <c r="N431" i="4" s="1"/>
  <c r="H434" i="4"/>
  <c r="N434" i="4" s="1"/>
  <c r="H416" i="4"/>
  <c r="N416" i="4" s="1"/>
  <c r="H409" i="4"/>
  <c r="N409" i="4" s="1"/>
  <c r="H415" i="4"/>
  <c r="N415" i="4" s="1"/>
  <c r="H421" i="4"/>
  <c r="N421" i="4" s="1"/>
  <c r="H425" i="4"/>
  <c r="N425" i="4" s="1"/>
  <c r="H424" i="4"/>
  <c r="N424" i="4" s="1"/>
  <c r="H422" i="4"/>
  <c r="N422" i="4" s="1"/>
  <c r="H419" i="4"/>
  <c r="N419" i="4" s="1"/>
  <c r="N405" i="4"/>
  <c r="H102" i="4"/>
  <c r="N102" i="4" s="1"/>
  <c r="H92" i="4"/>
  <c r="N92" i="4" s="1"/>
  <c r="H97" i="4"/>
  <c r="N97" i="4" s="1"/>
  <c r="D88" i="3"/>
  <c r="C109" i="4"/>
  <c r="C502" i="4" s="1"/>
  <c r="C895" i="4" s="1"/>
  <c r="C1288" i="4" s="1"/>
  <c r="C1681" i="4" s="1"/>
  <c r="C2074" i="4" s="1"/>
  <c r="C2467" i="4" s="1"/>
  <c r="C2860" i="4" s="1"/>
  <c r="H13" i="1"/>
  <c r="I10" i="1"/>
  <c r="F10" i="1"/>
  <c r="H1278" i="4" l="1"/>
  <c r="N1278" i="4" s="1"/>
  <c r="F2457" i="4"/>
  <c r="F2850" i="4" s="1"/>
  <c r="H2850" i="4" s="1"/>
  <c r="N2850" i="4" s="1"/>
  <c r="H40" i="4"/>
  <c r="N40" i="4" s="1"/>
  <c r="F433" i="4"/>
  <c r="H1671" i="4"/>
  <c r="N1671" i="4" s="1"/>
  <c r="H2457" i="4"/>
  <c r="N2457" i="4" s="1"/>
  <c r="H1623" i="4"/>
  <c r="N1623" i="4" s="1"/>
  <c r="F2016" i="4"/>
  <c r="H1678" i="4"/>
  <c r="N1678" i="4" s="1"/>
  <c r="F2071" i="4"/>
  <c r="H1584" i="4"/>
  <c r="F1977" i="4"/>
  <c r="F2370" i="4" s="1"/>
  <c r="F2763" i="4" s="1"/>
  <c r="H1657" i="4"/>
  <c r="N1657" i="4" s="1"/>
  <c r="F2050" i="4"/>
  <c r="H1658" i="4"/>
  <c r="N1658" i="4" s="1"/>
  <c r="F2051" i="4"/>
  <c r="G1995" i="4"/>
  <c r="G1970" i="4"/>
  <c r="H1675" i="4"/>
  <c r="N1675" i="4" s="1"/>
  <c r="F2068" i="4"/>
  <c r="H1670" i="4"/>
  <c r="N1670" i="4" s="1"/>
  <c r="F2063" i="4"/>
  <c r="H1669" i="4"/>
  <c r="N1669" i="4" s="1"/>
  <c r="F2062" i="4"/>
  <c r="H1676" i="4"/>
  <c r="N1676" i="4" s="1"/>
  <c r="F2069" i="4"/>
  <c r="H1653" i="4"/>
  <c r="N1653" i="4" s="1"/>
  <c r="F2046" i="4"/>
  <c r="H1664" i="4"/>
  <c r="N1664" i="4" s="1"/>
  <c r="F2057" i="4"/>
  <c r="H1672" i="4"/>
  <c r="N1672" i="4" s="1"/>
  <c r="F2065" i="4"/>
  <c r="H1625" i="4"/>
  <c r="N1625" i="4" s="1"/>
  <c r="F2018" i="4"/>
  <c r="H1662" i="4"/>
  <c r="N1662" i="4" s="1"/>
  <c r="F2055" i="4"/>
  <c r="H1682" i="4"/>
  <c r="N1682" i="4" s="1"/>
  <c r="F2075" i="4"/>
  <c r="H1624" i="4"/>
  <c r="N1624" i="4" s="1"/>
  <c r="F2017" i="4"/>
  <c r="H1677" i="4"/>
  <c r="N1677" i="4" s="1"/>
  <c r="F2070" i="4"/>
  <c r="H1689" i="4"/>
  <c r="N1689" i="4" s="1"/>
  <c r="F2082" i="4"/>
  <c r="H1626" i="4"/>
  <c r="N1626" i="4" s="1"/>
  <c r="F2019" i="4"/>
  <c r="H1683" i="4"/>
  <c r="N1683" i="4" s="1"/>
  <c r="F2076" i="4"/>
  <c r="H1659" i="4"/>
  <c r="N1659" i="4" s="1"/>
  <c r="F2052" i="4"/>
  <c r="H1667" i="4"/>
  <c r="N1667" i="4" s="1"/>
  <c r="F2060" i="4"/>
  <c r="H1270" i="4"/>
  <c r="N1270" i="4" s="1"/>
  <c r="F1663" i="4"/>
  <c r="N1191" i="4"/>
  <c r="H1275" i="4"/>
  <c r="N1275" i="4" s="1"/>
  <c r="F1668" i="4"/>
  <c r="H1281" i="4"/>
  <c r="N1281" i="4" s="1"/>
  <c r="F1674" i="4"/>
  <c r="H805" i="4"/>
  <c r="N805" i="4" s="1"/>
  <c r="F1198" i="4"/>
  <c r="H813" i="4"/>
  <c r="N813" i="4" s="1"/>
  <c r="F1206" i="4"/>
  <c r="H806" i="4"/>
  <c r="N806" i="4" s="1"/>
  <c r="F1199" i="4"/>
  <c r="H802" i="4"/>
  <c r="N802" i="4" s="1"/>
  <c r="F1195" i="4"/>
  <c r="H828" i="4"/>
  <c r="N828" i="4" s="1"/>
  <c r="F1221" i="4"/>
  <c r="H815" i="4"/>
  <c r="N815" i="4" s="1"/>
  <c r="F1208" i="4"/>
  <c r="H824" i="4"/>
  <c r="N824" i="4" s="1"/>
  <c r="F1217" i="4"/>
  <c r="H823" i="4"/>
  <c r="N823" i="4" s="1"/>
  <c r="F1216" i="4"/>
  <c r="H836" i="4"/>
  <c r="N836" i="4" s="1"/>
  <c r="F1229" i="4"/>
  <c r="H834" i="4"/>
  <c r="N834" i="4" s="1"/>
  <c r="F1227" i="4"/>
  <c r="H822" i="4"/>
  <c r="N822" i="4" s="1"/>
  <c r="F1215" i="4"/>
  <c r="H809" i="4"/>
  <c r="N809" i="4" s="1"/>
  <c r="F1202" i="4"/>
  <c r="H819" i="4"/>
  <c r="N819" i="4" s="1"/>
  <c r="F1212" i="4"/>
  <c r="H835" i="4"/>
  <c r="N835" i="4" s="1"/>
  <c r="F1228" i="4"/>
  <c r="H808" i="4"/>
  <c r="N808" i="4" s="1"/>
  <c r="F1201" i="4"/>
  <c r="H814" i="4"/>
  <c r="N814" i="4" s="1"/>
  <c r="F1207" i="4"/>
  <c r="H829" i="4"/>
  <c r="N829" i="4" s="1"/>
  <c r="F1222" i="4"/>
  <c r="H821" i="4"/>
  <c r="N821" i="4" s="1"/>
  <c r="F1214" i="4"/>
  <c r="H833" i="4"/>
  <c r="N833" i="4" s="1"/>
  <c r="F1226" i="4"/>
  <c r="H827" i="4"/>
  <c r="N827" i="4" s="1"/>
  <c r="F1220" i="4"/>
  <c r="H803" i="4"/>
  <c r="N803" i="4" s="1"/>
  <c r="F1196" i="4"/>
  <c r="H830" i="4"/>
  <c r="N830" i="4" s="1"/>
  <c r="F1223" i="4"/>
  <c r="H816" i="4"/>
  <c r="N816" i="4" s="1"/>
  <c r="F1209" i="4"/>
  <c r="H825" i="4"/>
  <c r="N825" i="4" s="1"/>
  <c r="F1218" i="4"/>
  <c r="H800" i="4"/>
  <c r="N800" i="4" s="1"/>
  <c r="F1193" i="4"/>
  <c r="H812" i="4"/>
  <c r="N812" i="4" s="1"/>
  <c r="F1205" i="4"/>
  <c r="H799" i="4"/>
  <c r="N799" i="4" s="1"/>
  <c r="F1192" i="4"/>
  <c r="H804" i="4"/>
  <c r="N804" i="4" s="1"/>
  <c r="F1197" i="4"/>
  <c r="H817" i="4"/>
  <c r="N817" i="4" s="1"/>
  <c r="F1210" i="4"/>
  <c r="H811" i="4"/>
  <c r="N811" i="4" s="1"/>
  <c r="F1204" i="4"/>
  <c r="H807" i="4"/>
  <c r="N807" i="4" s="1"/>
  <c r="F1200" i="4"/>
  <c r="H818" i="4"/>
  <c r="N818" i="4" s="1"/>
  <c r="F1211" i="4"/>
  <c r="H832" i="4"/>
  <c r="N832" i="4" s="1"/>
  <c r="F1225" i="4"/>
  <c r="D89" i="3"/>
  <c r="C89" i="4"/>
  <c r="C482" i="4" s="1"/>
  <c r="C875" i="4" s="1"/>
  <c r="C1268" i="4" s="1"/>
  <c r="C1661" i="4" s="1"/>
  <c r="C2054" i="4" s="1"/>
  <c r="C2447" i="4" s="1"/>
  <c r="C2840" i="4" s="1"/>
  <c r="F791" i="4" l="1"/>
  <c r="H433" i="4"/>
  <c r="F826" i="4"/>
  <c r="H2763" i="4"/>
  <c r="H2060" i="4"/>
  <c r="N2060" i="4" s="1"/>
  <c r="F2453" i="4"/>
  <c r="H2019" i="4"/>
  <c r="N2019" i="4" s="1"/>
  <c r="F2412" i="4"/>
  <c r="H2017" i="4"/>
  <c r="N2017" i="4" s="1"/>
  <c r="F2410" i="4"/>
  <c r="H2018" i="4"/>
  <c r="N2018" i="4" s="1"/>
  <c r="F2411" i="4"/>
  <c r="H2046" i="4"/>
  <c r="N2046" i="4" s="1"/>
  <c r="F2439" i="4"/>
  <c r="H2063" i="4"/>
  <c r="N2063" i="4" s="1"/>
  <c r="F2456" i="4"/>
  <c r="H2051" i="4"/>
  <c r="N2051" i="4" s="1"/>
  <c r="F2444" i="4"/>
  <c r="H2071" i="4"/>
  <c r="N2071" i="4" s="1"/>
  <c r="F2464" i="4"/>
  <c r="H2052" i="4"/>
  <c r="N2052" i="4" s="1"/>
  <c r="F2445" i="4"/>
  <c r="H2082" i="4"/>
  <c r="N2082" i="4" s="1"/>
  <c r="F2475" i="4"/>
  <c r="H2075" i="4"/>
  <c r="N2075" i="4" s="1"/>
  <c r="F2468" i="4"/>
  <c r="H2065" i="4"/>
  <c r="N2065" i="4" s="1"/>
  <c r="F2458" i="4"/>
  <c r="H2069" i="4"/>
  <c r="N2069" i="4" s="1"/>
  <c r="F2462" i="4"/>
  <c r="H2068" i="4"/>
  <c r="N2068" i="4" s="1"/>
  <c r="F2461" i="4"/>
  <c r="H2050" i="4"/>
  <c r="N2050" i="4" s="1"/>
  <c r="F2443" i="4"/>
  <c r="H2016" i="4"/>
  <c r="N2016" i="4" s="1"/>
  <c r="F2409" i="4"/>
  <c r="H2076" i="4"/>
  <c r="N2076" i="4" s="1"/>
  <c r="F2469" i="4"/>
  <c r="H2070" i="4"/>
  <c r="N2070" i="4" s="1"/>
  <c r="F2463" i="4"/>
  <c r="H2055" i="4"/>
  <c r="N2055" i="4" s="1"/>
  <c r="F2448" i="4"/>
  <c r="H2057" i="4"/>
  <c r="N2057" i="4" s="1"/>
  <c r="F2450" i="4"/>
  <c r="H2062" i="4"/>
  <c r="N2062" i="4" s="1"/>
  <c r="F2455" i="4"/>
  <c r="H2370" i="4"/>
  <c r="G2363" i="4"/>
  <c r="G2388" i="4"/>
  <c r="H1674" i="4"/>
  <c r="N1674" i="4" s="1"/>
  <c r="F2067" i="4"/>
  <c r="H1977" i="4"/>
  <c r="N1584" i="4"/>
  <c r="H1663" i="4"/>
  <c r="N1663" i="4" s="1"/>
  <c r="F2056" i="4"/>
  <c r="H1668" i="4"/>
  <c r="N1668" i="4" s="1"/>
  <c r="F2061" i="4"/>
  <c r="H1211" i="4"/>
  <c r="N1211" i="4" s="1"/>
  <c r="F1604" i="4"/>
  <c r="H1210" i="4"/>
  <c r="N1210" i="4" s="1"/>
  <c r="F1603" i="4"/>
  <c r="H1205" i="4"/>
  <c r="N1205" i="4" s="1"/>
  <c r="F1598" i="4"/>
  <c r="H1209" i="4"/>
  <c r="N1209" i="4" s="1"/>
  <c r="F1602" i="4"/>
  <c r="H1220" i="4"/>
  <c r="N1220" i="4" s="1"/>
  <c r="F1613" i="4"/>
  <c r="H1222" i="4"/>
  <c r="N1222" i="4" s="1"/>
  <c r="F1615" i="4"/>
  <c r="H1201" i="4"/>
  <c r="N1201" i="4" s="1"/>
  <c r="F1594" i="4"/>
  <c r="H1202" i="4"/>
  <c r="N1202" i="4" s="1"/>
  <c r="F1595" i="4"/>
  <c r="H1229" i="4"/>
  <c r="N1229" i="4" s="1"/>
  <c r="F1622" i="4"/>
  <c r="H1208" i="4"/>
  <c r="N1208" i="4" s="1"/>
  <c r="F1601" i="4"/>
  <c r="H1199" i="4"/>
  <c r="N1199" i="4" s="1"/>
  <c r="F1592" i="4"/>
  <c r="H1200" i="4"/>
  <c r="N1200" i="4" s="1"/>
  <c r="F1593" i="4"/>
  <c r="H1197" i="4"/>
  <c r="N1197" i="4" s="1"/>
  <c r="F1590" i="4"/>
  <c r="H1193" i="4"/>
  <c r="N1193" i="4" s="1"/>
  <c r="F1586" i="4"/>
  <c r="H1223" i="4"/>
  <c r="N1223" i="4" s="1"/>
  <c r="F1616" i="4"/>
  <c r="H1226" i="4"/>
  <c r="N1226" i="4" s="1"/>
  <c r="F1619" i="4"/>
  <c r="H1207" i="4"/>
  <c r="N1207" i="4" s="1"/>
  <c r="F1600" i="4"/>
  <c r="H1228" i="4"/>
  <c r="N1228" i="4" s="1"/>
  <c r="F1621" i="4"/>
  <c r="H1215" i="4"/>
  <c r="N1215" i="4" s="1"/>
  <c r="F1608" i="4"/>
  <c r="H1216" i="4"/>
  <c r="N1216" i="4" s="1"/>
  <c r="F1609" i="4"/>
  <c r="H1221" i="4"/>
  <c r="N1221" i="4" s="1"/>
  <c r="F1614" i="4"/>
  <c r="H1206" i="4"/>
  <c r="N1206" i="4" s="1"/>
  <c r="F1599" i="4"/>
  <c r="H1225" i="4"/>
  <c r="N1225" i="4" s="1"/>
  <c r="F1618" i="4"/>
  <c r="H1204" i="4"/>
  <c r="N1204" i="4" s="1"/>
  <c r="F1597" i="4"/>
  <c r="H1192" i="4"/>
  <c r="F1585" i="4"/>
  <c r="H1218" i="4"/>
  <c r="N1218" i="4" s="1"/>
  <c r="F1611" i="4"/>
  <c r="H1196" i="4"/>
  <c r="N1196" i="4" s="1"/>
  <c r="F1589" i="4"/>
  <c r="H1214" i="4"/>
  <c r="N1214" i="4" s="1"/>
  <c r="F1607" i="4"/>
  <c r="H1212" i="4"/>
  <c r="N1212" i="4" s="1"/>
  <c r="F1605" i="4"/>
  <c r="H1227" i="4"/>
  <c r="N1227" i="4" s="1"/>
  <c r="F1620" i="4"/>
  <c r="H1217" i="4"/>
  <c r="N1217" i="4" s="1"/>
  <c r="F1610" i="4"/>
  <c r="H1195" i="4"/>
  <c r="N1195" i="4" s="1"/>
  <c r="F1588" i="4"/>
  <c r="H1198" i="4"/>
  <c r="N1198" i="4" s="1"/>
  <c r="F1591" i="4"/>
  <c r="D90" i="3"/>
  <c r="C90" i="4"/>
  <c r="C483" i="4" s="1"/>
  <c r="C876" i="4" s="1"/>
  <c r="C1269" i="4" s="1"/>
  <c r="C1662" i="4" s="1"/>
  <c r="C2055" i="4" s="1"/>
  <c r="C2448" i="4" s="1"/>
  <c r="C2841" i="4" s="1"/>
  <c r="H826" i="4" l="1"/>
  <c r="F1219" i="4"/>
  <c r="F1184" i="4"/>
  <c r="N433" i="4"/>
  <c r="N791" i="4" s="1"/>
  <c r="H791" i="4"/>
  <c r="H2450" i="4"/>
  <c r="N2450" i="4" s="1"/>
  <c r="F2843" i="4"/>
  <c r="H2843" i="4" s="1"/>
  <c r="N2843" i="4" s="1"/>
  <c r="H2469" i="4"/>
  <c r="N2469" i="4" s="1"/>
  <c r="F2862" i="4"/>
  <c r="H2862" i="4" s="1"/>
  <c r="N2862" i="4" s="1"/>
  <c r="H2461" i="4"/>
  <c r="N2461" i="4" s="1"/>
  <c r="F2854" i="4"/>
  <c r="H2854" i="4" s="1"/>
  <c r="N2854" i="4" s="1"/>
  <c r="H2468" i="4"/>
  <c r="N2468" i="4" s="1"/>
  <c r="F2861" i="4"/>
  <c r="H2861" i="4" s="1"/>
  <c r="N2861" i="4" s="1"/>
  <c r="H2464" i="4"/>
  <c r="N2464" i="4" s="1"/>
  <c r="F2857" i="4"/>
  <c r="H2857" i="4" s="1"/>
  <c r="N2857" i="4" s="1"/>
  <c r="H2439" i="4"/>
  <c r="N2439" i="4" s="1"/>
  <c r="F2832" i="4"/>
  <c r="H2832" i="4" s="1"/>
  <c r="N2832" i="4" s="1"/>
  <c r="H2412" i="4"/>
  <c r="N2412" i="4" s="1"/>
  <c r="F2805" i="4"/>
  <c r="H2805" i="4" s="1"/>
  <c r="N2805" i="4" s="1"/>
  <c r="G2756" i="4"/>
  <c r="G2781" i="4"/>
  <c r="G3149" i="4" s="1"/>
  <c r="H2409" i="4"/>
  <c r="N2409" i="4" s="1"/>
  <c r="F2802" i="4"/>
  <c r="H2802" i="4" s="1"/>
  <c r="N2802" i="4" s="1"/>
  <c r="H2448" i="4"/>
  <c r="N2448" i="4" s="1"/>
  <c r="F2841" i="4"/>
  <c r="H2841" i="4" s="1"/>
  <c r="N2841" i="4" s="1"/>
  <c r="H2462" i="4"/>
  <c r="N2462" i="4" s="1"/>
  <c r="F2855" i="4"/>
  <c r="H2855" i="4" s="1"/>
  <c r="N2855" i="4" s="1"/>
  <c r="H2475" i="4"/>
  <c r="N2475" i="4" s="1"/>
  <c r="F2868" i="4"/>
  <c r="H2868" i="4" s="1"/>
  <c r="N2868" i="4" s="1"/>
  <c r="H2444" i="4"/>
  <c r="N2444" i="4" s="1"/>
  <c r="F2837" i="4"/>
  <c r="H2837" i="4" s="1"/>
  <c r="N2837" i="4" s="1"/>
  <c r="H2411" i="4"/>
  <c r="N2411" i="4" s="1"/>
  <c r="F2804" i="4"/>
  <c r="H2804" i="4" s="1"/>
  <c r="N2804" i="4" s="1"/>
  <c r="H2453" i="4"/>
  <c r="N2453" i="4" s="1"/>
  <c r="F2846" i="4"/>
  <c r="H2846" i="4" s="1"/>
  <c r="N2846" i="4" s="1"/>
  <c r="H2455" i="4"/>
  <c r="N2455" i="4" s="1"/>
  <c r="F2848" i="4"/>
  <c r="H2848" i="4" s="1"/>
  <c r="N2848" i="4" s="1"/>
  <c r="H2463" i="4"/>
  <c r="N2463" i="4" s="1"/>
  <c r="F2856" i="4"/>
  <c r="H2856" i="4" s="1"/>
  <c r="N2856" i="4" s="1"/>
  <c r="H2443" i="4"/>
  <c r="N2443" i="4" s="1"/>
  <c r="F2836" i="4"/>
  <c r="H2836" i="4" s="1"/>
  <c r="N2836" i="4" s="1"/>
  <c r="H2458" i="4"/>
  <c r="N2458" i="4" s="1"/>
  <c r="F2851" i="4"/>
  <c r="H2851" i="4" s="1"/>
  <c r="N2851" i="4" s="1"/>
  <c r="H2445" i="4"/>
  <c r="N2445" i="4" s="1"/>
  <c r="F2838" i="4"/>
  <c r="H2838" i="4" s="1"/>
  <c r="N2838" i="4" s="1"/>
  <c r="H2456" i="4"/>
  <c r="N2456" i="4" s="1"/>
  <c r="F2849" i="4"/>
  <c r="H2849" i="4" s="1"/>
  <c r="N2849" i="4" s="1"/>
  <c r="H2410" i="4"/>
  <c r="N2410" i="4" s="1"/>
  <c r="F2803" i="4"/>
  <c r="H2803" i="4" s="1"/>
  <c r="N2803" i="4" s="1"/>
  <c r="N2763" i="4"/>
  <c r="H2056" i="4"/>
  <c r="N2056" i="4" s="1"/>
  <c r="F2449" i="4"/>
  <c r="N2370" i="4"/>
  <c r="H2061" i="4"/>
  <c r="N2061" i="4" s="1"/>
  <c r="F2454" i="4"/>
  <c r="H2067" i="4"/>
  <c r="N2067" i="4" s="1"/>
  <c r="F2460" i="4"/>
  <c r="H1611" i="4"/>
  <c r="N1611" i="4" s="1"/>
  <c r="F2004" i="4"/>
  <c r="H1588" i="4"/>
  <c r="N1588" i="4" s="1"/>
  <c r="F1981" i="4"/>
  <c r="H1605" i="4"/>
  <c r="N1605" i="4" s="1"/>
  <c r="F1998" i="4"/>
  <c r="H1589" i="4"/>
  <c r="N1589" i="4" s="1"/>
  <c r="F1982" i="4"/>
  <c r="H1597" i="4"/>
  <c r="N1597" i="4" s="1"/>
  <c r="F1990" i="4"/>
  <c r="H1614" i="4"/>
  <c r="N1614" i="4" s="1"/>
  <c r="F2007" i="4"/>
  <c r="H1621" i="4"/>
  <c r="N1621" i="4" s="1"/>
  <c r="F2014" i="4"/>
  <c r="H1616" i="4"/>
  <c r="N1616" i="4" s="1"/>
  <c r="F2009" i="4"/>
  <c r="H1593" i="4"/>
  <c r="N1593" i="4" s="1"/>
  <c r="F1986" i="4"/>
  <c r="H1622" i="4"/>
  <c r="N1622" i="4" s="1"/>
  <c r="F2015" i="4"/>
  <c r="H1615" i="4"/>
  <c r="N1615" i="4" s="1"/>
  <c r="F2008" i="4"/>
  <c r="H1598" i="4"/>
  <c r="N1598" i="4" s="1"/>
  <c r="F1991" i="4"/>
  <c r="H1610" i="4"/>
  <c r="N1610" i="4" s="1"/>
  <c r="F2003" i="4"/>
  <c r="H1618" i="4"/>
  <c r="N1618" i="4" s="1"/>
  <c r="F2011" i="4"/>
  <c r="H1609" i="4"/>
  <c r="N1609" i="4" s="1"/>
  <c r="F2002" i="4"/>
  <c r="H1600" i="4"/>
  <c r="N1600" i="4" s="1"/>
  <c r="F1993" i="4"/>
  <c r="H1586" i="4"/>
  <c r="N1586" i="4" s="1"/>
  <c r="F1979" i="4"/>
  <c r="H1592" i="4"/>
  <c r="N1592" i="4" s="1"/>
  <c r="F1985" i="4"/>
  <c r="H1595" i="4"/>
  <c r="N1595" i="4" s="1"/>
  <c r="F1988" i="4"/>
  <c r="H1613" i="4"/>
  <c r="N1613" i="4" s="1"/>
  <c r="F2006" i="4"/>
  <c r="H1603" i="4"/>
  <c r="N1603" i="4" s="1"/>
  <c r="F1996" i="4"/>
  <c r="N1977" i="4"/>
  <c r="H1591" i="4"/>
  <c r="N1591" i="4" s="1"/>
  <c r="F1984" i="4"/>
  <c r="H1620" i="4"/>
  <c r="N1620" i="4" s="1"/>
  <c r="F2013" i="4"/>
  <c r="H1607" i="4"/>
  <c r="N1607" i="4" s="1"/>
  <c r="F2000" i="4"/>
  <c r="H1585" i="4"/>
  <c r="F1978" i="4"/>
  <c r="F2371" i="4" s="1"/>
  <c r="F2764" i="4" s="1"/>
  <c r="H1599" i="4"/>
  <c r="N1599" i="4" s="1"/>
  <c r="F1992" i="4"/>
  <c r="H1608" i="4"/>
  <c r="N1608" i="4" s="1"/>
  <c r="F2001" i="4"/>
  <c r="H1619" i="4"/>
  <c r="N1619" i="4" s="1"/>
  <c r="F2012" i="4"/>
  <c r="H1590" i="4"/>
  <c r="N1590" i="4" s="1"/>
  <c r="F1983" i="4"/>
  <c r="H1601" i="4"/>
  <c r="N1601" i="4" s="1"/>
  <c r="F1994" i="4"/>
  <c r="H1594" i="4"/>
  <c r="N1594" i="4" s="1"/>
  <c r="F1987" i="4"/>
  <c r="H1602" i="4"/>
  <c r="N1602" i="4" s="1"/>
  <c r="F1995" i="4"/>
  <c r="H1604" i="4"/>
  <c r="N1604" i="4" s="1"/>
  <c r="F1997" i="4"/>
  <c r="N1192" i="4"/>
  <c r="D91" i="3"/>
  <c r="C91" i="4"/>
  <c r="C484" i="4" s="1"/>
  <c r="C877" i="4" s="1"/>
  <c r="C1270" i="4" s="1"/>
  <c r="C1663" i="4" s="1"/>
  <c r="C2056" i="4" s="1"/>
  <c r="C2449" i="4" s="1"/>
  <c r="C2842" i="4" s="1"/>
  <c r="F1577" i="4" l="1"/>
  <c r="H1219" i="4"/>
  <c r="F1612" i="4"/>
  <c r="N826" i="4"/>
  <c r="N1184" i="4" s="1"/>
  <c r="H1184" i="4"/>
  <c r="H2460" i="4"/>
  <c r="N2460" i="4" s="1"/>
  <c r="F2853" i="4"/>
  <c r="H2853" i="4" s="1"/>
  <c r="N2853" i="4" s="1"/>
  <c r="H2454" i="4"/>
  <c r="N2454" i="4" s="1"/>
  <c r="F2847" i="4"/>
  <c r="H2847" i="4" s="1"/>
  <c r="N2847" i="4" s="1"/>
  <c r="H2449" i="4"/>
  <c r="N2449" i="4" s="1"/>
  <c r="F2842" i="4"/>
  <c r="H2842" i="4" s="1"/>
  <c r="N2842" i="4" s="1"/>
  <c r="H2764" i="4"/>
  <c r="H1987" i="4"/>
  <c r="N1987" i="4" s="1"/>
  <c r="F2380" i="4"/>
  <c r="H2012" i="4"/>
  <c r="N2012" i="4" s="1"/>
  <c r="F2405" i="4"/>
  <c r="H2371" i="4"/>
  <c r="H1997" i="4"/>
  <c r="N1997" i="4" s="1"/>
  <c r="F2390" i="4"/>
  <c r="H2001" i="4"/>
  <c r="N2001" i="4" s="1"/>
  <c r="F2394" i="4"/>
  <c r="H1988" i="4"/>
  <c r="N1988" i="4" s="1"/>
  <c r="F2381" i="4"/>
  <c r="H2003" i="4"/>
  <c r="N2003" i="4" s="1"/>
  <c r="F2396" i="4"/>
  <c r="H2009" i="4"/>
  <c r="N2009" i="4" s="1"/>
  <c r="F2402" i="4"/>
  <c r="H1981" i="4"/>
  <c r="N1981" i="4" s="1"/>
  <c r="F2374" i="4"/>
  <c r="H1983" i="4"/>
  <c r="N1983" i="4" s="1"/>
  <c r="F2376" i="4"/>
  <c r="H1992" i="4"/>
  <c r="N1992" i="4" s="1"/>
  <c r="F2385" i="4"/>
  <c r="H1996" i="4"/>
  <c r="N1996" i="4" s="1"/>
  <c r="F2389" i="4"/>
  <c r="H1985" i="4"/>
  <c r="N1985" i="4" s="1"/>
  <c r="F2378" i="4"/>
  <c r="H2002" i="4"/>
  <c r="N2002" i="4" s="1"/>
  <c r="F2395" i="4"/>
  <c r="H2015" i="4"/>
  <c r="N2015" i="4" s="1"/>
  <c r="F2408" i="4"/>
  <c r="H2014" i="4"/>
  <c r="N2014" i="4" s="1"/>
  <c r="F2407" i="4"/>
  <c r="H1982" i="4"/>
  <c r="N1982" i="4" s="1"/>
  <c r="F2375" i="4"/>
  <c r="H2004" i="4"/>
  <c r="N2004" i="4" s="1"/>
  <c r="F2397" i="4"/>
  <c r="H2006" i="4"/>
  <c r="N2006" i="4" s="1"/>
  <c r="F2399" i="4"/>
  <c r="H1979" i="4"/>
  <c r="N1979" i="4" s="1"/>
  <c r="F2372" i="4"/>
  <c r="H2011" i="4"/>
  <c r="N2011" i="4" s="1"/>
  <c r="F2404" i="4"/>
  <c r="H1991" i="4"/>
  <c r="N1991" i="4" s="1"/>
  <c r="F2384" i="4"/>
  <c r="H1986" i="4"/>
  <c r="N1986" i="4" s="1"/>
  <c r="F2379" i="4"/>
  <c r="H2007" i="4"/>
  <c r="N2007" i="4" s="1"/>
  <c r="F2400" i="4"/>
  <c r="H1998" i="4"/>
  <c r="N1998" i="4" s="1"/>
  <c r="F2391" i="4"/>
  <c r="H1984" i="4"/>
  <c r="N1984" i="4" s="1"/>
  <c r="F2377" i="4"/>
  <c r="H1994" i="4"/>
  <c r="N1994" i="4" s="1"/>
  <c r="F2387" i="4"/>
  <c r="H1993" i="4"/>
  <c r="N1993" i="4" s="1"/>
  <c r="F2386" i="4"/>
  <c r="H2008" i="4"/>
  <c r="N2008" i="4" s="1"/>
  <c r="F2401" i="4"/>
  <c r="H1990" i="4"/>
  <c r="N1990" i="4" s="1"/>
  <c r="F2383" i="4"/>
  <c r="H2000" i="4"/>
  <c r="N2000" i="4" s="1"/>
  <c r="F2393" i="4"/>
  <c r="H1995" i="4"/>
  <c r="N1995" i="4" s="1"/>
  <c r="F2388" i="4"/>
  <c r="H2013" i="4"/>
  <c r="N2013" i="4" s="1"/>
  <c r="F2406" i="4"/>
  <c r="N1585" i="4"/>
  <c r="H1978" i="4"/>
  <c r="D92" i="3"/>
  <c r="C92" i="4"/>
  <c r="C485" i="4" s="1"/>
  <c r="C878" i="4" s="1"/>
  <c r="C1271" i="4" s="1"/>
  <c r="C1664" i="4" s="1"/>
  <c r="C2057" i="4" s="1"/>
  <c r="C2450" i="4" s="1"/>
  <c r="C2843" i="4" s="1"/>
  <c r="F1970" i="4" l="1"/>
  <c r="H1612" i="4"/>
  <c r="F2005" i="4"/>
  <c r="N1219" i="4"/>
  <c r="N1577" i="4" s="1"/>
  <c r="H1577" i="4"/>
  <c r="H2380" i="4"/>
  <c r="N2380" i="4" s="1"/>
  <c r="F2773" i="4"/>
  <c r="H2773" i="4" s="1"/>
  <c r="N2773" i="4" s="1"/>
  <c r="H2400" i="4"/>
  <c r="N2400" i="4" s="1"/>
  <c r="F2793" i="4"/>
  <c r="H2793" i="4" s="1"/>
  <c r="N2793" i="4" s="1"/>
  <c r="H2408" i="4"/>
  <c r="N2408" i="4" s="1"/>
  <c r="F2801" i="4"/>
  <c r="H2801" i="4" s="1"/>
  <c r="N2801" i="4" s="1"/>
  <c r="H2376" i="4"/>
  <c r="N2376" i="4" s="1"/>
  <c r="F2769" i="4"/>
  <c r="H2769" i="4" s="1"/>
  <c r="N2769" i="4" s="1"/>
  <c r="H2390" i="4"/>
  <c r="N2390" i="4" s="1"/>
  <c r="F2783" i="4"/>
  <c r="H2783" i="4" s="1"/>
  <c r="N2783" i="4" s="1"/>
  <c r="H2393" i="4"/>
  <c r="N2393" i="4" s="1"/>
  <c r="F2786" i="4"/>
  <c r="H2786" i="4" s="1"/>
  <c r="N2786" i="4" s="1"/>
  <c r="H2386" i="4"/>
  <c r="N2386" i="4" s="1"/>
  <c r="F2779" i="4"/>
  <c r="H2779" i="4" s="1"/>
  <c r="N2779" i="4" s="1"/>
  <c r="H2391" i="4"/>
  <c r="N2391" i="4" s="1"/>
  <c r="F2784" i="4"/>
  <c r="H2784" i="4" s="1"/>
  <c r="N2784" i="4" s="1"/>
  <c r="H2384" i="4"/>
  <c r="N2384" i="4" s="1"/>
  <c r="F2777" i="4"/>
  <c r="H2777" i="4" s="1"/>
  <c r="N2777" i="4" s="1"/>
  <c r="H2399" i="4"/>
  <c r="N2399" i="4" s="1"/>
  <c r="F2792" i="4"/>
  <c r="H2792" i="4" s="1"/>
  <c r="N2792" i="4" s="1"/>
  <c r="H2407" i="4"/>
  <c r="N2407" i="4" s="1"/>
  <c r="F2800" i="4"/>
  <c r="H2800" i="4" s="1"/>
  <c r="N2800" i="4" s="1"/>
  <c r="H2395" i="4"/>
  <c r="N2395" i="4" s="1"/>
  <c r="F2788" i="4"/>
  <c r="H2788" i="4" s="1"/>
  <c r="N2788" i="4" s="1"/>
  <c r="H2385" i="4"/>
  <c r="N2385" i="4" s="1"/>
  <c r="F2778" i="4"/>
  <c r="H2778" i="4" s="1"/>
  <c r="N2778" i="4" s="1"/>
  <c r="H2402" i="4"/>
  <c r="N2402" i="4" s="1"/>
  <c r="F2795" i="4"/>
  <c r="H2795" i="4" s="1"/>
  <c r="N2795" i="4" s="1"/>
  <c r="H2394" i="4"/>
  <c r="N2394" i="4" s="1"/>
  <c r="F2787" i="4"/>
  <c r="H2787" i="4" s="1"/>
  <c r="N2787" i="4" s="1"/>
  <c r="H2383" i="4"/>
  <c r="N2383" i="4" s="1"/>
  <c r="F2776" i="4"/>
  <c r="H2776" i="4" s="1"/>
  <c r="N2776" i="4" s="1"/>
  <c r="H2387" i="4"/>
  <c r="N2387" i="4" s="1"/>
  <c r="F2780" i="4"/>
  <c r="H2780" i="4" s="1"/>
  <c r="N2780" i="4" s="1"/>
  <c r="H2397" i="4"/>
  <c r="N2397" i="4" s="1"/>
  <c r="F2790" i="4"/>
  <c r="H2790" i="4" s="1"/>
  <c r="N2790" i="4" s="1"/>
  <c r="H2378" i="4"/>
  <c r="N2378" i="4" s="1"/>
  <c r="F2771" i="4"/>
  <c r="H2771" i="4" s="1"/>
  <c r="N2771" i="4" s="1"/>
  <c r="H2396" i="4"/>
  <c r="N2396" i="4" s="1"/>
  <c r="F2789" i="4"/>
  <c r="H2789" i="4" s="1"/>
  <c r="N2789" i="4" s="1"/>
  <c r="H2406" i="4"/>
  <c r="N2406" i="4" s="1"/>
  <c r="F2799" i="4"/>
  <c r="H2799" i="4" s="1"/>
  <c r="N2799" i="4" s="1"/>
  <c r="H2404" i="4"/>
  <c r="N2404" i="4" s="1"/>
  <c r="F2797" i="4"/>
  <c r="H2797" i="4" s="1"/>
  <c r="N2797" i="4" s="1"/>
  <c r="H2388" i="4"/>
  <c r="N2388" i="4" s="1"/>
  <c r="F2781" i="4"/>
  <c r="H2781" i="4" s="1"/>
  <c r="N2781" i="4" s="1"/>
  <c r="H2401" i="4"/>
  <c r="N2401" i="4" s="1"/>
  <c r="F2794" i="4"/>
  <c r="H2794" i="4" s="1"/>
  <c r="N2794" i="4" s="1"/>
  <c r="H2377" i="4"/>
  <c r="N2377" i="4" s="1"/>
  <c r="F2770" i="4"/>
  <c r="H2770" i="4" s="1"/>
  <c r="N2770" i="4" s="1"/>
  <c r="H2379" i="4"/>
  <c r="N2379" i="4" s="1"/>
  <c r="F2772" i="4"/>
  <c r="H2772" i="4" s="1"/>
  <c r="N2772" i="4" s="1"/>
  <c r="H2372" i="4"/>
  <c r="N2372" i="4" s="1"/>
  <c r="F2765" i="4"/>
  <c r="H2375" i="4"/>
  <c r="N2375" i="4" s="1"/>
  <c r="F2768" i="4"/>
  <c r="H2768" i="4" s="1"/>
  <c r="N2768" i="4" s="1"/>
  <c r="H2389" i="4"/>
  <c r="N2389" i="4" s="1"/>
  <c r="F2782" i="4"/>
  <c r="H2782" i="4" s="1"/>
  <c r="N2782" i="4" s="1"/>
  <c r="H2374" i="4"/>
  <c r="N2374" i="4" s="1"/>
  <c r="F2767" i="4"/>
  <c r="H2767" i="4" s="1"/>
  <c r="N2767" i="4" s="1"/>
  <c r="H2381" i="4"/>
  <c r="N2381" i="4" s="1"/>
  <c r="F2774" i="4"/>
  <c r="H2774" i="4" s="1"/>
  <c r="N2774" i="4" s="1"/>
  <c r="H2405" i="4"/>
  <c r="N2405" i="4" s="1"/>
  <c r="F2798" i="4"/>
  <c r="H2798" i="4" s="1"/>
  <c r="N2798" i="4" s="1"/>
  <c r="N2764" i="4"/>
  <c r="N2371" i="4"/>
  <c r="N1978" i="4"/>
  <c r="D93" i="3"/>
  <c r="C93" i="4"/>
  <c r="C486" i="4" s="1"/>
  <c r="C879" i="4" s="1"/>
  <c r="C1272" i="4" s="1"/>
  <c r="C1665" i="4" s="1"/>
  <c r="C2058" i="4" s="1"/>
  <c r="C2451" i="4" s="1"/>
  <c r="C2844" i="4" s="1"/>
  <c r="F2363" i="4" l="1"/>
  <c r="F2398" i="4"/>
  <c r="H2005" i="4"/>
  <c r="N1612" i="4"/>
  <c r="N1970" i="4" s="1"/>
  <c r="H1970" i="4"/>
  <c r="H2765" i="4"/>
  <c r="D94" i="3"/>
  <c r="C94" i="4"/>
  <c r="C487" i="4" s="1"/>
  <c r="C880" i="4" s="1"/>
  <c r="C1273" i="4" s="1"/>
  <c r="C1666" i="4" s="1"/>
  <c r="C2059" i="4" s="1"/>
  <c r="C2452" i="4" s="1"/>
  <c r="C2845" i="4" s="1"/>
  <c r="N2005" i="4" l="1"/>
  <c r="N2363" i="4" s="1"/>
  <c r="H2363" i="4"/>
  <c r="H2398" i="4"/>
  <c r="F2756" i="4"/>
  <c r="F2791" i="4"/>
  <c r="N2765" i="4"/>
  <c r="D95" i="3"/>
  <c r="C95" i="4"/>
  <c r="C488" i="4" s="1"/>
  <c r="C881" i="4" s="1"/>
  <c r="C1274" i="4" s="1"/>
  <c r="C1667" i="4" s="1"/>
  <c r="C2060" i="4" s="1"/>
  <c r="C2453" i="4" s="1"/>
  <c r="C2846" i="4" s="1"/>
  <c r="H2791" i="4" l="1"/>
  <c r="F3149" i="4"/>
  <c r="N2398" i="4"/>
  <c r="N2756" i="4" s="1"/>
  <c r="H2756" i="4"/>
  <c r="D109" i="3"/>
  <c r="C96" i="4"/>
  <c r="C489" i="4" s="1"/>
  <c r="C882" i="4" s="1"/>
  <c r="C1275" i="4" s="1"/>
  <c r="C1668" i="4" s="1"/>
  <c r="C2061" i="4" s="1"/>
  <c r="C2454" i="4" s="1"/>
  <c r="C2847" i="4" s="1"/>
  <c r="N2791" i="4" l="1"/>
  <c r="N3149" i="4" s="1"/>
  <c r="H3149" i="4"/>
  <c r="D110" i="3"/>
  <c r="C110" i="4"/>
  <c r="C503" i="4" s="1"/>
  <c r="C896" i="4" s="1"/>
  <c r="C1289" i="4" s="1"/>
  <c r="C1682" i="4" s="1"/>
  <c r="C2075" i="4" s="1"/>
  <c r="C2468" i="4" s="1"/>
  <c r="C2861" i="4" s="1"/>
  <c r="D111" i="3" l="1"/>
  <c r="C111" i="4"/>
  <c r="C504" i="4" s="1"/>
  <c r="C897" i="4" s="1"/>
  <c r="C1290" i="4" s="1"/>
  <c r="C1683" i="4" s="1"/>
  <c r="C2076" i="4" s="1"/>
  <c r="C2469" i="4" s="1"/>
  <c r="C2862" i="4" s="1"/>
  <c r="D112" i="3" l="1"/>
  <c r="C112" i="4"/>
  <c r="C505" i="4" s="1"/>
  <c r="C898" i="4" s="1"/>
  <c r="C1291" i="4" s="1"/>
  <c r="C1684" i="4" s="1"/>
  <c r="C2077" i="4" s="1"/>
  <c r="C2470" i="4" s="1"/>
  <c r="C2863" i="4" s="1"/>
  <c r="D96" i="3" l="1"/>
  <c r="C113" i="4"/>
  <c r="C506" i="4" s="1"/>
  <c r="C899" i="4" s="1"/>
  <c r="C1292" i="4" s="1"/>
  <c r="C1685" i="4" s="1"/>
  <c r="C2078" i="4" s="1"/>
  <c r="C2471" i="4" s="1"/>
  <c r="C2864" i="4" s="1"/>
  <c r="D97" i="3" l="1"/>
  <c r="C97" i="4"/>
  <c r="C490" i="4" s="1"/>
  <c r="C883" i="4" s="1"/>
  <c r="C1276" i="4" s="1"/>
  <c r="C1669" i="4" s="1"/>
  <c r="C2062" i="4" s="1"/>
  <c r="C2455" i="4" s="1"/>
  <c r="C2848" i="4" s="1"/>
  <c r="D98" i="3" l="1"/>
  <c r="C98" i="4"/>
  <c r="C491" i="4" s="1"/>
  <c r="C884" i="4" s="1"/>
  <c r="C1277" i="4" s="1"/>
  <c r="C1670" i="4" s="1"/>
  <c r="C2063" i="4" s="1"/>
  <c r="C2456" i="4" s="1"/>
  <c r="C2849" i="4" s="1"/>
  <c r="D99" i="3" l="1"/>
  <c r="C99" i="4"/>
  <c r="C492" i="4" s="1"/>
  <c r="C885" i="4" s="1"/>
  <c r="C1278" i="4" s="1"/>
  <c r="C1671" i="4" s="1"/>
  <c r="C2064" i="4" s="1"/>
  <c r="C2457" i="4" s="1"/>
  <c r="C2850" i="4" s="1"/>
  <c r="D100" i="3" l="1"/>
  <c r="C100" i="4"/>
  <c r="C493" i="4" s="1"/>
  <c r="C886" i="4" s="1"/>
  <c r="C1279" i="4" s="1"/>
  <c r="C1672" i="4" s="1"/>
  <c r="C2065" i="4" s="1"/>
  <c r="C2458" i="4" s="1"/>
  <c r="C2851" i="4" s="1"/>
  <c r="D116" i="3" l="1"/>
  <c r="C101" i="4"/>
  <c r="C494" i="4" s="1"/>
  <c r="C887" i="4" s="1"/>
  <c r="C1280" i="4" s="1"/>
  <c r="C1673" i="4" s="1"/>
  <c r="C2066" i="4" s="1"/>
  <c r="C2459" i="4" s="1"/>
  <c r="C2852" i="4" s="1"/>
  <c r="D101" i="3" l="1"/>
  <c r="C117" i="4"/>
  <c r="C510" i="4" s="1"/>
  <c r="C903" i="4" s="1"/>
  <c r="C1296" i="4" s="1"/>
  <c r="C1689" i="4" s="1"/>
  <c r="C2082" i="4" s="1"/>
  <c r="C2475" i="4" s="1"/>
  <c r="C2868" i="4" s="1"/>
  <c r="D113" i="3" l="1"/>
  <c r="C102" i="4"/>
  <c r="C495" i="4" s="1"/>
  <c r="C888" i="4" s="1"/>
  <c r="C1281" i="4" s="1"/>
  <c r="C1674" i="4" s="1"/>
  <c r="C2067" i="4" s="1"/>
  <c r="C2460" i="4" s="1"/>
  <c r="C2853" i="4" s="1"/>
  <c r="D114" i="3" l="1"/>
  <c r="C114" i="4"/>
  <c r="C507" i="4" s="1"/>
  <c r="C900" i="4" s="1"/>
  <c r="C1293" i="4" s="1"/>
  <c r="C1686" i="4" s="1"/>
  <c r="C2079" i="4" s="1"/>
  <c r="C2472" i="4" s="1"/>
  <c r="C2865" i="4" s="1"/>
  <c r="D115" i="3" l="1"/>
  <c r="C115" i="4"/>
  <c r="C508" i="4" s="1"/>
  <c r="C901" i="4" s="1"/>
  <c r="C1294" i="4" s="1"/>
  <c r="C1687" i="4" s="1"/>
  <c r="C2080" i="4" s="1"/>
  <c r="C2473" i="4" s="1"/>
  <c r="C2866" i="4" s="1"/>
  <c r="D102" i="3" l="1"/>
  <c r="C116" i="4"/>
  <c r="C509" i="4" s="1"/>
  <c r="C902" i="4" s="1"/>
  <c r="C1295" i="4" s="1"/>
  <c r="C1688" i="4" s="1"/>
  <c r="C2081" i="4" s="1"/>
  <c r="C2474" i="4" s="1"/>
  <c r="C2867" i="4" s="1"/>
  <c r="D121" i="3"/>
  <c r="C122" i="4" l="1"/>
  <c r="C515" i="4" s="1"/>
  <c r="C908" i="4" s="1"/>
  <c r="C1301" i="4" s="1"/>
  <c r="C1694" i="4" s="1"/>
  <c r="C2087" i="4" s="1"/>
  <c r="C2480" i="4" s="1"/>
  <c r="C2873" i="4" s="1"/>
  <c r="D9" i="2"/>
  <c r="D103" i="3"/>
  <c r="C103" i="4"/>
  <c r="C496" i="4" s="1"/>
  <c r="C889" i="4" s="1"/>
  <c r="C1282" i="4" s="1"/>
  <c r="C1675" i="4" s="1"/>
  <c r="C2068" i="4" s="1"/>
  <c r="C2461" i="4" s="1"/>
  <c r="C2854" i="4" s="1"/>
  <c r="D122" i="3"/>
  <c r="C123" i="4" l="1"/>
  <c r="C516" i="4" s="1"/>
  <c r="C909" i="4" s="1"/>
  <c r="C1302" i="4" s="1"/>
  <c r="C1695" i="4" s="1"/>
  <c r="C2088" i="4" s="1"/>
  <c r="C2481" i="4" s="1"/>
  <c r="C2874" i="4" s="1"/>
  <c r="D10" i="2"/>
  <c r="D117" i="3"/>
  <c r="C104" i="4"/>
  <c r="C497" i="4" s="1"/>
  <c r="C890" i="4" s="1"/>
  <c r="C1283" i="4" s="1"/>
  <c r="C1676" i="4" s="1"/>
  <c r="C2069" i="4" s="1"/>
  <c r="C2462" i="4" s="1"/>
  <c r="C2855" i="4" s="1"/>
  <c r="D118" i="3" l="1"/>
  <c r="C118" i="4"/>
  <c r="C511" i="4" s="1"/>
  <c r="C904" i="4" s="1"/>
  <c r="C1297" i="4" s="1"/>
  <c r="C1690" i="4" s="1"/>
  <c r="C2083" i="4" s="1"/>
  <c r="C2476" i="4" s="1"/>
  <c r="C2869" i="4" s="1"/>
  <c r="D8" i="3" l="1"/>
  <c r="C119" i="4"/>
  <c r="C512" i="4" s="1"/>
  <c r="C905" i="4" s="1"/>
  <c r="C1298" i="4" s="1"/>
  <c r="C1691" i="4" s="1"/>
  <c r="C2084" i="4" s="1"/>
  <c r="C2477" i="4" s="1"/>
  <c r="C2870" i="4" s="1"/>
  <c r="D9" i="3" l="1"/>
  <c r="C9" i="4"/>
  <c r="C402" i="4" s="1"/>
  <c r="C795" i="4" s="1"/>
  <c r="C1188" i="4" s="1"/>
  <c r="C1581" i="4" s="1"/>
  <c r="C1974" i="4" s="1"/>
  <c r="C2367" i="4" s="1"/>
  <c r="C2760" i="4" s="1"/>
  <c r="D10" i="3" l="1"/>
  <c r="C10" i="4"/>
  <c r="C403" i="4" s="1"/>
  <c r="C796" i="4" s="1"/>
  <c r="C1189" i="4" s="1"/>
  <c r="C1582" i="4" s="1"/>
  <c r="C1975" i="4" s="1"/>
  <c r="C2368" i="4" s="1"/>
  <c r="C2761" i="4" s="1"/>
  <c r="D11" i="3" l="1"/>
  <c r="C11" i="4"/>
  <c r="C404" i="4" s="1"/>
  <c r="C797" i="4" s="1"/>
  <c r="C1190" i="4" s="1"/>
  <c r="C1583" i="4" s="1"/>
  <c r="C1976" i="4" s="1"/>
  <c r="C2369" i="4" s="1"/>
  <c r="C2762" i="4" s="1"/>
  <c r="D12" i="3" l="1"/>
  <c r="C12" i="4"/>
  <c r="C405" i="4" s="1"/>
  <c r="C798" i="4" s="1"/>
  <c r="C1191" i="4" s="1"/>
  <c r="C1584" i="4" s="1"/>
  <c r="C1977" i="4" s="1"/>
  <c r="C2370" i="4" s="1"/>
  <c r="C2763" i="4" s="1"/>
  <c r="D13" i="3" l="1"/>
  <c r="C13" i="4"/>
  <c r="C406" i="4" s="1"/>
  <c r="C799" i="4" s="1"/>
  <c r="C1192" i="4" s="1"/>
  <c r="C1585" i="4" s="1"/>
  <c r="C1978" i="4" s="1"/>
  <c r="C2371" i="4" s="1"/>
  <c r="C2764" i="4" s="1"/>
  <c r="D14" i="3" l="1"/>
  <c r="C14" i="4"/>
  <c r="C407" i="4" s="1"/>
  <c r="C800" i="4" s="1"/>
  <c r="C1193" i="4" s="1"/>
  <c r="C1586" i="4" s="1"/>
  <c r="C1979" i="4" s="1"/>
  <c r="C2372" i="4" s="1"/>
  <c r="C2765" i="4" s="1"/>
  <c r="D15" i="3" l="1"/>
  <c r="C15" i="4"/>
  <c r="C408" i="4" s="1"/>
  <c r="C801" i="4" s="1"/>
  <c r="C1194" i="4" s="1"/>
  <c r="C1587" i="4" s="1"/>
  <c r="C1980" i="4" s="1"/>
  <c r="C2373" i="4" s="1"/>
  <c r="C2766" i="4" s="1"/>
  <c r="D16" i="3" l="1"/>
  <c r="C16" i="4"/>
  <c r="C409" i="4" s="1"/>
  <c r="C802" i="4" s="1"/>
  <c r="C1195" i="4" s="1"/>
  <c r="C1588" i="4" s="1"/>
  <c r="C1981" i="4" s="1"/>
  <c r="C2374" i="4" s="1"/>
  <c r="C2767" i="4" s="1"/>
  <c r="D17" i="3" l="1"/>
  <c r="C17" i="4"/>
  <c r="C410" i="4" s="1"/>
  <c r="C803" i="4" s="1"/>
  <c r="C1196" i="4" s="1"/>
  <c r="C1589" i="4" s="1"/>
  <c r="C1982" i="4" s="1"/>
  <c r="C2375" i="4" s="1"/>
  <c r="C2768" i="4" s="1"/>
  <c r="D18" i="3" l="1"/>
  <c r="C18" i="4"/>
  <c r="C411" i="4" s="1"/>
  <c r="C804" i="4" s="1"/>
  <c r="C1197" i="4" s="1"/>
  <c r="C1590" i="4" s="1"/>
  <c r="C1983" i="4" s="1"/>
  <c r="C2376" i="4" s="1"/>
  <c r="C2769" i="4" s="1"/>
  <c r="D19" i="3" l="1"/>
  <c r="C19" i="4"/>
  <c r="C412" i="4" s="1"/>
  <c r="C805" i="4" s="1"/>
  <c r="C1198" i="4" s="1"/>
  <c r="C1591" i="4" s="1"/>
  <c r="C1984" i="4" s="1"/>
  <c r="C2377" i="4" s="1"/>
  <c r="C2770" i="4" s="1"/>
  <c r="D20" i="3" l="1"/>
  <c r="C20" i="4"/>
  <c r="C413" i="4" s="1"/>
  <c r="C806" i="4" s="1"/>
  <c r="C1199" i="4" s="1"/>
  <c r="C1592" i="4" s="1"/>
  <c r="C1985" i="4" s="1"/>
  <c r="C2378" i="4" s="1"/>
  <c r="C2771" i="4" s="1"/>
  <c r="D21" i="3" l="1"/>
  <c r="C21" i="4"/>
  <c r="C414" i="4" s="1"/>
  <c r="C807" i="4" s="1"/>
  <c r="C1200" i="4" s="1"/>
  <c r="C1593" i="4" s="1"/>
  <c r="C1986" i="4" s="1"/>
  <c r="C2379" i="4" s="1"/>
  <c r="C2772" i="4" s="1"/>
  <c r="D22" i="3" l="1"/>
  <c r="C22" i="4"/>
  <c r="C415" i="4" s="1"/>
  <c r="C808" i="4" s="1"/>
  <c r="C1201" i="4" s="1"/>
  <c r="C1594" i="4" s="1"/>
  <c r="C1987" i="4" s="1"/>
  <c r="C2380" i="4" s="1"/>
  <c r="C2773" i="4" s="1"/>
  <c r="D23" i="3" l="1"/>
  <c r="C23" i="4"/>
  <c r="C416" i="4" s="1"/>
  <c r="C809" i="4" s="1"/>
  <c r="C1202" i="4" s="1"/>
  <c r="C1595" i="4" s="1"/>
  <c r="C1988" i="4" s="1"/>
  <c r="C2381" i="4" s="1"/>
  <c r="C2774" i="4" s="1"/>
  <c r="D24" i="3" l="1"/>
  <c r="C24" i="4"/>
  <c r="C417" i="4" s="1"/>
  <c r="C810" i="4" s="1"/>
  <c r="C1203" i="4" s="1"/>
  <c r="C1596" i="4" s="1"/>
  <c r="C1989" i="4" s="1"/>
  <c r="C2382" i="4" s="1"/>
  <c r="C2775" i="4" s="1"/>
  <c r="D25" i="3" l="1"/>
  <c r="C25" i="4"/>
  <c r="C418" i="4" s="1"/>
  <c r="C811" i="4" s="1"/>
  <c r="C1204" i="4" s="1"/>
  <c r="C1597" i="4" s="1"/>
  <c r="C1990" i="4" s="1"/>
  <c r="C2383" i="4" s="1"/>
  <c r="C2776" i="4" s="1"/>
  <c r="D26" i="3" l="1"/>
  <c r="C26" i="4"/>
  <c r="C419" i="4" s="1"/>
  <c r="C812" i="4" s="1"/>
  <c r="C1205" i="4" s="1"/>
  <c r="C1598" i="4" s="1"/>
  <c r="C1991" i="4" s="1"/>
  <c r="C2384" i="4" s="1"/>
  <c r="C2777" i="4" s="1"/>
  <c r="D27" i="3" l="1"/>
  <c r="C27" i="4"/>
  <c r="C420" i="4" s="1"/>
  <c r="C813" i="4" s="1"/>
  <c r="C1206" i="4" s="1"/>
  <c r="C1599" i="4" s="1"/>
  <c r="C1992" i="4" s="1"/>
  <c r="C2385" i="4" s="1"/>
  <c r="C2778" i="4" s="1"/>
  <c r="D28" i="3" l="1"/>
  <c r="C28" i="4"/>
  <c r="C421" i="4" s="1"/>
  <c r="C814" i="4" s="1"/>
  <c r="C1207" i="4" s="1"/>
  <c r="C1600" i="4" s="1"/>
  <c r="C1993" i="4" s="1"/>
  <c r="C2386" i="4" s="1"/>
  <c r="C2779" i="4" s="1"/>
  <c r="D29" i="3" l="1"/>
  <c r="C29" i="4"/>
  <c r="C422" i="4" s="1"/>
  <c r="C815" i="4" s="1"/>
  <c r="C1208" i="4" s="1"/>
  <c r="C1601" i="4" s="1"/>
  <c r="C1994" i="4" s="1"/>
  <c r="C2387" i="4" s="1"/>
  <c r="C2780" i="4" s="1"/>
  <c r="D30" i="3" l="1"/>
  <c r="C30" i="4"/>
  <c r="C423" i="4" s="1"/>
  <c r="C816" i="4" s="1"/>
  <c r="C1209" i="4" s="1"/>
  <c r="C1602" i="4" s="1"/>
  <c r="C1995" i="4" s="1"/>
  <c r="C2388" i="4" s="1"/>
  <c r="C2781" i="4" s="1"/>
  <c r="D31" i="3" l="1"/>
  <c r="C31" i="4"/>
  <c r="C424" i="4" s="1"/>
  <c r="C817" i="4" s="1"/>
  <c r="C1210" i="4" s="1"/>
  <c r="C1603" i="4" s="1"/>
  <c r="C1996" i="4" s="1"/>
  <c r="C2389" i="4" s="1"/>
  <c r="C2782" i="4" s="1"/>
  <c r="D32" i="3" l="1"/>
  <c r="C32" i="4"/>
  <c r="C425" i="4" s="1"/>
  <c r="C818" i="4" s="1"/>
  <c r="C1211" i="4" s="1"/>
  <c r="C1604" i="4" s="1"/>
  <c r="C1997" i="4" s="1"/>
  <c r="C2390" i="4" s="1"/>
  <c r="C2783" i="4" s="1"/>
  <c r="D33" i="3" l="1"/>
  <c r="C33" i="4"/>
  <c r="C426" i="4" s="1"/>
  <c r="C819" i="4" s="1"/>
  <c r="C1212" i="4" s="1"/>
  <c r="C1605" i="4" s="1"/>
  <c r="C1998" i="4" s="1"/>
  <c r="C2391" i="4" s="1"/>
  <c r="C2784" i="4" s="1"/>
  <c r="D34" i="3" l="1"/>
  <c r="C34" i="4"/>
  <c r="C427" i="4" s="1"/>
  <c r="C820" i="4" s="1"/>
  <c r="C1213" i="4" s="1"/>
  <c r="C1606" i="4" s="1"/>
  <c r="C1999" i="4" s="1"/>
  <c r="C2392" i="4" s="1"/>
  <c r="C2785" i="4" s="1"/>
  <c r="D35" i="3" l="1"/>
  <c r="C35" i="4"/>
  <c r="C428" i="4" s="1"/>
  <c r="C821" i="4" s="1"/>
  <c r="C1214" i="4" s="1"/>
  <c r="C1607" i="4" s="1"/>
  <c r="C2000" i="4" s="1"/>
  <c r="C2393" i="4" s="1"/>
  <c r="C2786" i="4" s="1"/>
  <c r="D36" i="3" l="1"/>
  <c r="C36" i="4"/>
  <c r="C429" i="4" s="1"/>
  <c r="C822" i="4" s="1"/>
  <c r="C1215" i="4" s="1"/>
  <c r="C1608" i="4" s="1"/>
  <c r="C2001" i="4" s="1"/>
  <c r="C2394" i="4" s="1"/>
  <c r="C2787" i="4" s="1"/>
  <c r="D37" i="3" l="1"/>
  <c r="C37" i="4"/>
  <c r="C430" i="4" s="1"/>
  <c r="C823" i="4" s="1"/>
  <c r="C1216" i="4" s="1"/>
  <c r="C1609" i="4" s="1"/>
  <c r="C2002" i="4" s="1"/>
  <c r="C2395" i="4" s="1"/>
  <c r="C2788" i="4" s="1"/>
  <c r="D38" i="3" l="1"/>
  <c r="C38" i="4"/>
  <c r="C431" i="4" s="1"/>
  <c r="C824" i="4" s="1"/>
  <c r="C1217" i="4" s="1"/>
  <c r="C1610" i="4" s="1"/>
  <c r="C2003" i="4" s="1"/>
  <c r="C2396" i="4" s="1"/>
  <c r="C2789" i="4" s="1"/>
  <c r="D39" i="3" l="1"/>
  <c r="C39" i="4"/>
  <c r="C432" i="4" s="1"/>
  <c r="C825" i="4" s="1"/>
  <c r="C1218" i="4" s="1"/>
  <c r="C1611" i="4" s="1"/>
  <c r="C2004" i="4" s="1"/>
  <c r="C2397" i="4" s="1"/>
  <c r="C2790" i="4" s="1"/>
  <c r="D40" i="3" l="1"/>
  <c r="C40" i="4"/>
  <c r="C433" i="4" s="1"/>
  <c r="C826" i="4" s="1"/>
  <c r="C1219" i="4" s="1"/>
  <c r="C1612" i="4" s="1"/>
  <c r="C2005" i="4" s="1"/>
  <c r="C2398" i="4" s="1"/>
  <c r="C2791" i="4" s="1"/>
  <c r="D41" i="3" l="1"/>
  <c r="C41" i="4"/>
  <c r="C434" i="4" s="1"/>
  <c r="C827" i="4" s="1"/>
  <c r="C1220" i="4" s="1"/>
  <c r="C1613" i="4" s="1"/>
  <c r="C2006" i="4" s="1"/>
  <c r="C2399" i="4" s="1"/>
  <c r="C2792" i="4" s="1"/>
  <c r="D42" i="3" l="1"/>
  <c r="C42" i="4"/>
  <c r="C435" i="4" s="1"/>
  <c r="C828" i="4" s="1"/>
  <c r="C1221" i="4" s="1"/>
  <c r="C1614" i="4" s="1"/>
  <c r="C2007" i="4" s="1"/>
  <c r="C2400" i="4" s="1"/>
  <c r="C2793" i="4" s="1"/>
  <c r="D43" i="3" l="1"/>
  <c r="C43" i="4"/>
  <c r="C436" i="4" s="1"/>
  <c r="C829" i="4" s="1"/>
  <c r="C1222" i="4" s="1"/>
  <c r="C1615" i="4" s="1"/>
  <c r="C2008" i="4" s="1"/>
  <c r="C2401" i="4" s="1"/>
  <c r="C2794" i="4" s="1"/>
  <c r="D44" i="3" l="1"/>
  <c r="C44" i="4"/>
  <c r="C437" i="4" s="1"/>
  <c r="C830" i="4" s="1"/>
  <c r="C1223" i="4" s="1"/>
  <c r="C1616" i="4" s="1"/>
  <c r="C2009" i="4" s="1"/>
  <c r="C2402" i="4" s="1"/>
  <c r="C2795" i="4" s="1"/>
  <c r="D45" i="3" l="1"/>
  <c r="C45" i="4"/>
  <c r="C438" i="4" s="1"/>
  <c r="C831" i="4" s="1"/>
  <c r="C1224" i="4" s="1"/>
  <c r="C1617" i="4" s="1"/>
  <c r="C2010" i="4" s="1"/>
  <c r="C2403" i="4" s="1"/>
  <c r="C2796" i="4" s="1"/>
  <c r="D46" i="3" l="1"/>
  <c r="C46" i="4"/>
  <c r="C439" i="4" s="1"/>
  <c r="C832" i="4" s="1"/>
  <c r="C1225" i="4" s="1"/>
  <c r="C1618" i="4" s="1"/>
  <c r="C2011" i="4" s="1"/>
  <c r="C2404" i="4" s="1"/>
  <c r="C2797" i="4" s="1"/>
  <c r="D47" i="3" l="1"/>
  <c r="C47" i="4"/>
  <c r="C440" i="4" s="1"/>
  <c r="C833" i="4" s="1"/>
  <c r="C1226" i="4" s="1"/>
  <c r="C1619" i="4" s="1"/>
  <c r="C2012" i="4" s="1"/>
  <c r="C2405" i="4" s="1"/>
  <c r="C2798" i="4" s="1"/>
  <c r="D48" i="3" l="1"/>
  <c r="C48" i="4"/>
  <c r="C441" i="4" s="1"/>
  <c r="C834" i="4" s="1"/>
  <c r="C1227" i="4" s="1"/>
  <c r="C1620" i="4" s="1"/>
  <c r="C2013" i="4" s="1"/>
  <c r="C2406" i="4" s="1"/>
  <c r="C2799" i="4" s="1"/>
  <c r="D49" i="3" l="1"/>
  <c r="C49" i="4"/>
  <c r="C442" i="4" s="1"/>
  <c r="C835" i="4" s="1"/>
  <c r="C1228" i="4" s="1"/>
  <c r="C1621" i="4" s="1"/>
  <c r="C2014" i="4" s="1"/>
  <c r="C2407" i="4" s="1"/>
  <c r="C2800" i="4" s="1"/>
  <c r="D50" i="3" l="1"/>
  <c r="C50" i="4"/>
  <c r="C443" i="4" s="1"/>
  <c r="C836" i="4" s="1"/>
  <c r="C1229" i="4" s="1"/>
  <c r="C1622" i="4" s="1"/>
  <c r="C2015" i="4" s="1"/>
  <c r="C2408" i="4" s="1"/>
  <c r="C2801" i="4" s="1"/>
  <c r="D51" i="3" l="1"/>
  <c r="C51" i="4"/>
  <c r="C444" i="4" s="1"/>
  <c r="C837" i="4" s="1"/>
  <c r="C1230" i="4" s="1"/>
  <c r="C1623" i="4" s="1"/>
  <c r="C2016" i="4" s="1"/>
  <c r="C2409" i="4" s="1"/>
  <c r="C2802" i="4" s="1"/>
  <c r="D52" i="3" l="1"/>
  <c r="C52" i="4"/>
  <c r="C445" i="4" s="1"/>
  <c r="C838" i="4" s="1"/>
  <c r="C1231" i="4" s="1"/>
  <c r="C1624" i="4" s="1"/>
  <c r="C2017" i="4" s="1"/>
  <c r="C2410" i="4" s="1"/>
  <c r="C2803" i="4" s="1"/>
  <c r="D53" i="3" l="1"/>
  <c r="C54" i="4" s="1"/>
  <c r="C447" i="4" s="1"/>
  <c r="C840" i="4" s="1"/>
  <c r="C1233" i="4" s="1"/>
  <c r="C1626" i="4" s="1"/>
  <c r="C2019" i="4" s="1"/>
  <c r="C2412" i="4" s="1"/>
  <c r="C2805" i="4" s="1"/>
  <c r="C53" i="4"/>
  <c r="C446" i="4" s="1"/>
  <c r="C839" i="4" s="1"/>
  <c r="C1232" i="4" s="1"/>
  <c r="C1625" i="4" s="1"/>
  <c r="C2018" i="4" s="1"/>
  <c r="C2411" i="4" s="1"/>
  <c r="C2804" i="4" s="1"/>
</calcChain>
</file>

<file path=xl/comments1.xml><?xml version="1.0" encoding="utf-8"?>
<comments xmlns="http://schemas.openxmlformats.org/spreadsheetml/2006/main">
  <authors>
    <author>HP</author>
  </authors>
  <commentList>
    <comment ref="M4" authorId="0" shapeId="0">
      <text>
        <r>
          <rPr>
            <b/>
            <sz val="9"/>
            <rFont val="Tahoma"/>
            <family val="2"/>
          </rPr>
          <t xml:space="preserve">SSP-RCD
</t>
        </r>
        <r>
          <rPr>
            <sz val="9"/>
            <rFont val="Tahoma"/>
            <family val="2"/>
          </rPr>
          <t>As per the implementation plan submitted in the DPR/ Approved by MERC</t>
        </r>
      </text>
    </comment>
  </commentList>
</comments>
</file>

<file path=xl/sharedStrings.xml><?xml version="1.0" encoding="utf-8"?>
<sst xmlns="http://schemas.openxmlformats.org/spreadsheetml/2006/main" count="2694" uniqueCount="731">
  <si>
    <t>MSPGCL: Parli 8</t>
  </si>
  <si>
    <t>MTR Petition Formats - Generation</t>
  </si>
  <si>
    <t>Form 4:  Summary of Capital Expenditure and Capitalisation</t>
  </si>
  <si>
    <t>(Rs. Crore)</t>
  </si>
  <si>
    <t>Sr. No.</t>
  </si>
  <si>
    <t>Particulars</t>
  </si>
  <si>
    <t>FY 2019-20</t>
  </si>
  <si>
    <t>FY 2020-21</t>
  </si>
  <si>
    <t>FY 2021-22</t>
  </si>
  <si>
    <t>FY 2022-23</t>
  </si>
  <si>
    <t>FY 2023-24</t>
  </si>
  <si>
    <t>FY 2024-25</t>
  </si>
  <si>
    <t>Remarks</t>
  </si>
  <si>
    <t>April-March      (Audited )</t>
  </si>
  <si>
    <t>True-Up requirement</t>
  </si>
  <si>
    <t>Apr-Sep
(Estimated)</t>
  </si>
  <si>
    <t>Oct-Mar          (Projected)</t>
  </si>
  <si>
    <t>April - March (Projected)</t>
  </si>
  <si>
    <t>Provisional True-Up requirement</t>
  </si>
  <si>
    <t>(a)</t>
  </si>
  <si>
    <t>(b)</t>
  </si>
  <si>
    <t>(c) = (b) - (a)</t>
  </si>
  <si>
    <t>(d)</t>
  </si>
  <si>
    <t>(e)</t>
  </si>
  <si>
    <t>(f) = (e) - (d)</t>
  </si>
  <si>
    <t>(g)</t>
  </si>
  <si>
    <t>(h)</t>
  </si>
  <si>
    <t>Capital Expenditure</t>
  </si>
  <si>
    <t>Capitalisation</t>
  </si>
  <si>
    <t>IDC</t>
  </si>
  <si>
    <t>Capitalisation + IDC</t>
  </si>
  <si>
    <t>Detailed Justification shall be provided for variation in approved capital expenditure and capitalisation vis-a-vis actual capital expenditure and capitalisation</t>
  </si>
  <si>
    <t>Project Details</t>
  </si>
  <si>
    <t xml:space="preserve">Form 4.1: Capital Expenditure Plan </t>
  </si>
  <si>
    <t>Project Code</t>
  </si>
  <si>
    <t>Project Title</t>
  </si>
  <si>
    <t>MERC Approval No.</t>
  </si>
  <si>
    <t>MERC Approval Date</t>
  </si>
  <si>
    <t>Project Purpose</t>
  </si>
  <si>
    <t>Project Start Date</t>
  </si>
  <si>
    <t>Project Completion date 
(Scheduled)</t>
  </si>
  <si>
    <t>Capital Cost</t>
  </si>
  <si>
    <t>Original</t>
  </si>
  <si>
    <t>Revised</t>
  </si>
  <si>
    <t xml:space="preserve">Actual </t>
  </si>
  <si>
    <t>Actual</t>
  </si>
  <si>
    <t>Approved</t>
  </si>
  <si>
    <t>Actual Capital Cost Incurred</t>
  </si>
  <si>
    <t xml:space="preserve">Deviation = Approved - Actual on account of </t>
  </si>
  <si>
    <t>Change in Scope of Work (a)</t>
  </si>
  <si>
    <t>Material Cost (b)</t>
  </si>
  <si>
    <t>IDC (c)</t>
  </si>
  <si>
    <t>Others (d)</t>
  </si>
  <si>
    <t>Total Deviation (a+b+c+d)</t>
  </si>
  <si>
    <t>_</t>
  </si>
  <si>
    <t>Better utilisation of coal feeding system for all the units</t>
  </si>
  <si>
    <t xml:space="preserve">controls bio growth in cooling water system &amp; helps in reducing of fouling of condenser. Helps in improving NDCT performance. </t>
  </si>
  <si>
    <t>To measure consumed water at various locations to optimise water consumption.</t>
  </si>
  <si>
    <t>Quality control of fuel,water, bulk chemicals, lub oils etc.Moniters heatrate, fuel consumption,chemical consumption etc.</t>
  </si>
  <si>
    <t xml:space="preserve">for coal stacking </t>
  </si>
  <si>
    <t>N.A</t>
  </si>
  <si>
    <t>for provide safe storage to the chemical.</t>
  </si>
  <si>
    <t xml:space="preserve">For reduced the pollustion and healthy working enviroment </t>
  </si>
  <si>
    <t>Provide healthy working enviroment to the operator</t>
  </si>
  <si>
    <t>Provde safety to admine building</t>
  </si>
  <si>
    <t>Provide healthy working enviroment to the staffs</t>
  </si>
  <si>
    <t xml:space="preserve">Water conservation </t>
  </si>
  <si>
    <t>Removes sediments &amp; bio growth drom water .Minimises accumulation of sludge in pond.</t>
  </si>
  <si>
    <t>Coal Mill XRP-903 is having planetary gear box as drive unit, which is having various spares. Availability of these sparts are very much essential to avoid outages of Coal Mill and hence to avoid generation loss. Currently no stock of any spares is available at Parli TPS and at other TPS’s.</t>
  </si>
  <si>
    <t>Availability of auxiliaries will  improve which finally avoid emergency &amp; generation loss.</t>
  </si>
  <si>
    <t>DPR</t>
  </si>
  <si>
    <t>Not Initiated</t>
  </si>
  <si>
    <t>Scheme</t>
  </si>
  <si>
    <t>WIP</t>
  </si>
  <si>
    <t xml:space="preserve">Form 4.2: Capitalisation Plan </t>
  </si>
  <si>
    <t>Partially Capitalized</t>
  </si>
  <si>
    <t>Date of Submission</t>
  </si>
  <si>
    <t xml:space="preserve">Cost as per DPR  Crs. </t>
  </si>
  <si>
    <t>MERC Approved Cost</t>
  </si>
  <si>
    <t>Debt Equity Ratio</t>
  </si>
  <si>
    <t>Grant Funding</t>
  </si>
  <si>
    <t>Approved Start Date</t>
  </si>
  <si>
    <t>Actual Start Date</t>
  </si>
  <si>
    <t>Approved Date of Completion</t>
  </si>
  <si>
    <t>Actual Date of Completion</t>
  </si>
  <si>
    <t>Benefits in Quantified Terms</t>
  </si>
  <si>
    <t>Physical Progress (%)</t>
  </si>
  <si>
    <t>Old Asset retired against capitalised item (in Rs. Cr)</t>
  </si>
  <si>
    <t>Current Status</t>
  </si>
  <si>
    <t>PO.NO</t>
  </si>
  <si>
    <t>Non-DPR</t>
  </si>
  <si>
    <t>Capitalised</t>
  </si>
  <si>
    <t>Actual Capex till FY 2018-19</t>
  </si>
  <si>
    <t>Actual Progress till FY 2018-19</t>
  </si>
  <si>
    <t>Actual Capitalization till FY 2018-19</t>
  </si>
  <si>
    <t>Cancelled</t>
  </si>
  <si>
    <t>Asset No</t>
  </si>
  <si>
    <t>DATE OF COMMISSION OF ASSET</t>
  </si>
  <si>
    <t>To be cancelled</t>
  </si>
  <si>
    <t>N.A.</t>
  </si>
  <si>
    <t>To be confirmed</t>
  </si>
  <si>
    <t xml:space="preserve"> Hydraulic drive system modification.    </t>
  </si>
  <si>
    <t>31.03.2022</t>
  </si>
  <si>
    <t>26.08.2021</t>
  </si>
  <si>
    <t>Work completed, Scheme capitalized</t>
  </si>
  <si>
    <t xml:space="preserve">Link conveyor from Con-2 of U-6/7 to Con.-2AB of U-8. </t>
  </si>
  <si>
    <t>10.01.2022</t>
  </si>
  <si>
    <t>Ozone plant for Unit -8</t>
  </si>
  <si>
    <t>P&amp;P HO</t>
  </si>
  <si>
    <t>P&amp;P Project</t>
  </si>
  <si>
    <t>Water management system</t>
  </si>
  <si>
    <t>20/02/2019</t>
  </si>
  <si>
    <t>Proposal returened back as per CE CPA letterCE(CPA)/Gr.IVB/NPTPS/ADDCAP Return  No.5296 Dtd. 13.06.2022</t>
  </si>
  <si>
    <t>Laboratory set up</t>
  </si>
  <si>
    <t>Supply of Analytical Instruments for condition monitoring Laboratory for 1X250 MW of   NPTPS, Parli-V.</t>
  </si>
  <si>
    <t>25.11.2020</t>
  </si>
  <si>
    <t>Material received.</t>
  </si>
  <si>
    <t>Supply of Analytical Instruments for Water Analysis Laboratory for 1X250 MW of   NPTPS, Parli-V</t>
  </si>
  <si>
    <t>17.06.2021/
08.09.2021</t>
  </si>
  <si>
    <t>4385000392 /4385000393</t>
  </si>
  <si>
    <t>1501008556/
1501008555</t>
  </si>
  <si>
    <t>Supply of Analytical Instruments for Environment Laboratory for 1 x 250 MW, NPTPS, Parli-V.</t>
  </si>
  <si>
    <t>08.02.2020</t>
  </si>
  <si>
    <t>4385000073/4385000074</t>
  </si>
  <si>
    <t>Supply of Analytical Instruments for Precision Laboratory for 1 x 250 MW, NPTPS, Parli-V.</t>
  </si>
  <si>
    <t>ADDCAP Proposal No.1100098925 is returned back as per SE Chemist remark.Office note dated 16.12.2020  remark by Suptd.Cemist(FM)ref N.CE/Suptdg chem/CPA/Inst/1038 dated 16.12.2020.</t>
  </si>
  <si>
    <t>Supply of Analytical Instruments for General Laboratory of Water Treatment Plant of 1 x 250 MW, NPTPS, Parli-V.</t>
  </si>
  <si>
    <t>Supply of Corrosion Monitor/Meter, Corrosion Coupon &amp; Coupon Rack for 1X250 MW of   NPTPS, Parli-V.</t>
  </si>
  <si>
    <t>10.10.2019</t>
  </si>
  <si>
    <t>Supply of Analytical Instruments for Coal Analysis Laboratory for 1X250 MW of   NPTPS, Parli-V</t>
  </si>
  <si>
    <t>31.12.2021</t>
  </si>
  <si>
    <t>4385000460 / 4385000461</t>
  </si>
  <si>
    <t>Procurement &amp; Installation of EMS system at Unit-8 NPTPS Parli-Vaijnath</t>
  </si>
  <si>
    <t>26/02/2019</t>
  </si>
  <si>
    <t>14.10.2021</t>
  </si>
  <si>
    <t>Conveyor-5 of  stacking/reclaiming belt double drive arrangement.</t>
  </si>
  <si>
    <t>10.06.2021</t>
  </si>
  <si>
    <t>Chemical lab building</t>
  </si>
  <si>
    <t>Chemical store</t>
  </si>
  <si>
    <t>Grade slab (WTP Area)</t>
  </si>
  <si>
    <t>30.11.2019/
05.01.2020</t>
  </si>
  <si>
    <t xml:space="preserve">Work completed </t>
  </si>
  <si>
    <t>120201366/
120201392</t>
  </si>
  <si>
    <t>Grade slab (Near AHP Building)</t>
  </si>
  <si>
    <t>15.12.2019</t>
  </si>
  <si>
    <t>Temporary shed for empty barrles &amp; filled barrles</t>
  </si>
  <si>
    <t>17.05.2020</t>
  </si>
  <si>
    <t>Cabins for operators at TP.</t>
  </si>
  <si>
    <t>10.02.2020</t>
  </si>
  <si>
    <t>Compound wall for isolation of administrative building.</t>
  </si>
  <si>
    <t>Constrution of admin building near NPTPS premises pending. hence Site yet not handed over to agency. Pertains to Civil-iii</t>
  </si>
  <si>
    <t>Construction of staff rooms &amp; store for CHP maint..</t>
  </si>
  <si>
    <t>Work of providing/ fixing of internal partitions of aluminium/Nova palm/glass/wooden for Unit 8 service building &amp; other allied builings in the premises.</t>
  </si>
  <si>
    <t>05.01.2020</t>
  </si>
  <si>
    <t xml:space="preserve"> Lawn development around NDCT.</t>
  </si>
  <si>
    <t>Tree plantation &amp; greenery along road side.</t>
  </si>
  <si>
    <t>Greenery development in area between  WTP &amp; main plant.</t>
  </si>
  <si>
    <t>Provision of DM and softening water line interconnection from u-6,7 to u-8 &amp; Provision of recovery of waste water from sandava pump house,NDCT.</t>
  </si>
  <si>
    <t>20.05.2019</t>
  </si>
  <si>
    <t>31/08/2019</t>
  </si>
  <si>
    <t>09.01.2020</t>
  </si>
  <si>
    <t xml:space="preserve">Dsludg filteration for raw water </t>
  </si>
  <si>
    <t>PLC/UPS system  upgradation</t>
  </si>
  <si>
    <t xml:space="preserve">Initial spares </t>
  </si>
  <si>
    <t>Boiler and Auxiliaries</t>
  </si>
  <si>
    <t>Procurement of Coal Mill XRP-903 Gear Box Type KMP-280 Spares of Unit # 8 at BM-NPTPS Parli-Vaijnath</t>
  </si>
  <si>
    <t>28/07/2020</t>
  </si>
  <si>
    <t>15/09/2020</t>
  </si>
  <si>
    <t>12.03.2021</t>
  </si>
  <si>
    <t>HO app recd 25/9; PO dis 3/12; material received 12/03;</t>
  </si>
  <si>
    <t>30/07/2020</t>
  </si>
  <si>
    <t>12.06.2021</t>
  </si>
  <si>
    <t xml:space="preserve"> Dispatch 07/04; Material received</t>
  </si>
  <si>
    <t>Procurement of Coal Mill XRP-903 Bowl &amp; Bowl Hub of Unit # 8 at BM-NPTPS Parli-Vaijnath</t>
  </si>
  <si>
    <t>13.11.2021</t>
  </si>
  <si>
    <t>PO dispatch; Material received</t>
  </si>
  <si>
    <t>Supply of impeller assembly for ID fan</t>
  </si>
  <si>
    <t>28/10/2020</t>
  </si>
  <si>
    <t>PO Dispatch 01/06/21; Material RECEIVED</t>
  </si>
  <si>
    <t>Procurement of Primary Air Fan &amp; Forced Draught Fan Drive Coupling on OEM basis required at BM U-8, NPTPS, Parli-V</t>
  </si>
  <si>
    <t>Procurement of  Primary Air Fan PAF 17/11.8-2 Hydraulic Adjustment Device on OEM basis required at BM U-8 NPTPS Parli-V</t>
  </si>
  <si>
    <t>14.08.2021</t>
  </si>
  <si>
    <t>Proc of spares for fabric expansion joints required at BM U-8, NPTPS, Parli-V.</t>
  </si>
  <si>
    <t>12.02.2021</t>
  </si>
  <si>
    <t>Proc of separator body and seperator top spares for coal mill XRP-903 at BM U-8, NPTPS Parli-V.</t>
  </si>
  <si>
    <t>26.04.2021</t>
  </si>
  <si>
    <t>Proc of scrapper area &amp; reject system spares for coal mill XRP-903 at BM U-8, NPTPS Parli-V.</t>
  </si>
  <si>
    <t>31.03.2021</t>
  </si>
  <si>
    <t>PO Dispatch 30/03; Material received</t>
  </si>
  <si>
    <t>Proc of seal air fan spares at BM-8 NPTPS, Parli-V.</t>
  </si>
  <si>
    <t>Procurement of  FD Fan Type FAF 17/9.5-1 Drive Coupling required at BM U-8 NPTPS Parli-V</t>
  </si>
  <si>
    <t>New PR No.1100131599; DO is in process.</t>
  </si>
  <si>
    <t>Procurement of complete planatary gear box-KMP -280/300 for coal mill XRP-903 at BM U-8 NPTPS Parli-V</t>
  </si>
  <si>
    <t>Turbine and Auxiliaries</t>
  </si>
  <si>
    <t>Procurement of spares for Equipment Cooling Water Pumps (Make-FLOWMORE) of model FIG-5824 (SG Side) and FIG-5822 (TG side) at Unit-8 NPTPS Parli-V</t>
  </si>
  <si>
    <t>31/03/2021</t>
  </si>
  <si>
    <t>11.06.2021</t>
  </si>
  <si>
    <t>PO dispatch 16/4; Material received</t>
  </si>
  <si>
    <t>Supply of spars for recovery &amp; FF Pumps along with work  at U#8</t>
  </si>
  <si>
    <t>27.07.2021</t>
  </si>
  <si>
    <t>new PR 1100115195 -; PO placed material received</t>
  </si>
  <si>
    <t>Supply of seal oil vacuum pump  in unit 08</t>
  </si>
  <si>
    <t>16/12/2020</t>
  </si>
  <si>
    <t>25.03.2021</t>
  </si>
  <si>
    <t xml:space="preserve">PO Placed 12/03;  material received; </t>
  </si>
  <si>
    <t>Procurement of AC pressure pipes (235MM OD, 200MM ID, 4.5M Length) for NDCT hot spray water distribution system in Unit-8 NPTPS Parli-Vaijnath</t>
  </si>
  <si>
    <t xml:space="preserve">PO Dispatch  25/02; Material received, </t>
  </si>
  <si>
    <t>Supply of M/s Summits make Instrument Air Dryer &amp; spares at U # 8 TM, Parli-V</t>
  </si>
  <si>
    <t>16/01/2021</t>
  </si>
  <si>
    <t>05.07.2021</t>
  </si>
  <si>
    <t xml:space="preserve">PO dis 22/3/21; material received
</t>
  </si>
  <si>
    <t>Supply of PVC fills for NDCTs at U # 8 TM, Parli-V</t>
  </si>
  <si>
    <t>20/01/2021</t>
  </si>
  <si>
    <t>14.05.2021/
03.04.2021</t>
  </si>
  <si>
    <t>PO dis 24/3;Material received;</t>
  </si>
  <si>
    <t>4550008409 /4550008410</t>
  </si>
  <si>
    <t>130100801/
130100802</t>
  </si>
  <si>
    <t>Procurement of NB 600MM Gate valves for ACW self cleaning strainers in U#8 TM NPTPS Parli-V</t>
  </si>
  <si>
    <t>15/01/2021</t>
  </si>
  <si>
    <t>15.06.2021</t>
  </si>
  <si>
    <t>PO dis 17/3; material received</t>
  </si>
  <si>
    <t>Procurement of Mechanical seals ( Make Leak-Proof) for various pumps in TM Unit-8 NPTPS Parli.</t>
  </si>
  <si>
    <t>05.05.2021</t>
  </si>
  <si>
    <t>PO placed 26/03 material received</t>
  </si>
  <si>
    <t>Supply of SS 304 pipes &amp; others at U # 8 TM, Parli-V.</t>
  </si>
  <si>
    <t>28/01/2021</t>
  </si>
  <si>
    <t>01.04.2021</t>
  </si>
  <si>
    <t>PO placed 22/03/21 material received</t>
  </si>
  <si>
    <t xml:space="preserve">Electrical and Instrumentation </t>
  </si>
  <si>
    <t>Supply of Instrumentation Spares of LP Bypass System at Unit-8.</t>
  </si>
  <si>
    <t>30.03.2022</t>
  </si>
  <si>
    <t>PO dispatch 08/12; Material received</t>
  </si>
  <si>
    <t>Procurement of Schneider MICOM Numerical Relays for GRP and STPR swithcgear at NPTPS Unit-8 Testing</t>
  </si>
  <si>
    <t>17/08/2020</t>
  </si>
  <si>
    <t>26.03.2022</t>
  </si>
  <si>
    <t>PO dispatch 27/01; Material received</t>
  </si>
  <si>
    <t xml:space="preserve">Procurement of 220V DC Chloride make (formally caldyne) make battery chargers Spre of Unit 8 NPTPS Parli-V                           </t>
  </si>
  <si>
    <t>27/08/2020</t>
  </si>
  <si>
    <t>22.02.2022</t>
  </si>
  <si>
    <t>PO dispatch 02/11;Material received</t>
  </si>
  <si>
    <t>Procurement of 24V DC Chhabi make make battery chargers Spare of Unit 8 NPTPS Parli-V</t>
  </si>
  <si>
    <t>18/08/2020</t>
  </si>
  <si>
    <t>21.12.2021</t>
  </si>
  <si>
    <t>PO Dispatch 1/5/21; Material received</t>
  </si>
  <si>
    <t xml:space="preserve"> Procurement of Spare for Hitachi Hi-Rel make UPS systems installed at Unit-8 NPTPS Parli Vaijnath.</t>
  </si>
  <si>
    <t>14/08/2020</t>
  </si>
  <si>
    <t>17.09.2021</t>
  </si>
  <si>
    <t>PO dispatch 19/4; Material received</t>
  </si>
  <si>
    <t>Procurement of various test kit for testing U#8 such as energy meter calibration kit, DC earth faulth locator kit, promary current injection kit, breaker time measurement kit, numeric relay test kit and other testing instruments.</t>
  </si>
  <si>
    <t>06.04.2021/
14.07.2021</t>
  </si>
  <si>
    <t>4385000351/4385000385</t>
  </si>
  <si>
    <t>1501008513/
1501008514</t>
  </si>
  <si>
    <t>Procurement of   Energymeter Caliberation Software Module and hardware for upgrading Numeric Relay Test kit at Unit -8 Testing.</t>
  </si>
  <si>
    <t>PO Dis 31/01; Material received</t>
  </si>
  <si>
    <t>Procurement of H T Motors.</t>
  </si>
  <si>
    <t>PR To section obs 14/12; Budgetary offer validity which was given at the time of estimate of PR expired.Then account asked to provide new budgetary offer with extended vality but agency not provided budgetary offers.so further processing pending.</t>
  </si>
  <si>
    <t>Procurement of critical L T Motors</t>
  </si>
  <si>
    <t xml:space="preserve">Procurement  of ESP Hopper heaters (As a initial spares) Installed at EM U-8, NPTPS, Parli-Vaijnath under add cap scheme.
</t>
  </si>
  <si>
    <t>23/04/2021</t>
  </si>
  <si>
    <t>24.11.2021</t>
  </si>
  <si>
    <t>PO dispatch 22/07/21; Material received</t>
  </si>
  <si>
    <t>Outdoor Plant(CHP/AHP/WTP)</t>
  </si>
  <si>
    <t>Supply of Apron Feeder spares installed at CHP NPTPS Parli-V</t>
  </si>
  <si>
    <t>14/01/2020</t>
  </si>
  <si>
    <t>16.10.2021</t>
  </si>
  <si>
    <t xml:space="preserve">PO Dispatch  8/6/21; Material received;
</t>
  </si>
  <si>
    <t>Supply of various drive and non drive pulleys for CHP U-8.</t>
  </si>
  <si>
    <t>13/01/2020</t>
  </si>
  <si>
    <t>06.08.2021/
09.11.2021</t>
  </si>
  <si>
    <t>PO Placed 27/03; material received</t>
  </si>
  <si>
    <t>4385000402 /4385000403</t>
  </si>
  <si>
    <t>1501008509/
1501008656</t>
  </si>
  <si>
    <t>Supply and installation of clamp pads &amp; resting pads for Side Beam of Wagon Tippler for CHP U-8</t>
  </si>
  <si>
    <t>15.04.2021</t>
  </si>
  <si>
    <t xml:space="preserve">PO Dis 9/2;Material received; </t>
  </si>
  <si>
    <t>Supply of unbalance motorozied vibrating feeder for S/R of U-7/8 CHP NPTPS Parli-V.</t>
  </si>
  <si>
    <t>16/01/2020</t>
  </si>
  <si>
    <t>07.09.2021</t>
  </si>
  <si>
    <t>Procurement of conveying and Instrument air compressor spares at AHP U#8</t>
  </si>
  <si>
    <t>16.03.2022</t>
  </si>
  <si>
    <t>PO dispatch 27/11; Material received</t>
  </si>
  <si>
    <t>Procurement of vacuum pump spares at AHP U#8</t>
  </si>
  <si>
    <t>21/01/2021</t>
  </si>
  <si>
    <t>12.08.2021</t>
  </si>
  <si>
    <t xml:space="preserve"> PO Dispatch 12/4; Material received</t>
  </si>
  <si>
    <t>Procurement of fluidizing blower spares at AHP U#8</t>
  </si>
  <si>
    <t>31/12/2020</t>
  </si>
  <si>
    <t>09.09.2021</t>
  </si>
  <si>
    <t xml:space="preserve">PO Dispatch 12/4; material received
</t>
  </si>
  <si>
    <t>Procurement of slurry pump spares at AHP U#8</t>
  </si>
  <si>
    <t>29/09/2020</t>
  </si>
  <si>
    <t>Procurement of Clinker grinder spares at AHP U#8</t>
  </si>
  <si>
    <t xml:space="preserve">PO Dispatch 19/05; Material received
</t>
  </si>
  <si>
    <t>Reassessment of remaining BOP work after insolvency of M/s Sunil Hi-Tech</t>
  </si>
  <si>
    <t>Project balance E&amp;M  and procurement of mandetory spares</t>
  </si>
  <si>
    <t>MERC CAPEX Approval in MTR Order 296 of 2019</t>
  </si>
  <si>
    <t>Order 296 of 2019</t>
  </si>
  <si>
    <t>Work order for Contract of Supply and application of Fire Stop Mortar Seal and Fire Retardant Cable Coating Compound at NPTP U-8 Parli Project</t>
  </si>
  <si>
    <t>Supply &amp; Work completed</t>
  </si>
  <si>
    <t>Work order for contract for Supply Installaion Testing &amp; Commissioning Smoke Detection &amp; alaram system</t>
  </si>
  <si>
    <t>Work order for contract for Supply Installaion Testing &amp; Commissioning of Balance Fire Fighting System at NPTP U-8 Parli Project</t>
  </si>
  <si>
    <t>Supply, Errection, testing &amp; commissioning works of RWP, PT potable chlorination system, ETP system control panel, automation of LDO, HFO tank foam system Hose boxes with RRL hoses and branch pipe and allied system at NPTP</t>
  </si>
  <si>
    <t xml:space="preserve">Work Order contract for supply, installation Testing &amp; Commissioning of telephone exchange (EPBAX) &amp; Telephone System at NPTP U-8 Parli project  </t>
  </si>
  <si>
    <t>Balance Supply of Electrical Lab Equipment  at NPTP parli-V</t>
  </si>
  <si>
    <t>Work order for contract for Supply Installaion Testing &amp; Commissioning with required material to complete  Balance CHP work at NPTP U-8 Parli Project</t>
  </si>
  <si>
    <t>Supply, Errection, testing &amp; commissioning of Interconnecting Conveyor no.9 &amp; 10 from U-8 to U-6&amp;7 of CHP at NPTP U-8, Parli-V</t>
  </si>
  <si>
    <t>SUPPLY ,INSTA,TEST ,COMM ELECTRICAL SYS</t>
  </si>
  <si>
    <t>SUPPLY,INSTAL,TEST,COMM OF  CRANS&amp;HOIST</t>
  </si>
  <si>
    <t>Supply, Errection, testing &amp; commissioning of Dust Extraction system at NPTP U-8, Parli-V</t>
  </si>
  <si>
    <t>Supply, Errection, testing &amp; commissioning of DSS &amp; DFDS at NPTP U-8, Parli-V</t>
  </si>
  <si>
    <t>Supply, Errection, testing &amp; commissioning of Monorail at NPTP U-8, Parli-V</t>
  </si>
  <si>
    <t>Supply, Errection, testing &amp; commissioning of various Control &amp; Instrumentation equipments at NPTP U-8, Parli-V</t>
  </si>
  <si>
    <t>Supply, Errection, testing &amp; commissioning of Air Conditioning System at NPTP U-8, Parli-V</t>
  </si>
  <si>
    <t>Supply, Errection, testing &amp; commissioning of Ventilation  System at NPTP U-8, Parli-V</t>
  </si>
  <si>
    <t>Supply, Errection, testing &amp; commissioning of Elevator works.</t>
  </si>
  <si>
    <t>Work contract for dismentaling, supply, erection &amp; commissioning of MRHS</t>
  </si>
  <si>
    <t>Supply, Errection, testing &amp; commissioning of FF System, Smoke detection &amp; Fire stop mortar &amp; Fire retradant cable coating for conveyor 09 &amp; 10</t>
  </si>
  <si>
    <t>Supply, Errection, testing &amp; commissioning of Chimney Elevator</t>
  </si>
  <si>
    <t>Supply, Errection, testing &amp; commissioning work of GEHO Pumps.</t>
  </si>
  <si>
    <t>Procurement of various Mandetory spares of BOP packages</t>
  </si>
  <si>
    <t>Balance civil work of BOP scope at 250 MW Parli-V</t>
  </si>
  <si>
    <t>Area grading</t>
  </si>
  <si>
    <t>CMD</t>
  </si>
  <si>
    <t>Conveyor 09, 10 &amp; TP 06</t>
  </si>
  <si>
    <t>Finishing item</t>
  </si>
  <si>
    <t>Drain &amp; nala</t>
  </si>
  <si>
    <t>Internal roads</t>
  </si>
  <si>
    <t>Stacker &amp; reclaimer</t>
  </si>
  <si>
    <t>(ii) Yet to be submitted to MERC</t>
  </si>
  <si>
    <t>B) GA</t>
  </si>
  <si>
    <t>C) Asset received from Project U#8</t>
  </si>
  <si>
    <t xml:space="preserve">Categorise (Works deferred for execution  Regu.No.24.1 (ii). </t>
  </si>
  <si>
    <t>Asset Recived From Civil-U#8-Land-10101</t>
  </si>
  <si>
    <t>19.11.2016</t>
  </si>
  <si>
    <t>BOP Works before 19.11.2016 (COD) within Original Scope</t>
  </si>
  <si>
    <t>Asset Recived From Civil-U#8-T.G. Building-10201</t>
  </si>
  <si>
    <t>Asset Recived From Civil-U#8-T.G. Building(BC)bay&amp;control room-10201</t>
  </si>
  <si>
    <t>Asset Recived From Civil-U#8-StructuralSteelWorks4TGBldgA2EBays-10201</t>
  </si>
  <si>
    <t>Asset Recived From Civil-U#8-WTP Building-10201</t>
  </si>
  <si>
    <t>Asset Recived From Civil-U#8-DG SET ROOM CUM AIR COMP. HOUSE-10201</t>
  </si>
  <si>
    <t>Asset Recived From Civil-U#8-WTP-Raw/Fire water pump House-10233</t>
  </si>
  <si>
    <t>Asset Recived From Civil-U#8-SERVICE BUILDING -10211</t>
  </si>
  <si>
    <t>Asset Recived From Civil-U#8-Canteen -10233</t>
  </si>
  <si>
    <t>Asset Recived From Civil-U#8-PARKING SHED -10233</t>
  </si>
  <si>
    <t>Asset Recived From Civil-U#8-Time Security Building -10233</t>
  </si>
  <si>
    <t>Asset Recived From Civil-U#8-Misc.Building/structure/Watchtower-10233</t>
  </si>
  <si>
    <t>Other than BTG &amp; BOP.</t>
  </si>
  <si>
    <t>Asset Recived From Civil-U#8-Boundry compound wall Mall-10233</t>
  </si>
  <si>
    <t>Asset Recived From Civil-U#8-Workshop civil work-10233</t>
  </si>
  <si>
    <t>Asset Recived From Civil-U#8-Interior Work for CEC-I Office-10233</t>
  </si>
  <si>
    <t>Asset Recived From Civil-U#8-WTP-Raw water reservoir -10305</t>
  </si>
  <si>
    <t>Asset Recived From Civil-U#8-WTP-Clarifier -10305</t>
  </si>
  <si>
    <t>Asset Recived From Civil-U#8-WTP-Clarifier Water Storage Tank-10305</t>
  </si>
  <si>
    <t>Asset Recived From Civil-U#8-C.W. pump house &amp; forebay-10310</t>
  </si>
  <si>
    <t>Asset Recived From Civil-U#8-Construction of STP for Colony-10322</t>
  </si>
  <si>
    <t>Asset Recived From Civil-U#8-Cooling Towers-10311</t>
  </si>
  <si>
    <t>Asset Recived From Civil-U#8-Railway sidings-10412</t>
  </si>
  <si>
    <t>Asset Recived From Civil-U#8-In plant Roads -10401</t>
  </si>
  <si>
    <t>Asset Recived From Civil-U#8-Pipe Rack -10419</t>
  </si>
  <si>
    <t>Asset Recived From Civil-U#8-Transformar yard area -10541</t>
  </si>
  <si>
    <t>Asset Recived From Civil-U#8-BA-Boiler and Auxilary foundation-10501</t>
  </si>
  <si>
    <t>Asset Recived From Civil-U#8-BA-FD FAN FOUNDATIONS -10501</t>
  </si>
  <si>
    <t>Asset Recived From Civil-U#8-BA-PA FAN FOUNDATION -10501</t>
  </si>
  <si>
    <t>Asset Recived From Civil-U#8-BA-I.D. Fan foundation -10501</t>
  </si>
  <si>
    <t>Asset Recived From Civil-U#8-BA-MILL FOUNDATION-10501</t>
  </si>
  <si>
    <t>Asset Recived From Civil-U#8-BA-BUNKER FOUNDATION &amp; STRUCTURE-10515</t>
  </si>
  <si>
    <t>Asset Recived From Civil-U#8-ESP-10501</t>
  </si>
  <si>
    <t>Asset Recived From Civil-U#8-ESP Control Room-10501</t>
  </si>
  <si>
    <t>Asset Recived From Civil-U#8-RCC Chimney -10501</t>
  </si>
  <si>
    <t>Asset Recived From Civil-U#8-WTP-D.M.Plant equipment fdn. etc.-10509</t>
  </si>
  <si>
    <t>Asset Recived From Civil-U#8-CHP-Wagon Tippler-10515</t>
  </si>
  <si>
    <t>Asset Recived From Civil-U#8-CHP-Crusher House -10515</t>
  </si>
  <si>
    <t>Asset Recived From Civil-U#8-CHP-Stacker Reclaimer -10515</t>
  </si>
  <si>
    <t>Asset Recived From Civil-U#8-CHP-Stock Yard-10515</t>
  </si>
  <si>
    <t>Asset Recived From Civil-U#8-CHP-ConveyorPedetals&amp;TransferPoint-10515</t>
  </si>
  <si>
    <t>Asset Recived From Civil-U#8-CHP-MCC ROOM -10515</t>
  </si>
  <si>
    <t>Asset Recived From Civil-U#8-AHP-RCC Ash Silo -10501</t>
  </si>
  <si>
    <t>Asset Recived From Civil-U#8-AHP-Staicase near Silo-10501</t>
  </si>
  <si>
    <t>Asset Recived From Civil-U#8-AHP-Drain sump in Silo Area -10501</t>
  </si>
  <si>
    <t>Asset Recived From Civil-U#8-AHP-Slurry Mixing Tank Fdn.-10501</t>
  </si>
  <si>
    <t>Asset Recived From Civil-U#8-AHP-HCSD PUMP HOUSE-10501</t>
  </si>
  <si>
    <t>Asset Recived From Civil-U#8-AHP-Ash Slurry Pump House -10501</t>
  </si>
  <si>
    <t>Asset Recived From Civil-U#8-AHP-Ash Slurry Sump-10501</t>
  </si>
  <si>
    <t>Asset Recived From Civil-U#8-AHP-Ash Water Tank-10501</t>
  </si>
  <si>
    <t>Asset Recived From Civil-U#8-AHP-Bottom Ash Hopper-10501</t>
  </si>
  <si>
    <t>Asset Recived From Civil-U#8-AHP-Drain sump in BAH Area -10501</t>
  </si>
  <si>
    <t>Asset Recived From Civil-U#8-Ash Slurry Pipe Line AHP-Pedestals-10501</t>
  </si>
  <si>
    <t>Asset Recived From Civil-U#8-AHP-Buffer Hopper Foundation-10501</t>
  </si>
  <si>
    <t>Asset Recived From Civil-U#8-AHP-Mill reject hopper foundation-10501</t>
  </si>
  <si>
    <t>Asset Recived From Civil-U#8-FHP-Fuel Oil pump house-10516</t>
  </si>
  <si>
    <t>Asset Recived From Civil-U#8-FHP-DYKE AREA -10516</t>
  </si>
  <si>
    <t>Asset Recived From Civil-U#8-Effulent Treatment Plant -10509</t>
  </si>
  <si>
    <t>Asset Recived From Project-U#8-Boiler Pressure parts-10501</t>
  </si>
  <si>
    <t>BTG Work after COD within original scope</t>
  </si>
  <si>
    <t>Asset Recived From Project-U#8-Mandatory Spares from BHEL–Trichy</t>
  </si>
  <si>
    <t>08.01.2021</t>
  </si>
  <si>
    <t>Asset Recived From Civil-U#8-Coal mill reject trench at coal mill D&amp;E</t>
  </si>
  <si>
    <t>18.10.2019</t>
  </si>
  <si>
    <t>Asset Recived From Project-U#8-Canteen Equipments &amp; kitchen Utensils</t>
  </si>
  <si>
    <t>05.11.2020</t>
  </si>
  <si>
    <t>Asset Recived From Project-U#8-Supply &amp; Erection of ACW system-10310</t>
  </si>
  <si>
    <t>BTG Work before COD within original scope</t>
  </si>
  <si>
    <t>Asset Recived From Project-U#8-SUPPLY &amp; ERECTION OF CCW SYSTEM-10310</t>
  </si>
  <si>
    <t>Asset Recived From Project-U#8-TG set &amp; its auxilleries-HP/LPFeedWate</t>
  </si>
  <si>
    <t>Asset Recived From Project-U#8-TG set and its auxilleries- Boilerfeed</t>
  </si>
  <si>
    <t>Asset Recived From Project-U#8-Air Conditioning-MandatorySpares-10576</t>
  </si>
  <si>
    <t>BOP Work after 19.11.2016 (COD) within original scope</t>
  </si>
  <si>
    <t>Asset Recived From Project-U#8-Air Conditioning system-10576</t>
  </si>
  <si>
    <t>Asset Recived From Project-U#8-AHP-FLY ASH &amp; HCSD-SYSTEM-10501</t>
  </si>
  <si>
    <t>Asset Recived From Project-U#8-AHP-FLYASH&amp;HCSD-SYSTEMBOUGHT OUT-10501</t>
  </si>
  <si>
    <t>Asset Recived From Project-U#8-AHP-BOTTOM ASH SYSTEM-10501</t>
  </si>
  <si>
    <t>Asset Recived From Project-U#8-AHP-ELECTRICAL C &amp; I-10501</t>
  </si>
  <si>
    <t>Asset Recived From Project-U#8-AHP-GEHO PUMP-10501</t>
  </si>
  <si>
    <t>Asset Recived FromProject-U#8-Boiler&amp;Aux -Power Cycle Piping-10501</t>
  </si>
  <si>
    <t>Asset Recived From Project-U#8-Boiler&amp;Aux-SUIT BLOWER &amp; PIPING-10501</t>
  </si>
  <si>
    <t>Asset Recived From Project-U#8-Boiler &amp; Auxillaries - PA FAN-10501</t>
  </si>
  <si>
    <t>Asset Recived From Project-U#8-Boiler&amp;Aux-Air Preheaters-10501</t>
  </si>
  <si>
    <t>Asset Recived From Project-U#8-Boiler &amp; Auxillaries -COAL MILL-10501</t>
  </si>
  <si>
    <t>Asset Recived From Project-U#8-Boiler &amp; Auxillaries -FD FAN-10501</t>
  </si>
  <si>
    <t>Asset Recived From Project-U#8-Boiler &amp; Auxillaries- ID FAN-10501</t>
  </si>
  <si>
    <t>Asset Recived From Project-U#8-Boiler&amp;Aux-Mandatory Spares-10501</t>
  </si>
  <si>
    <t>Asset Recived From Project-U#8-Boiler&amp;Aux-PLATFORM,STAIRS,GRATINGS,</t>
  </si>
  <si>
    <t>Asset Recived From Project-U#8-220V-BATTERY+CHARGERS-MAIN PLANT-10563</t>
  </si>
  <si>
    <t>Asset Recived From Project-U#8-220V -BATTERY WITH CHARGERS(CHP)-10563</t>
  </si>
  <si>
    <t>Asset Recived From Project-U#8-220V-BATTERY+CHARG-WAGON TRIP-2N-10563</t>
  </si>
  <si>
    <t>Asset Recived From Project-U#8-BOP-OTHER C&amp; i INSTRUMENTS-10509</t>
  </si>
  <si>
    <t>Asset Recived From Project-U#8-CHP-CONVEYOR SYSTEM-10515</t>
  </si>
  <si>
    <t>Asset Recived From Project-U#8-CHP-WOBLER FEEDER-10515</t>
  </si>
  <si>
    <t>Asset Recived From Project-U#8-CHP-APRON FEEDER-10515</t>
  </si>
  <si>
    <t>Asset Recived From Project-U#8-CHP-ILMS,METAL DETECTOR,BELT WEIGHER</t>
  </si>
  <si>
    <t>Asset Recived From Project-U#8-CHP-IMPACT CRUSHER-10515</t>
  </si>
  <si>
    <t>Project-U#8-CHP-STRACKER CUM RECLAIMER-10515</t>
  </si>
  <si>
    <t>Project-U#8-CHP-SIDE DISCHARGE TYPE WAGON TRIPPLER</t>
  </si>
  <si>
    <t>Project-U#8-Coal Handling Plant-M.S.-10515</t>
  </si>
  <si>
    <t>Project-U#8-communication system-10572</t>
  </si>
  <si>
    <t>Project-U#8-UPS INVERTORS-10563</t>
  </si>
  <si>
    <t>Project-U#8-UPS ACDS-10563</t>
  </si>
  <si>
    <t>Project-U#8-UPS BATTERIRERS-10563</t>
  </si>
  <si>
    <t>Project-U#8-24V BATTERY CHARGERS (SGTG)-10563</t>
  </si>
  <si>
    <t>Project-U#8-24V BATTERY CHARGERS (BOP)-10563</t>
  </si>
  <si>
    <t>Project-U#8-BATTERIS FOR (SGTG)-10563</t>
  </si>
  <si>
    <t>Project-U#8-BATTERIS FOR (BOP)-10563</t>
  </si>
  <si>
    <t>Project-U#8-DCDB(SGTG)-10563</t>
  </si>
  <si>
    <t>Project-U#8-DCDB(BOP)-10563</t>
  </si>
  <si>
    <t>Project-U#8-Controls &amp; Instru. for Main Plant(BTG)</t>
  </si>
  <si>
    <t>Project-U#8-CW Chlorination system-10509</t>
  </si>
  <si>
    <t>Project-U#8-D.G.SET-10509</t>
  </si>
  <si>
    <t>Project-U#8-D.M.Water System-10509</t>
  </si>
  <si>
    <t>Project-U#8-DG set- Manadatory Spares-10509</t>
  </si>
  <si>
    <t>Project-U#8-DG Set Room cum Air Compressor House</t>
  </si>
  <si>
    <t>Project-U#8-Steel for TechnologicalStructure-10501</t>
  </si>
  <si>
    <t>Project-U#8-Electrical Package for BOP-10509</t>
  </si>
  <si>
    <t>Project-U#8-Electrical CHARGES-10509</t>
  </si>
  <si>
    <t>Project-U#8-Electrical Package for BOP-Mandatory</t>
  </si>
  <si>
    <t>Project-U#8-Fire Protection, Alarm &amp; Detection</t>
  </si>
  <si>
    <t>Project-U#8-Fuel Oil Pump House-10516</t>
  </si>
  <si>
    <t>Project-U#8-Generator Transformer-10541</t>
  </si>
  <si>
    <t>Project-U#8-Generator/Transformer protection</t>
  </si>
  <si>
    <t>Project-U#8-H.T.Switchgear for main plant-10561</t>
  </si>
  <si>
    <t>Project-U#8-Indoor &amp; Outdoor plant lighting-10599</t>
  </si>
  <si>
    <t>Project-U#8-L.P.Piping including valves-10509</t>
  </si>
  <si>
    <t>Project-U#8-L.T. Electrical for main plant.-10561</t>
  </si>
  <si>
    <t>Project-U#8-Laying&amp;Termination of HT cables-10561</t>
  </si>
  <si>
    <t>Project-U#8-MainBoiler Structure&amp;foundations-10501</t>
  </si>
  <si>
    <t>Project-U#8-Mandatory Spares for Ash HandlingPlant</t>
  </si>
  <si>
    <t>Project-U#8-Mandatory spares for C&amp;I of Main Plant</t>
  </si>
  <si>
    <t>Project-U#8-Mandatory Spares for Electrical MainPa</t>
  </si>
  <si>
    <t>Project-U#8-Mandatory Spares For TG &amp; Auxilliaries</t>
  </si>
  <si>
    <t>Project-U#8-Misc. Cranes &amp; hoists-10553</t>
  </si>
  <si>
    <t>Project-U#8-Miscellaneous Pumps -10599</t>
  </si>
  <si>
    <t>Project-U#8-Passanger lift for TG Building-10599</t>
  </si>
  <si>
    <t>Project-U#8-Passanger/Material Lift at boiler side</t>
  </si>
  <si>
    <t>Project-U#8-Chemical Laboratory -10509</t>
  </si>
  <si>
    <t>Project-U#8-Sewage Treatment Plant-10509</t>
  </si>
  <si>
    <t>Project-U#8-Station Transformer-10541</t>
  </si>
  <si>
    <t>Project-U#8-Steam Turbine set-10503</t>
  </si>
  <si>
    <t>Project-U#8-TG set and its auxilleries- Condensor</t>
  </si>
  <si>
    <t>Project-U#8-TG set and its auxilleries -Generator</t>
  </si>
  <si>
    <t>Project-U#8-TG set and its auxilleries-Condensor</t>
  </si>
  <si>
    <t>Project-U#8-TG set &amp; its auxilleries-Derator-10503</t>
  </si>
  <si>
    <t>Project-U#8-TG set and its auxilleries-DMMakeUpSys</t>
  </si>
  <si>
    <t>Project-U#8-TG set and its auxilleries-Gas System</t>
  </si>
  <si>
    <t>Project-U#8-TG set and its auxilleries-GoveringSys</t>
  </si>
  <si>
    <t>Project-U#8-TG set and its auxilleries-HP/LP By-pa</t>
  </si>
  <si>
    <t>Project-U#8-TG set and its auxilleries-HP/LP Dozin</t>
  </si>
  <si>
    <t>Project-U#8-TG set and its auxilleries-SealOilPump</t>
  </si>
  <si>
    <t>Project-U#8-TG set and its auxilleries-Vaccum Syst</t>
  </si>
  <si>
    <t>Project-U#8-Turbine Lub. Oil System With Purifier</t>
  </si>
  <si>
    <t>Project-U#8-Ventillation system-10599</t>
  </si>
  <si>
    <t>Asset Recived From Project-U#8-M.SPARE_Ventillation system-10599</t>
  </si>
  <si>
    <t>Asset Recived From Project-U#8-Water Treatment Plant-10509</t>
  </si>
  <si>
    <t>Asset Recived From Project-U#8-WORK SHOP MAD_SPARE-10565</t>
  </si>
  <si>
    <t>Asset Recived From Project-U#8-Workshop-10565</t>
  </si>
  <si>
    <t>Asset Recived From Project-U#8-CMR SYSTEM-10501</t>
  </si>
  <si>
    <t>Asset Recived From Project-U#8-MandatorySpares-WTP-10.509</t>
  </si>
  <si>
    <t>Asset Recived From Project-U#8-E.1.07_MandSpar 4 C&amp;I MS 4MeasuringIns E.1.07_M S for C&amp;I_ MS For Measuring Ins</t>
  </si>
  <si>
    <t>29.04.2019</t>
  </si>
  <si>
    <t>Asset Recived From Project-U#8-BOP_ELECTRICAL-10612</t>
  </si>
  <si>
    <t>Asset Recived From Project-U#8-Bus Ducts-10612</t>
  </si>
  <si>
    <t>Asset Recived From Project-U#8-Cable trays &amp; supports-10612</t>
  </si>
  <si>
    <t>Project-U#8-PCR FURNITURE-10810</t>
  </si>
  <si>
    <t>Total</t>
  </si>
  <si>
    <t>Form 4.3:  Capital Work-in-progress - Project-wise details</t>
  </si>
  <si>
    <t>Approved Project Cost</t>
  </si>
  <si>
    <t>Cumulative Expenditure Incurred till beginning of the Year</t>
  </si>
  <si>
    <t>Capital Expenditure Capitalised</t>
  </si>
  <si>
    <t>Opening CWIP</t>
  </si>
  <si>
    <t>Investment during the year</t>
  </si>
  <si>
    <t>Capitalization</t>
  </si>
  <si>
    <t>Closing CWIP</t>
  </si>
  <si>
    <t>Works Capitalised</t>
  </si>
  <si>
    <t>Interest Capitalised</t>
  </si>
  <si>
    <t>Expenses Capitalised</t>
  </si>
  <si>
    <t>Total Capitalisation</t>
  </si>
  <si>
    <t>Add Cap (As per 296 of 2019)</t>
  </si>
  <si>
    <t>Other Add Cap</t>
  </si>
  <si>
    <t>A</t>
  </si>
  <si>
    <t>B</t>
  </si>
  <si>
    <t>8, 20</t>
  </si>
  <si>
    <t>DPR Schemes</t>
  </si>
  <si>
    <t>FGD at Parli Unit # 8</t>
  </si>
  <si>
    <t>MERC/CAPEX/2021-2022/0284</t>
  </si>
  <si>
    <t>Supply of Labyrinth Seal Rings with replaceable Inner liners for Coal Mill XRP-903 required for BM Unit-8, NPTPS, Parli-V.</t>
  </si>
  <si>
    <t>Supply and Installation of coal mill  liners(weld overlay) of XRP-903 Coal Mill in BM U-8, NPTPS,Parli-V.</t>
  </si>
  <si>
    <t>1.4385000351 PO Placed 18/03 Material received;
2.114125: Dis 26/03; material received</t>
  </si>
  <si>
    <t>PO stage</t>
  </si>
  <si>
    <t xml:space="preserve"> Actual </t>
  </si>
  <si>
    <t xml:space="preserve"> Revised Projected </t>
  </si>
  <si>
    <t>HO
DPR 16</t>
  </si>
  <si>
    <t>Construction of new Administrative Building for Mahagenco at Vidyut Bhawan, Katol Road, Nagpur</t>
  </si>
  <si>
    <t>MERC/CAPEX/2021-2022/MSPGCL/063</t>
  </si>
  <si>
    <t>HO
DPR 16.1</t>
  </si>
  <si>
    <t>HO
DPR 17</t>
  </si>
  <si>
    <t>Centralized Monitoring Solution</t>
  </si>
  <si>
    <t>MERC/CAPEX/MSPGCL/2023-24/0576</t>
  </si>
  <si>
    <t>HO
DPR 17.1</t>
  </si>
  <si>
    <t>-</t>
  </si>
  <si>
    <t>Project-U#8 Server Intel QUAD CORE 02No. HP Office Server</t>
  </si>
  <si>
    <t>Supply Erection testing and commissining of 1000 m3 ETP Civil works</t>
  </si>
  <si>
    <t>(i)</t>
  </si>
  <si>
    <t>(k) = (j) - (g)</t>
  </si>
  <si>
    <t>(j) = (h )+ (i)</t>
  </si>
  <si>
    <t>MYT Order
(227 of 2022)</t>
  </si>
  <si>
    <t>PO dispatch 18/11; Material received.</t>
  </si>
  <si>
    <t>PO dispatch 15/04/22; Material received.</t>
  </si>
  <si>
    <t>PO Dispatch 23/06/21;Material received.</t>
  </si>
  <si>
    <t xml:space="preserve">PO Placed 11/02 material received at site; </t>
  </si>
  <si>
    <t xml:space="preserve">PO Dispatch 30/03; Material received; </t>
  </si>
  <si>
    <t xml:space="preserve">PO  Dispatch 30/03;  Material received; </t>
  </si>
  <si>
    <t xml:space="preserve"> T.C.3000011773. PO dis 12/4; material received; </t>
  </si>
  <si>
    <t>Suply completed, work completed</t>
  </si>
  <si>
    <t>work completed</t>
  </si>
  <si>
    <t>Suply completed,work completed</t>
  </si>
  <si>
    <t>90% WORK COMPLETED</t>
  </si>
  <si>
    <t>Work in progress</t>
  </si>
  <si>
    <t>Approved Cost of BR is Rs.35.13 Crs, Excluding taxes.</t>
  </si>
  <si>
    <t>Work completed.</t>
  </si>
  <si>
    <t>To be confirmed from Civil-III, Fresh DPR preparation in progress</t>
  </si>
  <si>
    <t>Order placed, Material received work completed.</t>
  </si>
  <si>
    <t>FY 2025-26</t>
  </si>
  <si>
    <t>FY 2026-27</t>
  </si>
  <si>
    <t>FY 2027-28</t>
  </si>
  <si>
    <t>FY 2028-29</t>
  </si>
  <si>
    <t>FY 2029-30</t>
  </si>
  <si>
    <t xml:space="preserve">Projected </t>
  </si>
  <si>
    <t xml:space="preserve">Detailed Project Report on  Boiler plant performance improvement and availability improvement schemes at Boiler Maintenance 1x250MW Unit-8 TPS Parli-V </t>
  </si>
  <si>
    <t>Yet to be approved</t>
  </si>
  <si>
    <t>Procurement &amp; Replacement of Complete Economizer Upper &amp; Lower Bank Coil Assemblies at Unit-8, NPTPS Parli-V</t>
  </si>
  <si>
    <t>Procurement &amp; Replacement of Two complete set of APH Baskets at 250 MW Unit-8, Parli TPS.</t>
  </si>
  <si>
    <t>Procurement &amp; replacement of  PA Fan PAF 17/11.8-2 and FD Fan FAF 17/9.5-1 Complete Blade set required at BM U-8 NPTPS Parli-V.</t>
  </si>
  <si>
    <t>Procurement &amp; Replacement of  Coal Mill Gear Box Type KMP 280 at 250 MW Unit-8, Parli TPS.</t>
  </si>
  <si>
    <t>Procurement &amp; replacement of Bowl &amp; Bowl Hub Assembly of Coal Mill XRP-903 required at BM U-8 NPTPS Parli-V.</t>
  </si>
  <si>
    <t>Procurement of Complete Journal Assembly without Grinding roll for Coal Mill XRP-903  required at BM U-8 NPTPS Parli-V</t>
  </si>
  <si>
    <t>Procurement of  Hydraulic Adjustment Device for FD Fan FAF 17/9.5-1 at BM U-8 NPTPS Parli-V.</t>
  </si>
  <si>
    <t>SWAS upgradation at U#8</t>
  </si>
  <si>
    <t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t>
  </si>
  <si>
    <t>DPR under preparation</t>
  </si>
  <si>
    <t>Procurement &amp; Replacement of Complete Platen super heater coils  Coil Assemblies at Unit-8, TPS Parli-V</t>
  </si>
  <si>
    <t>Procurement &amp; Replacement of Complete LTSH upper &amp; lower bank Coil Assemblies at Unit-8, TPS Parli-V</t>
  </si>
  <si>
    <t xml:space="preserve"> Procurement &amp; Replacement of  Coal Mill Gear Box Type KMP 280 at 250 MW Unit-8, Parli TPS.</t>
  </si>
  <si>
    <t xml:space="preserve"> Procurement &amp; Replacement of Two complete set of APH Baskets at 250 MW Unit-8, Parli TPS.</t>
  </si>
  <si>
    <t>Procurement &amp; replacement of PA &amp; FD fan rotar hub assembly at Unit-8 TPS Parli-V</t>
  </si>
  <si>
    <t xml:space="preserve">DPR on Refurbishment of TG Governing system at Unit-8, PTPS, Parli V. </t>
  </si>
  <si>
    <t xml:space="preserve">Refurbishment of TG Governing system at Unit-8, PTPS, Parli V. </t>
  </si>
  <si>
    <t>DPR on Performance improvement of Natural Draft Cooling Tower (NDCT) at Unit-8, PTPS, Parli V.</t>
  </si>
  <si>
    <t>Performance improvement of Natural Draft Cooling Tower (NDCT) by replacement of PVC fills, AC cement pipes, strengthening of Hot water distribution system, replacement of beams, columns, support structures, etc. at Unit-8, PTPS, Parli V.</t>
  </si>
  <si>
    <t xml:space="preserve">DPR on Procurement of  ACW &amp; CW pump along with mandatory spares at Unit-8, PTPS, Parli V. </t>
  </si>
  <si>
    <t xml:space="preserve">DPR on Procurement of  CEP pump and BFP Booster pump along with mandatory spares at Unit-8, PTPS, Parli V and Procurement of Energy Efficient Cartridges of Boiler Feed Pump at Unit-8, PTPS, Parli V. </t>
  </si>
  <si>
    <t xml:space="preserve">Procurement of  CEP pump and BFP Booster pump along with mandatory spares at Unit-8, PTPS, Parli </t>
  </si>
  <si>
    <t xml:space="preserve">Procurement of Energy Efficient Cartridges of Boiler Feed Pump at Unit-8, PTPS, Parli V. </t>
  </si>
  <si>
    <t>DPR on Procurement of turbine blades of HP, IP &amp; LP rotor in Unit-8, PTPS, Parli V.</t>
  </si>
  <si>
    <t xml:space="preserve">DPR on Repair &amp; Reconditioning of Water treatment plant at Unit-8, PTPS, Parli V and Performance improvement of centralised AC plant at Unit-8, PTPS, Parli V. </t>
  </si>
  <si>
    <t>Reconditioning of Acid and Alkali Unloading and storage system at Unit-8, PTPS, Parli V.</t>
  </si>
  <si>
    <t>Reconditioning &amp; repairing of WTP DM Plant regeneration system at Unit-8, PTPS, Parli V.</t>
  </si>
  <si>
    <t xml:space="preserve"> Performance improvement of centralised AC plant by reconditioning of cooling tower, various pumps, heat exchangers, etc. at Unit-8, PTPS, Parli V. </t>
  </si>
  <si>
    <t>DPR on Procurement of Control Fluid (HPCF) pump, Lube Oil pump, Emergency Oil pump, Jacking Oil pump, Seal oil pump at Unit-8, PTPS, Parli V.</t>
  </si>
  <si>
    <t xml:space="preserve">DPR on Procurement of H2 cooler, BFP coolers, generator exciter cooler, Seal and Lube oil coolers at Unit-8, PTPS, Parli V. </t>
  </si>
  <si>
    <t>Supply, installation &amp; commissioning of 220V 2140AH,24V 830AH &amp; 710AH, 360V 570AH Mains UPS,110V 110AH AHP PLC , 110V , 103 AH DM plant battery set for unit 8 , NPTPS Parli-V</t>
  </si>
  <si>
    <t>Procurement of HT motors at U#8</t>
  </si>
  <si>
    <t>DPR on various instrumentation &amp; control schemes at U#8</t>
  </si>
  <si>
    <t>Upgradation of MAX-DNA  DCS system at U#8 (HMI upgradation)</t>
  </si>
  <si>
    <t>Upgradation of existing Pcal system with plant performance analysis diagnostic and optimization system (PADO) at Unit  8 New Parli TPS</t>
  </si>
  <si>
    <t xml:space="preserve"> Upgradation of coal feeder for I&amp;C Unit8 PTPS Parli V.</t>
  </si>
  <si>
    <t>Procurement of smart control positioner at I&amp;C Unit8 PTPS Parli V.</t>
  </si>
  <si>
    <t>Upgradation Electronic control drive for I&amp;C Unit8 PTPS Parli V.</t>
  </si>
  <si>
    <t xml:space="preserve">Supply and Commissioning of Energy Efficient Evaporative Cooling System for Control Panel &amp; Breaker room of CHP Unit-8   For  PARLI TPS </t>
  </si>
  <si>
    <t>Supply and commissioning of Suspended Magnets for U-8 CHP NPTPS</t>
  </si>
  <si>
    <t>Stacker-reclaimer Bucket wheel drive modification work of U- 8 CHP</t>
  </si>
  <si>
    <t>Apron feeder drive modification from Hydraulic to Electro-Mechanical at CHP U-8  NPTPS</t>
  </si>
  <si>
    <t>Procurement of U-8 W/T Major spares</t>
  </si>
  <si>
    <t>Provision of Soft starter / VFD for Various conveyor</t>
  </si>
  <si>
    <t>TP-3 chute modification at U-8 CHP.</t>
  </si>
  <si>
    <t>Design, supply and commissioning of solar operated lighting system in CHP  U-8.</t>
  </si>
  <si>
    <t xml:space="preserve"> Installation of CCTV survillance system alongwith all conveyors.</t>
  </si>
  <si>
    <t>W/T control room &amp; bunker house battery &amp; UPS upgradation</t>
  </si>
  <si>
    <t>Refurbishment of  conveyor no. 2 A/B &amp; 6 A/B drive system of CHP U-8 TPS Parli.</t>
  </si>
  <si>
    <t>Procurement &amp; installation of Belt tear detection system</t>
  </si>
  <si>
    <t>Conveyor gravity takeup infrastructure strengthening work</t>
  </si>
  <si>
    <t>U-8 CHP apron feeder-I to Conveyor 1 A/B chute modification work .</t>
  </si>
  <si>
    <t>DPR for stabiliazation of Coal Handling Performance.</t>
  </si>
  <si>
    <t xml:space="preserve">Drive modification of Stacker Reclaimer slewing system. </t>
  </si>
  <si>
    <t>Retrofitting of Side Arm Charger-I &amp; II at CHP U-8</t>
  </si>
  <si>
    <t>Upgradation of GE/Schineder make PLC system atU-8 CHP.</t>
  </si>
  <si>
    <t>Refurbishment of Apron Feeder at CHP U-8.</t>
  </si>
  <si>
    <t>Provision of moveable stacker and crusher in CHP coal stack yard at CHP U-8.</t>
  </si>
  <si>
    <t>Procurement of Loco &amp; Bulldozer at CHP U-8.</t>
  </si>
  <si>
    <t>DPR on dry fly ash utilisation improvement scheme for AHP U-8 NPTPS Parli-V.</t>
  </si>
  <si>
    <t>Design, supply, erection, installation &amp; comissioning of intermediate silo with sub system at AHP U-8.</t>
  </si>
  <si>
    <t>DPR on ash handling plant improvement scheme for AHP U-8 NPTPS Parli-V.</t>
  </si>
  <si>
    <t xml:space="preserve"> Design, supply, erection &amp; comissioning of weigh bridge for silo at AHP U-8.</t>
  </si>
  <si>
    <t>Supply, installation &amp; comissioning of energy efficient air compressor at AHP U-8.</t>
  </si>
  <si>
    <t xml:space="preserve"> PROCUREMENT OF COMPLETE ASSEMBLY OF SAM MAKE AR-150/510 PUMPS (2 NOS) FOR REPLACEMENT OF ASH SLURRY PUMPS OF BOTTOM ASH SLURRY DISPOSAL FROM SLURRY TANK TO ASH BUND IN SLURRY PUMP HOUSE. </t>
  </si>
  <si>
    <t>PROCUREMENT OF COMPLETE ASSEMBLY OF SAM MAKE ZM-II 530/02 (2 NOS) FOR REPLACEMENT OF HP PUMPS OF BOTTOM ASH &amp; COARSE ASH EVACUATION FROM BA/CA HOPPERS TO SLURRY TANK IN ASH WATER PUMP HOUSE. 0.75 0.89</t>
  </si>
  <si>
    <t>Procurement of vacuum pumps complete assembly for AHP U-8 NPTPS Parli-V.</t>
  </si>
  <si>
    <t>Procurement of Feed Gate Complete Assembly along with modified metallurgy to enhance the life of Clinker Grinder.</t>
  </si>
  <si>
    <t>Procurement of Double Roll Clinker Grinder Complete Assembly with Drive Unit installed at AHP</t>
  </si>
  <si>
    <t>Procurement of Instrument Air Dryers assembly for performance improvement</t>
  </si>
  <si>
    <t>Procurement of various types of Isolation Valves assembly, Dome Valves assembly, Root Valve Assembly &amp; Expansion Bellows Assembly for Dry Ash Conveing performance improvement</t>
  </si>
  <si>
    <t>Design, supply, erection, installation &amp; comissioning of DM water close loop cooling system for air compressors at AHP U-8.</t>
  </si>
  <si>
    <t>Up-gradation of Existing Schneider make PLC (HMI + PLC hardware) installed at AHP Unit -8 at Parli TPS.</t>
  </si>
  <si>
    <t>Procurement of HT motors for AHP U-8 Parli TPS.</t>
  </si>
  <si>
    <t>PROCUREMENT OF CRITICAL GEARBOXES AND FLUID COUPLINGS INTERNAL ASSEMBLIES FOR SLURRY PUMPS AND SILO HCSD SYSTEM INSTALLED AT AHP, PARLI TPS.</t>
  </si>
  <si>
    <t>Procurement of Atlas Copco Make Instrument Air Compressors Critical/Non-Critical Spares sub-assembly for performance improvement</t>
  </si>
  <si>
    <t>Upgradation and improvement in Hopper Temperature monitoring system by providing Rf Type Hopper Level Sensors for performance improvement of conveying of Dry ash evacuation system.</t>
  </si>
  <si>
    <t xml:space="preserve"> Design, supply, erection, installation &amp; comissioning ESP 1st &amp; 2nd field dry fly ash evacuation &amp; conveying system at AHP U-8.</t>
  </si>
  <si>
    <t>Design, supply, erection, installation &amp; comissioning of dry ash evacuation &amp; conveying system for APH &amp; Economiser ash hoppers at AHP U-8.</t>
  </si>
  <si>
    <t>Verious Civil schemes in Unit 8 NPTPS  Parli V.</t>
  </si>
  <si>
    <t>Construction of chemical laboratory building at Unit 8, NPTPS, Parli V.</t>
  </si>
  <si>
    <t>Construction of Alum/salt storage area at Unit No.8 (1X250MW) NPTPS Parli Vaijnath.</t>
  </si>
  <si>
    <t>Construction of Fire Fighting station  at Unit-8,  NPTPS  Parli V.</t>
  </si>
  <si>
    <t xml:space="preserve">Construction of workshop building at Unit-8,  NPTPS  Parli V. </t>
  </si>
  <si>
    <t>B) Non-DPR</t>
  </si>
  <si>
    <t xml:space="preserve"> Procurement &amp; Replacement of Two complete set of APH Baskets at 250 MW Unit-8, Parli TPS Procurement &amp; replacement of PA &amp; FD fan rotar hub assembly at Unit-8 TPS Parli-V</t>
  </si>
  <si>
    <t>Supply, installation &amp; commissioning of 220V 2140AH,24V 830AH &amp; 710AH, 360V 570AH Mains UPS,110V 110AH AHP PLC , 110V , 103 AH DM plant battery set for unit 8 , NPTPS Parli-V &amp; Procurement of HT motors at U#8</t>
  </si>
  <si>
    <t>Performance improvement by system up gradation  at CHP &amp; DPR for normalization and stabilization of coal handling plant performance at Parli TPS</t>
  </si>
  <si>
    <t>DPR for maximiation of Coal Handling Plant efficiency &amp; DPR on life enhancement of Coal Handling Plant</t>
  </si>
  <si>
    <t>CHP improvement scheme at 250 MW</t>
  </si>
  <si>
    <t>PROPOSAL IS IN PROCESS</t>
  </si>
  <si>
    <t>Board approval RECEIVED, DPR submitted to MERC</t>
  </si>
  <si>
    <t xml:space="preserve">Approved Cost of BR is Rs.38.41 Crs, Excluding taxes.
1) The work of BOP was awarded to M/s SHEL vide Order No DG/PARLI-8/BOP/SUPPLY DT. 01.01.2010 AND Order No DG/PARLI-8/BOP/ERECTION/2 DT. 01.01.2010. M/s SHEL has not carried out the work completely and M/s SHEL approached to Arbitration, Due to this work of BOP held up and so in the interest of MSPGCL Hon. Managiing Director, MSPGCL issued the BR No 48 dt. 15.02.2019 for RS 73.54 Crores for Risk and Cost against Encashment of BGs already deposited by M/s SHEL RS. 83 Crores
2) Therefore Bal Civil work of BOP Scope at 1*250 MW parli was undertaken and Order No. CE[C]/II/KRD TECH/t-68/1376 dt. 20.08.2019 issued to M/s Mitcon for RS. 49.08 Crores inclusive of Taxes. 
3) The SHEL completed the work of Rs. 116 crores Civil order No 2 against W.O value Rs. 133 Crores(incl. of taxes) and balance work Rs. 16.50 was incomplete, after Technical inspection and scrutiny the work by Competent Authorities the remained work was decided to complete in all respect, so that the revised Estimate of Balance work prepared for RS. 36.21 Crores package wise and approved by HO and Hon. MD and BR NO. MSPGCL/CS/CIR RES/48 DT. 15.02.2019 issued for RS. 38.41 Crores exclusive of Taxes.
4) The work of BOP civil stopped by SHEL and therefore New Order of Rs. 49.08 (incl. taxes) issued to M/s Mitcon to complete the work, in the mean period the costs has been increased of Cement, Steel and other civil equipment hence the Rates are taken as per New Govt. DSR for the respective year and revised estimates of RS. 36.21 crores packages wise prepared and approved by HO. 
5) The order Value has also increased due to higher rate quoated by M/S Mitcon by RS. 14.89% above the estimated cost of RS. 36.21 crores hence the amount of Rs. 5.39 Crores increased
6) Now the Work of BOP Civil has been completed to the values of RS. 37.41 Crores against Total Order of Rs. 49.08 Crores i.e. 76% and balance work is in progress and total work is estimated to be completed in 2022-23.
7) Therefore the reasons for increased costs against civil work order due to-
i) Delay in completion of work by SHEL.
ii) Prize Hike in Material and Equipments during the mean time.
iii) Higher Prize quoted by Agency M/S Mitcon.
iv) Taxes increase in due period.
</t>
  </si>
  <si>
    <t>1. Improved availability of EMS System will help in APC Calculation Fulfillment norms of PAT Mandatory Audit. 
2. Availability of EMS will help in reducing APC as APC will be monitored precisely. Hence it will go with planning for achieving zero disallowance mission.</t>
  </si>
  <si>
    <t>1.Reduced number of tube leakages in Economizer area will increase reliability of boiler operation.
2.Generation loss due to boiler tube leakages will be avoided.
3.Better operating efficiency of Economizer will help in recovering heat from flue gas to heat feed water and hence heat rate will improve.
4. Decrease in repair and outage cost of boiler due to tube leakages in Economizer area.
5. Better heat transfer area will be available as currently 17 numbers of coils are in bypass condition.</t>
  </si>
  <si>
    <t>1. Reduction in flue gas outlet temp.
2.Reduction in DP across APH.
3.Reduction in loss due to Dry flue gas.
4.Improvement in performance of APH &amp; Improvement in boiler efficiency.
5.Heat rate of unit will be improved.
6.Reduction in the Fuel consumption.
7.Reduction in the Maintenance cost on account of APH Overhaul.</t>
  </si>
  <si>
    <t>	Better and stable operation of both fans.
	No variation in PA header pressure and furnace draft hence aavailability and Reliability of    unit will be increased. 
	Better response and control over the air output of both fans.
	Reduction in fuel (HFO) consumption due to better availability of fans.
	Improvement in overall plant efficiency.</t>
  </si>
  <si>
    <t>	Better availability of coal mills.
	Decrease in generation loss due to outage of coal mills.
	Availability and Reliability of unit will be increased. 
	Reduction in fuel (HFO) consumption due to better availability of coal mills.
	Improvement in overall milling plant efficiency.</t>
  </si>
  <si>
    <t>	Since this scheme involves complete replacement of bowl and bowl hub assembly of coal mill, it will be very beneficial in view of the coal mill availability and to avoid generation loss. Major tangible aspects in this regard have been considered as below.
	Better availability of coal mills.
	Decrease in generation loss due to lesser outage of coal mills for labyrinth seal leakage.
	Availability and Reliability of unit will be increased. 
	Reduction in fuel (HFO) consumption due to better availability of coal mills.
	Improvement in overall milling plant efficiency.</t>
  </si>
  <si>
    <t>	Better response and accuracy in operation of FD fan.
	Sustainable provision of secondary air for combustion without any fluctuations.
	Availability and Reliability of unit will be increased.</t>
  </si>
  <si>
    <t>•	Online real time analysis of Water &amp; Steam parameters and stringent quality monitoring thereof.
•	Achieving better control over process controlling operational parameters.
•	Precise Boiler water chemical parameters optimization. 
•	Control over chemical corrosion of boiler and other related piping.
•	Stringent control over steam quality and purity. 
•	Decrease in heat rate. 
•	Reduction in CBD losses. 
•	Reduction in boiler tube leakages.
•	Availability of qualitative and quantitative Boiler Drum water chemical parameter data bank for evaluation of present and future performance level and gap analysis. 
•	Analysis of Generation loss through CBD, Deterioration &amp; Chemical losses in terms of quality.
•	Boiler Tube Leakage and turbine blades deterioration and corrosion can be avoided by knowing exact nature of steam Quality.
•	DM water saving by optimizing process control.
•	Reduction in outages.
•	Quick, on- line, real time sampling by reducing manual error, thereby precision in analysis.
•	Measurement of critical chemical parameters at normal room temperature.
•	Control over other related parameters like temperature and pressure of samples.
•	fast and real time analysis and action to be taken in case, if any abnormality is observed in the parameters</t>
  </si>
  <si>
    <t xml:space="preserve">1) Increased Reliability of platen superheater operation.2) Gain in heat rate due to improvement in heat absoption. </t>
  </si>
  <si>
    <t>1) Avoid outages due to tube leakage in LTSH. 2) Imporove in heat rate.</t>
  </si>
  <si>
    <t>1) Increased availability and loadability of mills. 2) Avoiding generation loss on account of mills due to longer outages caused by PGB failure.</t>
  </si>
  <si>
    <t xml:space="preserve">1) Improvement in heat rate. 2) Improvement in waste heat recovery from flue gas towards primary and secondary air. </t>
  </si>
  <si>
    <t xml:space="preserve">1) Better and stable operation of both fans.               2) Availability and Reliability of unit will be increase. </t>
  </si>
  <si>
    <t xml:space="preserve">1. Reduced time of rolling and synchronisation. Hence oil consumption of  reduced.   2. Precise functioning of sub-assemblies of Governing unit, malfunctioning of system avoided.   3. Accurate operation of protection devices which saves major damage to TG unit and avoids permanant deformations in turbine      4. Enhancement in Unit operational service life   5. Availabality of unit ensured. </t>
  </si>
  <si>
    <t>1. NDCT and condenser efficiency improved.   2. Cost efficient elecricity generation ensured       3. Unit PLF, Heat rate and availability improved     4  Maintenance cost per year reduced</t>
  </si>
  <si>
    <t>1. Auxiliary power consumption reduced due to improved performance of pumps   2 . Availability of unit ensured    3. Maintenance cost on pumps reduced due to improved reliability.</t>
  </si>
  <si>
    <t>Availability of unit ensured    2 Maintenance cost on pumps reduced due to improved reliability.</t>
  </si>
  <si>
    <t xml:space="preserve">3. Auxiliary power consumption reduced due to improved performance of pumps   2 </t>
  </si>
  <si>
    <t xml:space="preserve">1. HP, IP and LP turbine thermal and overall effiency improved  2 Major deformation in turbine avoided due to use of worn out blades  3 Heat rate improved 4  Improved service life of unit  5. Efficient electricity generation </t>
  </si>
  <si>
    <t>1. Timely unloading and efficient utilisation of Acid and alkali.  2.  Accident due to acid and alkali avoided. 3 Wastage of costly acid and alkali minimised. 4. Environmental damaged avoided.</t>
  </si>
  <si>
    <t xml:space="preserve">1 Unintrrupted supply of DM and service  water for unit  2. Better perfomance of DM plant. 3. Cost of raisin procurement reduced </t>
  </si>
  <si>
    <t>1. Malfunctioning of instrumentation system avoided, hence unit tripping avoided   2. Service life of instrumentation logic cards improved    3 availability of unit ensured</t>
  </si>
  <si>
    <t>1 TG unit lube oil, seal oil and governing system functional reliabilty improved.  2 Reduced APC due to energy efficient and improved performance of pumps   3.  Unit availability and reliabilty ensured.  4. Operational life of Unit improved. 5.  Major deformation in TG unit avoided due to failure of these auxiliaries.</t>
  </si>
  <si>
    <t xml:space="preserve">1 Better heat dessipation gnerated in system during electricity generation. 2. Improved service life of various systems like seal oil and lube oil system    3. Major accident  due to  higher oil temperatures avoided. 4 Unit availability improved. </t>
  </si>
  <si>
    <t xml:space="preserve">1. The existing motors have been repaired / rewound several times during this period. The motors are in dilapidated condition with increased internal losses, mechanical deterioration etc. Replacement of such motors will definitely result in to reduced failures and ready availability of spare motors for replacement.
2. The availability of spare motors will enable periodical overhaul of motors irrespective of unit overhauls as the spare motors can be kept overhauled and replaced even in short outage of units.
	For example, in case of failure of any HT motor of 250 MW unit, the common pool motor is to be brought from other power station which involved transportation. Thus, for restoration of normalcy considerable period is required. If such motor is readily available, the work involved would only be removal and replacement of failed motor. Early restoration of normalcy will add to generation as the unit is brought on bars earlier than what used to be without spare motor.
	Reduced failures will reduce the yearly expenditure on maintenance and rewinding.
	The present-day motors are of energy efficient construction.
	Increased efficiency will result in reduced loading on the old cables and help avoid cable failures/replacements.
	Reduced noise level and vibrations around the running motor.
	Considerable generation loss on account of failure of Coal mill HT motors will be avoided.
	There is considerable saving in auxiliary consumption due to energy efficient HT Motor.
</t>
  </si>
  <si>
    <t>1.To improve reliability of MAX-DNA DCS system.  2.To avoid any outage due MAX DNA DCS System. 3.For better and stable operation of DCS system.  4.To avoid any generation loss due to DCS system.    5 .New versions of hardware &amp; software will be available which will be useful to operate plant with greater flexibility &amp; reliability</t>
  </si>
  <si>
    <t>1.To improve reliability of PCAL system.                         2.For better and stable operation of PCAL system.  .    5 .New versions of hardware &amp; software will be available which will be useful to operate plant with greater flexibility &amp; reliability</t>
  </si>
  <si>
    <t>1.To improve reliability of Coal feeder                       2.To avoid any outage due to coal feeder                     3.For better and stable operation of coal feeder.  4.To avoid any generation loss due to coal feeder.    5 .New versions of hardware &amp; software will be available which will be useful to operate plant with greater flexibility &amp; reliability</t>
  </si>
  <si>
    <t xml:space="preserve">1.To improve reliability of control valve &amp; dampers .  2.To avoid any outage due valve &amp; dampers.                     3.For better and stable operation of valve &amp; dampers.                                                                                     4.To avoid any generation loss due tovalve &amp; dampers    </t>
  </si>
  <si>
    <t>1.To improve reliability of  Electric control drive system.                                                                                    2.To avoid any outage due Electric control drive System.                                                                                      3.For better and stable operation ofElectric control drive system.                                                                                 4.To avoid any generation loss due to Electric control drive system.                                                                                 5 .New versions of hardware &amp; software will be available which will be useful to operate plant with greater flexibility &amp; reliability</t>
  </si>
  <si>
    <t>1.To improve reliability of  turbovisory &amp; vibration monitoring system.                                                                                    2.To avoid any outage dueturbovisory &amp; vibration monitoring System.                                                                                      3.For better and stable operation of turbovisory &amp; vibration monitoring system.                                                                                 4.To avoid any generation loss due toturbovisory &amp; vibration monitoring system.                                                                                 5 .New versions of hardware &amp; software will be available which will be useful to operate plant with greater flexibility &amp; reliability</t>
  </si>
  <si>
    <t>1. Improved availability of conveyor system thus healthy bunker levels &amp; help to improve generation.
2. Reductions in Operation and Maintenance cost of HT/LT switchgear equipments..
3. Reduction in breakdowns of HT/LT breakers..
4. Availability of motors will be maximized so that scheduled preventive maintenance will be followed.
5. Less energy consumption
6. Reduction in CO2 emission</t>
  </si>
  <si>
    <t>1. Smooth and uninterrupted operation of CHP. 
2. Maximize the utilization and availability of the CHP. 
3. Reduction in maintenance and belt failure cost of conveyors. Increase in coal wagon unloading rate.
4. Improved coal mill availability.
5. Improved conveyor belt availability.</t>
  </si>
  <si>
    <t>1. Smooth and uninterrupted operation of CHP. 
2. Maximize the utilization and availability of the CHP. 
3. Reduction in maintenance &amp; Failure cost of Stacker-reclaimer. Improved coal mill availability
4.  Improved Bucket wheel availability.
5. Utilization of rated capacity of Bucket wheelBetter management of Coal stack yard.
6. Better house keeping at Coal stack yard.</t>
  </si>
  <si>
    <t>1.Smooth and uninterrupted operation of CHP. 
2. Maximize the utilization and availability of the CHP. 
3. Reduction in maintenance &amp; Failure cost of Apron feeder 
4. Improved Apron feeder wheel availability.
5. Utilization of rated capacity of Apron feeder</t>
  </si>
  <si>
    <t xml:space="preserve"> Since commissioning these Wagon Tipplers are incontinoues service. Major spares like planatory gearbox, Wagon Tippler / Side Arm Charger racks and pinion, clamps, motors etc parts are  detoriated hence replacement is essential to avoid major breakdown and non avaiability of Wagon Tippler / SAC.</t>
  </si>
  <si>
    <t>1. Maximum Coal Handling Plant availability
2. Faster coal wagon Unloading
3. Reduction in maintenance and operational cost.
4. Utilization of rated capacity of conveyor belts
5. Reduction in auxiliary consumption
6. Reduction in breakdown time</t>
  </si>
  <si>
    <t>1. Use of renewable energy and reduction in auxilary consumption. 
2. Reduction in Carbon emission.
3. Ambience improvement by providing sufficient lighting during night hours.</t>
  </si>
  <si>
    <t>1. Proper survillence of man and machine.
2. Survillence will reduce downtime of auxilaries.
3. As a safety and security will improve.</t>
  </si>
  <si>
    <t>1. Smooth and uninterrupted operation of CHP. 
2. Uninterrupted power supply to PLC panels.
3. Reduction in maintenance of electronic cards and program software.
4. Improved CHP auxilaries availability.</t>
  </si>
  <si>
    <t>1. Maximum Coal Handling Plant availability
2. Faster coal wagon Unloading
3. Reduction in maintenance and operational cost.
4. Utilization of rated capacity of conveyor belts
5. Reduction in auxiliary consumption
6. Reduction in breakdown time
7. Spare cost on account of LT switch gear panel will reduce.
8. Break down due to belt snapping will reduce.
9. Conveyor availability will improve by strengthening gravity take insfrastructure work.
10. Faster unloading due to replacement of VF-1</t>
  </si>
  <si>
    <t xml:space="preserve">1. Maximum Coal Handling Plant availability
2. Faster coal wagon Unloading
3. Reduction in maintenance and operational cost.
4. Utilization of rated capacity of conveyor belts
5. Reduction in auxiliary consumption
6. Reduction in breakdown time
7. Break down due to belt snapping will reduce.
</t>
  </si>
  <si>
    <t>For provide machines and workshop building</t>
  </si>
  <si>
    <t>Ensuing Years</t>
  </si>
  <si>
    <t>Projected</t>
  </si>
  <si>
    <r>
      <rPr>
        <b/>
        <sz val="11"/>
        <rFont val="Times New Roman"/>
        <family val="1"/>
      </rPr>
      <t>Note</t>
    </r>
    <r>
      <rPr>
        <sz val="11"/>
        <rFont val="Times New Roman"/>
        <family val="1"/>
      </rPr>
      <t>: * - Truing Up for FY 2022-23 &amp; FY 2023-24 to be done under MERC MYT Regulations 2019 with reference to amounts approved in the MYT Order for FY 2020-21 to FY 2024-25</t>
    </r>
  </si>
  <si>
    <t>Upgradation of turbovisory &amp; vibration monitoring system control panel.</t>
  </si>
  <si>
    <t>Actual Capex till FY 2021-22</t>
  </si>
  <si>
    <t>Actual Capitalization till FY 2021-22</t>
  </si>
  <si>
    <t>Station Batteries are the heart of power plant required for the reliabikity of supply in case of AC failure, as it feed supply to DC auxilaries, Also 24 V and UPS  batteries gives uninterpted  supply to DCS.
failure of DC  supply due battery life lead to direct generation loss and secondary damge to turbine bearing and Rotor. Hencefinancial quantification can not be derived</t>
  </si>
  <si>
    <t>1) Increases dry fly ash evacuation &amp; conveying. 2) Generates additional revenue from ash utilisation. 3) Reduces auxillary power consumption.</t>
  </si>
  <si>
    <t>1) Reduction in electrical power consumption.</t>
  </si>
  <si>
    <t>1) Increases wet coarse ash evacuation &amp; conveying. 2) Generates additional revenue from ash utilisation.</t>
  </si>
  <si>
    <t>1) Increases dry fly ash evacuation. 2) Generates additional revenue from ash utilisation.</t>
  </si>
  <si>
    <t>1) Increases wet coarse &amp; dry fly ash evacuation &amp; conveying. 2) Generates additional revenue from ash utilisation.</t>
  </si>
  <si>
    <t>1) Increases dry fly ash evacuation &amp; conveying. 2) Generates additional revenue from ash utilisation.</t>
  </si>
  <si>
    <t>1) Enhance IAC &amp; CAC air compressor performance. 2) Reduces maintenance time &amp; O&amp;M expenditure.</t>
  </si>
  <si>
    <t>1) Un-interrupted &amp; smooth dry and wet coarse ash evacuation &amp; conveying system. 2) Reduces breakdown maintenance work. 3) Updated software and hardware, ensured support from OEM for software &amp; hardware.</t>
  </si>
  <si>
    <t>1) Reduces breakdown maintenance time. 2) Availability of HT motors enhances dry fly &amp; wet coarse ash evacuation system.</t>
  </si>
  <si>
    <t>1) Reduces breakdown maintenance time. 2) Availability of gearboxes enhances dry fly &amp; wet coarse ash evacuation system.</t>
  </si>
  <si>
    <t>1) Reduces breakdown time. 2) Reduction in electrical power consumption. 3) Ensures un-interrupted dry fly ash evacution &amp; conveying system.</t>
  </si>
  <si>
    <t>1) Enhances max dry fly ash evacuation. 2) Generates additional revenue through ash utilisation.</t>
  </si>
  <si>
    <t>1) Max dry fly ash evacuation &amp; utilisation will generate additional revenue. 2) Enhance dry fly ash evacuation, minimise running hours of vacuum pumps which may decrease energy consumption.</t>
  </si>
  <si>
    <t xml:space="preserve">1) Max dry fly ash evacuation &amp; utilisation will generate additional revenue. 2) Reduction in wet coarse ash evacuation &amp; conveying, minimise water consumption &amp; ash slurry pump running hours, reduce energy consumption. </t>
  </si>
  <si>
    <t>Supply completed, work completed</t>
  </si>
  <si>
    <t>Supply completed, work 50% completed</t>
  </si>
  <si>
    <t>HO initiated DPR SCHEME.</t>
  </si>
  <si>
    <t>Board approval RECEIVED, DPR submitted to MERC.</t>
  </si>
  <si>
    <t>Board approval RECEIVED, DPR submitted to MERC, PR sent to HO for approval 21.10.2024</t>
  </si>
  <si>
    <t>Board approval RECEIVED, DPR submitted to MERC, PR at Pre-audit stage</t>
  </si>
  <si>
    <t>Board approval RECEIVED, DPR submitted to MERC, PR sent to HO for approval 25.10.2024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</si>
</sst>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 #,##0.00_ ;_ * \-#,##0.00_ ;_ * &quot;-&quot;??_ ;_ @_ "/>
    <numFmt numFmtId="164" formatCode="0.00_ "/>
    <numFmt numFmtId="165" formatCode="_-* #,##0.00_-;\-* #,##0.00_-;_-* &quot;-&quot;??_-;_-@_-"/>
    <numFmt numFmtId="166" formatCode="&quot;ß&quot;#,##0.00_);\(&quot;ß&quot;#,##0.00\)"/>
    <numFmt numFmtId="167" formatCode="_ * #,##0.0000_ ;_ * \-#,##0.0000_ ;_ * &quot;-&quot;??.00_ ;_ @_ "/>
    <numFmt numFmtId="168" formatCode="0.00_)"/>
    <numFmt numFmtId="169" formatCode="_ * #,##0.000_ ;_ * \-#,##0.000_ ;_ * &quot;-&quot;??.0_ ;_ @_ "/>
    <numFmt numFmtId="170" formatCode="[$-14009]dd/mm/yy;@"/>
    <numFmt numFmtId="171" formatCode="_(* #,##0.00_);_(* \(#,##0.00\);_(* &quot;-&quot;??_);_(@_)"/>
    <numFmt numFmtId="172" formatCode="_ * #,##0.0_ ;_ * \-#,##0.0_ ;_ * &quot;-&quot;??_ ;_ @_ "/>
    <numFmt numFmtId="173" formatCode="0.0_ "/>
    <numFmt numFmtId="174" formatCode="[$-14009]dd\-mm\-yy;@"/>
  </numFmts>
  <fonts count="73">
    <font>
      <sz val="11"/>
      <color theme="1"/>
      <name val="Calibri"/>
      <charset val="134"/>
      <scheme val="minor"/>
    </font>
    <font>
      <sz val="11"/>
      <color theme="1"/>
      <name val="Calibri"/>
      <family val="2"/>
      <scheme val="minor"/>
    </font>
    <font>
      <sz val="10"/>
      <name val="Arial"/>
      <family val="2"/>
    </font>
    <font>
      <b/>
      <sz val="11"/>
      <color theme="1"/>
      <name val="Calibri"/>
      <family val="2"/>
      <scheme val="minor"/>
    </font>
    <font>
      <sz val="11"/>
      <name val="Calibri"/>
      <family val="2"/>
      <scheme val="minor"/>
    </font>
    <font>
      <b/>
      <sz val="11"/>
      <name val="Calibri"/>
      <family val="2"/>
      <scheme val="minor"/>
    </font>
    <font>
      <b/>
      <sz val="11"/>
      <color indexed="36"/>
      <name val="Calibri"/>
      <family val="2"/>
      <scheme val="minor"/>
    </font>
    <font>
      <sz val="11"/>
      <color indexed="8"/>
      <name val="Calibri"/>
      <family val="2"/>
      <scheme val="minor"/>
    </font>
    <font>
      <b/>
      <sz val="12"/>
      <name val="Calibri"/>
      <family val="2"/>
      <scheme val="minor"/>
    </font>
    <font>
      <sz val="12"/>
      <color theme="1"/>
      <name val="Calibri"/>
      <family val="2"/>
      <scheme val="minor"/>
    </font>
    <font>
      <sz val="12"/>
      <name val="Times New Roman"/>
      <family val="1"/>
    </font>
    <font>
      <sz val="11"/>
      <name val="Times New Roman"/>
      <family val="1"/>
    </font>
    <font>
      <sz val="12"/>
      <color rgb="FF000000"/>
      <name val="Arial"/>
      <family val="2"/>
    </font>
    <font>
      <b/>
      <sz val="14"/>
      <name val="Times New Roman"/>
      <family val="1"/>
    </font>
    <font>
      <sz val="12"/>
      <color theme="1"/>
      <name val="Calibri"/>
      <family val="2"/>
      <scheme val="minor"/>
    </font>
    <font>
      <sz val="11"/>
      <color rgb="FFFF0000"/>
      <name val="Calibri"/>
      <family val="2"/>
      <scheme val="minor"/>
    </font>
    <font>
      <sz val="11"/>
      <name val="Arial"/>
      <family val="2"/>
    </font>
    <font>
      <sz val="18"/>
      <color rgb="FFFF0000"/>
      <name val="Calibri"/>
      <family val="2"/>
      <scheme val="minor"/>
    </font>
    <font>
      <sz val="12"/>
      <name val="Arial"/>
      <family val="2"/>
    </font>
    <font>
      <sz val="12"/>
      <color rgb="FF222222"/>
      <name val="Arial"/>
      <family val="2"/>
    </font>
    <font>
      <sz val="12"/>
      <color rgb="FF00000A"/>
      <name val="Calibri"/>
      <family val="2"/>
    </font>
    <font>
      <b/>
      <sz val="11"/>
      <color indexed="30"/>
      <name val="Calibri"/>
      <family val="2"/>
      <scheme val="minor"/>
    </font>
    <font>
      <sz val="12"/>
      <color indexed="8"/>
      <name val="Calibri"/>
      <family val="2"/>
    </font>
    <font>
      <b/>
      <sz val="11"/>
      <color indexed="8"/>
      <name val="Calibri"/>
      <family val="2"/>
      <scheme val="minor"/>
    </font>
    <font>
      <b/>
      <sz val="11"/>
      <name val="Times New Roman"/>
      <family val="1"/>
    </font>
    <font>
      <sz val="10"/>
      <name val="Arial"/>
      <family val="2"/>
    </font>
    <font>
      <sz val="11"/>
      <color indexed="8"/>
      <name val="Calibri"/>
      <family val="2"/>
    </font>
    <font>
      <sz val="12"/>
      <name val="Tms Rmn"/>
      <charset val="134"/>
    </font>
    <font>
      <b/>
      <i/>
      <sz val="16"/>
      <name val="Helv"/>
      <charset val="134"/>
    </font>
    <font>
      <i/>
      <sz val="11"/>
      <color rgb="FF7F7F7F"/>
      <name val="Calibri"/>
      <family val="2"/>
      <scheme val="minor"/>
    </font>
    <font>
      <sz val="10"/>
      <name val="Helv"/>
      <charset val="134"/>
    </font>
    <font>
      <sz val="8"/>
      <name val="Arial"/>
      <family val="2"/>
    </font>
    <font>
      <b/>
      <sz val="12"/>
      <name val="Arial"/>
      <family val="2"/>
    </font>
    <font>
      <sz val="7"/>
      <name val="Small Fonts"/>
      <family val="2"/>
    </font>
    <font>
      <sz val="10"/>
      <name val="Times New Roman"/>
      <family val="1"/>
    </font>
    <font>
      <sz val="11"/>
      <color theme="1"/>
      <name val="Book Antiqua"/>
      <family val="1"/>
    </font>
    <font>
      <sz val="11"/>
      <color theme="1"/>
      <name val="Calibri"/>
      <family val="2"/>
    </font>
    <font>
      <sz val="11"/>
      <color theme="1"/>
      <name val="Calibri"/>
      <family val="2"/>
      <scheme val="minor"/>
    </font>
    <font>
      <b/>
      <sz val="9"/>
      <name val="Tahoma"/>
      <family val="2"/>
    </font>
    <font>
      <sz val="9"/>
      <name val="Tahoma"/>
      <family val="2"/>
    </font>
    <font>
      <sz val="11"/>
      <color indexed="8"/>
      <name val="Calibri"/>
      <family val="2"/>
      <scheme val="minor"/>
    </font>
    <font>
      <b/>
      <sz val="12"/>
      <color rgb="FF7030A0"/>
      <name val="Times New Roman"/>
      <family val="1"/>
    </font>
    <font>
      <b/>
      <sz val="12"/>
      <color rgb="FF7030A0"/>
      <name val="Calibri"/>
      <family val="2"/>
      <scheme val="minor"/>
    </font>
    <font>
      <b/>
      <sz val="12"/>
      <color indexed="36"/>
      <name val="Calibri"/>
      <family val="2"/>
      <scheme val="minor"/>
    </font>
    <font>
      <sz val="12"/>
      <name val="Calibri"/>
      <family val="2"/>
      <scheme val="minor"/>
    </font>
    <font>
      <b/>
      <sz val="12"/>
      <color indexed="36"/>
      <name val="Calibri"/>
      <family val="2"/>
    </font>
    <font>
      <sz val="12"/>
      <name val="Calibri"/>
      <family val="2"/>
    </font>
    <font>
      <b/>
      <sz val="12"/>
      <color rgb="FF7030A0"/>
      <name val="Calibri"/>
      <family val="2"/>
    </font>
    <font>
      <sz val="11"/>
      <name val="Calibri"/>
      <family val="2"/>
    </font>
    <font>
      <b/>
      <sz val="11"/>
      <color rgb="FF800080"/>
      <name val="Calibri"/>
      <family val="2"/>
    </font>
    <font>
      <sz val="11"/>
      <name val="Calibri"/>
      <family val="2"/>
      <scheme val="minor"/>
    </font>
    <font>
      <sz val="11"/>
      <name val="Calibri"/>
      <family val="2"/>
    </font>
    <font>
      <sz val="12"/>
      <color rgb="FF000000"/>
      <name val="Calibri"/>
      <family val="2"/>
    </font>
    <font>
      <sz val="11"/>
      <color rgb="FF000000"/>
      <name val="Calibri"/>
      <family val="2"/>
    </font>
    <font>
      <sz val="11"/>
      <name val="Times New Roman"/>
      <family val="1"/>
    </font>
    <font>
      <sz val="11"/>
      <name val="Calibri"/>
      <family val="2"/>
    </font>
    <font>
      <b/>
      <sz val="11"/>
      <color rgb="FF800080"/>
      <name val="Calibri"/>
      <family val="2"/>
    </font>
    <font>
      <b/>
      <sz val="12"/>
      <color rgb="FF7030A0"/>
      <name val="Calibri"/>
      <family val="2"/>
    </font>
    <font>
      <sz val="11"/>
      <color theme="1"/>
      <name val="Calibri"/>
      <family val="2"/>
    </font>
    <font>
      <b/>
      <sz val="16"/>
      <color rgb="FF800080"/>
      <name val="Calibri"/>
      <family val="2"/>
    </font>
    <font>
      <b/>
      <sz val="16"/>
      <color indexed="36"/>
      <name val="Calibri"/>
      <family val="2"/>
      <scheme val="minor"/>
    </font>
    <font>
      <b/>
      <sz val="16"/>
      <name val="Calibri"/>
      <family val="2"/>
      <scheme val="minor"/>
    </font>
    <font>
      <sz val="16"/>
      <name val="Calibri"/>
      <family val="2"/>
      <scheme val="minor"/>
    </font>
    <font>
      <sz val="18"/>
      <color rgb="FFFF0000"/>
      <name val="Calibri"/>
      <family val="2"/>
    </font>
    <font>
      <b/>
      <sz val="12"/>
      <name val="Calibri"/>
      <family val="2"/>
    </font>
    <font>
      <sz val="16"/>
      <name val="Calibri"/>
      <family val="2"/>
    </font>
    <font>
      <sz val="11"/>
      <name val="Times New Roman"/>
      <charset val="134"/>
    </font>
    <font>
      <sz val="11"/>
      <name val="Calibri"/>
      <charset val="134"/>
    </font>
    <font>
      <sz val="11"/>
      <name val="Calibri"/>
      <charset val="134"/>
      <scheme val="minor"/>
    </font>
    <font>
      <sz val="11"/>
      <color indexed="8"/>
      <name val="Calibri"/>
      <charset val="134"/>
      <scheme val="minor"/>
    </font>
    <font>
      <sz val="11"/>
      <color rgb="FF000000"/>
      <name val="Calibri"/>
      <charset val="134"/>
    </font>
    <font>
      <sz val="11"/>
      <color rgb="FF000000"/>
      <name val="Arial"/>
      <family val="2"/>
    </font>
    <font>
      <sz val="11"/>
      <color theme="1"/>
      <name val="Arial"/>
      <family val="2"/>
    </font>
  </fonts>
  <fills count="30">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bgColor rgb="FFFFFA9B"/>
      </patternFill>
    </fill>
    <fill>
      <patternFill patternType="solid">
        <fgColor theme="7" tint="0.39994506668294322"/>
        <bgColor indexed="64"/>
      </patternFill>
    </fill>
    <fill>
      <patternFill patternType="solid">
        <fgColor rgb="FFFFC000"/>
        <bgColor indexed="64"/>
      </patternFill>
    </fill>
    <fill>
      <patternFill patternType="solid">
        <fgColor theme="2" tint="-0.249977111117893"/>
        <bgColor indexed="64"/>
      </patternFill>
    </fill>
    <fill>
      <patternFill patternType="solid">
        <fgColor theme="4" tint="0.39994506668294322"/>
        <bgColor indexed="64"/>
      </patternFill>
    </fill>
    <fill>
      <patternFill patternType="solid">
        <fgColor theme="9" tint="0.39994506668294322"/>
        <bgColor indexed="64"/>
      </patternFill>
    </fill>
    <fill>
      <patternFill patternType="solid">
        <fgColor indexed="22"/>
        <bgColor indexed="64"/>
      </patternFill>
    </fill>
    <fill>
      <patternFill patternType="solid">
        <fgColor indexed="26"/>
        <bgColor indexed="64"/>
      </patternFill>
    </fill>
    <fill>
      <patternFill patternType="solid">
        <fgColor rgb="FFFFFF00"/>
        <bgColor rgb="FF000000"/>
      </patternFill>
    </fill>
    <fill>
      <patternFill patternType="solid">
        <fgColor rgb="FFA6A6A6"/>
        <bgColor rgb="FF000000"/>
      </patternFill>
    </fill>
    <fill>
      <patternFill patternType="solid">
        <fgColor rgb="FFD9D9D9"/>
        <bgColor rgb="FF000000"/>
      </patternFill>
    </fill>
    <fill>
      <patternFill patternType="solid">
        <fgColor rgb="FFFFFFFF"/>
        <bgColor rgb="FF000000"/>
      </patternFill>
    </fill>
    <fill>
      <patternFill patternType="solid">
        <fgColor theme="0" tint="-0.249977111117893"/>
        <bgColor indexed="64"/>
      </patternFill>
    </fill>
    <fill>
      <patternFill patternType="solid">
        <fgColor rgb="FFBFBFBF"/>
        <bgColor rgb="FF000000"/>
      </patternFill>
    </fill>
    <fill>
      <patternFill patternType="solid">
        <fgColor theme="9" tint="0.39997558519241921"/>
        <bgColor indexed="64"/>
      </patternFill>
    </fill>
    <fill>
      <patternFill patternType="solid">
        <fgColor rgb="FF92D050"/>
        <bgColor rgb="FF000000"/>
      </patternFill>
    </fill>
    <fill>
      <patternFill patternType="solid">
        <fgColor rgb="FFB1A0C7"/>
        <bgColor rgb="FF000000"/>
      </patternFill>
    </fill>
    <fill>
      <patternFill patternType="solid">
        <fgColor rgb="FFFFC000"/>
        <bgColor rgb="FF000000"/>
      </patternFill>
    </fill>
    <fill>
      <patternFill patternType="solid">
        <fgColor rgb="FFC4BD97"/>
        <bgColor rgb="FF000000"/>
      </patternFill>
    </fill>
    <fill>
      <patternFill patternType="solid">
        <fgColor rgb="FF95B3D7"/>
        <bgColor rgb="FF000000"/>
      </patternFill>
    </fill>
    <fill>
      <patternFill patternType="solid">
        <fgColor theme="0" tint="-0.14996795556505021"/>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medium">
        <color auto="1"/>
      </top>
      <bottom style="medium">
        <color auto="1"/>
      </bottom>
      <diagonal/>
    </border>
    <border>
      <left style="thin">
        <color auto="1"/>
      </left>
      <right/>
      <top/>
      <bottom/>
      <diagonal/>
    </border>
    <border>
      <left/>
      <right style="thin">
        <color auto="1"/>
      </right>
      <top/>
      <bottom/>
      <diagonal/>
    </border>
    <border>
      <left/>
      <right style="thin">
        <color indexed="8"/>
      </right>
      <top/>
      <bottom/>
      <diagonal/>
    </border>
    <border>
      <left/>
      <right/>
      <top style="medium">
        <color auto="1"/>
      </top>
      <bottom style="medium">
        <color auto="1"/>
      </bottom>
      <diagonal/>
    </border>
  </borders>
  <cellStyleXfs count="79">
    <xf numFmtId="0" fontId="0" fillId="0" borderId="0"/>
    <xf numFmtId="43" fontId="37" fillId="0" borderId="0" applyFont="0" applyFill="0" applyBorder="0" applyAlignment="0" applyProtection="0"/>
    <xf numFmtId="9" fontId="37" fillId="0" borderId="0" applyFont="0" applyFill="0" applyBorder="0" applyAlignment="0" applyProtection="0"/>
    <xf numFmtId="0" fontId="29" fillId="0" borderId="0" applyNumberFormat="0" applyFill="0" applyBorder="0" applyAlignment="0" applyProtection="0">
      <alignment vertical="center"/>
    </xf>
    <xf numFmtId="0" fontId="30" fillId="0" borderId="12"/>
    <xf numFmtId="166" fontId="26" fillId="0" borderId="0" applyFont="0" applyFill="0" applyBorder="0" applyAlignment="0" applyProtection="0"/>
    <xf numFmtId="171" fontId="37" fillId="0" borderId="0" applyFont="0" applyFill="0" applyBorder="0" applyAlignment="0" applyProtection="0"/>
    <xf numFmtId="0" fontId="25" fillId="0" borderId="0"/>
    <xf numFmtId="168" fontId="28" fillId="0" borderId="0"/>
    <xf numFmtId="171" fontId="26" fillId="0" borderId="0" applyFont="0" applyFill="0" applyBorder="0" applyAlignment="0" applyProtection="0"/>
    <xf numFmtId="171" fontId="26" fillId="0" borderId="0" applyFont="0" applyFill="0" applyBorder="0" applyAlignment="0" applyProtection="0"/>
    <xf numFmtId="0" fontId="27" fillId="0" borderId="0" applyNumberFormat="0" applyFill="0" applyBorder="0" applyAlignment="0" applyProtection="0"/>
    <xf numFmtId="171" fontId="26" fillId="0" borderId="0" applyFont="0" applyFill="0" applyBorder="0" applyAlignment="0" applyProtection="0"/>
    <xf numFmtId="171" fontId="37" fillId="0" borderId="0" applyFont="0" applyFill="0" applyBorder="0" applyAlignment="0" applyProtection="0"/>
    <xf numFmtId="171" fontId="25"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171" fontId="26" fillId="0" borderId="0" applyFont="0" applyFill="0" applyBorder="0" applyAlignment="0" applyProtection="0"/>
    <xf numFmtId="165" fontId="25" fillId="0" borderId="0" applyFont="0" applyFill="0" applyBorder="0" applyAlignment="0" applyProtection="0"/>
    <xf numFmtId="171" fontId="26" fillId="0" borderId="0" applyFont="0" applyFill="0" applyBorder="0" applyAlignment="0" applyProtection="0"/>
    <xf numFmtId="171" fontId="37" fillId="0" borderId="0" applyFont="0" applyFill="0" applyBorder="0" applyAlignment="0" applyProtection="0"/>
    <xf numFmtId="43" fontId="26" fillId="0" borderId="0" applyFont="0" applyFill="0" applyBorder="0" applyAlignment="0" applyProtection="0"/>
    <xf numFmtId="171"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5" fontId="26" fillId="0" borderId="0" applyFont="0" applyFill="0" applyBorder="0" applyAlignment="0" applyProtection="0"/>
    <xf numFmtId="43" fontId="37" fillId="0" borderId="0" applyFont="0" applyFill="0" applyBorder="0" applyAlignment="0" applyProtection="0"/>
    <xf numFmtId="0" fontId="30" fillId="0" borderId="12"/>
    <xf numFmtId="38" fontId="31" fillId="15" borderId="0" applyNumberFormat="0" applyBorder="0" applyAlignment="0" applyProtection="0"/>
    <xf numFmtId="0" fontId="32" fillId="0" borderId="13" applyNumberFormat="0" applyAlignment="0" applyProtection="0">
      <alignment horizontal="left" vertical="center"/>
    </xf>
    <xf numFmtId="0" fontId="32" fillId="0" borderId="3">
      <alignment horizontal="left" vertical="center"/>
    </xf>
    <xf numFmtId="10" fontId="31" fillId="16" borderId="1" applyNumberFormat="0" applyBorder="0" applyAlignment="0" applyProtection="0"/>
    <xf numFmtId="37" fontId="33" fillId="0" borderId="0"/>
    <xf numFmtId="0" fontId="37" fillId="0" borderId="0"/>
    <xf numFmtId="0" fontId="37" fillId="0" borderId="0"/>
    <xf numFmtId="0" fontId="25" fillId="0" borderId="0"/>
    <xf numFmtId="0" fontId="25" fillId="0" borderId="0"/>
    <xf numFmtId="0" fontId="25" fillId="0" borderId="0"/>
    <xf numFmtId="0" fontId="25" fillId="0" borderId="0"/>
    <xf numFmtId="0" fontId="34" fillId="0" borderId="0"/>
    <xf numFmtId="0" fontId="25" fillId="0" borderId="0"/>
    <xf numFmtId="0" fontId="35" fillId="0" borderId="0"/>
    <xf numFmtId="0" fontId="25" fillId="0" borderId="0"/>
    <xf numFmtId="0" fontId="34" fillId="0" borderId="0"/>
    <xf numFmtId="0" fontId="25" fillId="0" borderId="0"/>
    <xf numFmtId="0" fontId="25" fillId="0" borderId="0"/>
    <xf numFmtId="0" fontId="36" fillId="0" borderId="0"/>
    <xf numFmtId="0" fontId="25" fillId="0" borderId="0"/>
    <xf numFmtId="0" fontId="25" fillId="0" borderId="0"/>
    <xf numFmtId="0" fontId="37" fillId="0" borderId="0"/>
    <xf numFmtId="0" fontId="26" fillId="0" borderId="0"/>
    <xf numFmtId="0" fontId="26" fillId="0" borderId="0"/>
    <xf numFmtId="0" fontId="37" fillId="0" borderId="0"/>
    <xf numFmtId="0" fontId="25" fillId="0" borderId="0"/>
    <xf numFmtId="0" fontId="34" fillId="0" borderId="0"/>
    <xf numFmtId="9" fontId="26" fillId="0" borderId="0" applyFont="0" applyFill="0" applyBorder="0" applyAlignment="0" applyProtection="0"/>
    <xf numFmtId="0" fontId="25" fillId="0" borderId="0">
      <alignment vertical="center"/>
    </xf>
    <xf numFmtId="0" fontId="25" fillId="0" borderId="0">
      <alignment vertical="center"/>
    </xf>
    <xf numFmtId="166" fontId="25" fillId="0" borderId="0" applyFont="0" applyFill="0" applyBorder="0" applyAlignment="0" applyProtection="0"/>
    <xf numFmtId="10"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6" fillId="0" borderId="0" applyFont="0" applyFill="0" applyBorder="0" applyAlignment="0" applyProtection="0"/>
    <xf numFmtId="9" fontId="37" fillId="0" borderId="0" applyFont="0" applyFill="0" applyBorder="0" applyAlignment="0" applyProtection="0"/>
    <xf numFmtId="9" fontId="25"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26" fillId="0" borderId="0" applyFont="0" applyFill="0" applyBorder="0" applyAlignment="0" applyProtection="0"/>
    <xf numFmtId="9" fontId="37" fillId="0" borderId="0" applyFont="0" applyFill="0" applyBorder="0" applyAlignment="0" applyProtection="0"/>
    <xf numFmtId="0" fontId="25" fillId="0" borderId="0"/>
    <xf numFmtId="0" fontId="25" fillId="0" borderId="0" applyBorder="0" applyProtection="0"/>
    <xf numFmtId="0" fontId="1" fillId="0" borderId="0"/>
    <xf numFmtId="43" fontId="2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536">
    <xf numFmtId="0" fontId="0" fillId="0" borderId="0" xfId="0"/>
    <xf numFmtId="0" fontId="4" fillId="0" borderId="0" xfId="36" applyFont="1" applyFill="1" applyAlignment="1">
      <alignment vertical="center"/>
    </xf>
    <xf numFmtId="0" fontId="4" fillId="0" borderId="0" xfId="36" applyFont="1" applyFill="1" applyBorder="1" applyAlignment="1">
      <alignment vertical="center"/>
    </xf>
    <xf numFmtId="0" fontId="4" fillId="0" borderId="0" xfId="36" applyFont="1" applyAlignment="1">
      <alignment vertical="center"/>
    </xf>
    <xf numFmtId="0" fontId="4" fillId="0" borderId="0" xfId="36" applyFont="1" applyAlignment="1">
      <alignment vertical="center" wrapText="1"/>
    </xf>
    <xf numFmtId="0" fontId="4" fillId="0" borderId="0" xfId="36" applyFont="1" applyAlignment="1">
      <alignment horizontal="center" vertical="center" wrapText="1"/>
    </xf>
    <xf numFmtId="14" fontId="4" fillId="0" borderId="0" xfId="36" applyNumberFormat="1" applyFont="1" applyAlignment="1">
      <alignment horizontal="center" vertical="center" wrapText="1"/>
    </xf>
    <xf numFmtId="43" fontId="4" fillId="0" borderId="0" xfId="1" applyFont="1" applyAlignment="1">
      <alignment vertical="center" wrapText="1"/>
    </xf>
    <xf numFmtId="169" fontId="4" fillId="0" borderId="0" xfId="1" applyNumberFormat="1" applyFont="1" applyAlignment="1">
      <alignment horizontal="center" vertical="center" wrapText="1"/>
    </xf>
    <xf numFmtId="0" fontId="5" fillId="0" borderId="5" xfId="58" applyFont="1" applyBorder="1" applyAlignment="1">
      <alignment horizontal="center" vertical="center"/>
    </xf>
    <xf numFmtId="43" fontId="5" fillId="0" borderId="0" xfId="1" applyFont="1" applyBorder="1" applyAlignment="1">
      <alignment horizontal="center" vertical="center"/>
    </xf>
    <xf numFmtId="0" fontId="5" fillId="2" borderId="0" xfId="36" applyFont="1" applyFill="1" applyBorder="1" applyAlignment="1">
      <alignment horizontal="left" vertical="center" wrapText="1"/>
    </xf>
    <xf numFmtId="43" fontId="5" fillId="2" borderId="0" xfId="1" applyFont="1" applyFill="1" applyBorder="1" applyAlignment="1">
      <alignment horizontal="left" vertical="center"/>
    </xf>
    <xf numFmtId="14" fontId="5" fillId="2" borderId="0" xfId="36" applyNumberFormat="1" applyFont="1" applyFill="1" applyBorder="1" applyAlignment="1">
      <alignment horizontal="center" vertical="center" wrapText="1"/>
    </xf>
    <xf numFmtId="43" fontId="5" fillId="2" borderId="0" xfId="1" applyFont="1" applyFill="1" applyBorder="1" applyAlignment="1">
      <alignment horizontal="left" vertical="center" wrapText="1"/>
    </xf>
    <xf numFmtId="43" fontId="5" fillId="4" borderId="1" xfId="1" applyFont="1" applyFill="1" applyBorder="1" applyAlignment="1">
      <alignment horizontal="center" vertical="center" wrapText="1"/>
    </xf>
    <xf numFmtId="0" fontId="5" fillId="0" borderId="1" xfId="36" applyFont="1" applyFill="1" applyBorder="1" applyAlignment="1">
      <alignment vertical="center"/>
    </xf>
    <xf numFmtId="0" fontId="5" fillId="5" borderId="1" xfId="36" applyFont="1" applyFill="1" applyBorder="1" applyAlignment="1">
      <alignment vertical="center" wrapText="1"/>
    </xf>
    <xf numFmtId="0" fontId="7" fillId="0" borderId="1" xfId="0" applyFont="1" applyBorder="1" applyAlignment="1">
      <alignment horizontal="center" vertical="center" wrapText="1"/>
    </xf>
    <xf numFmtId="43" fontId="4" fillId="0" borderId="0" xfId="1" applyFont="1" applyAlignment="1">
      <alignment horizontal="centerContinuous" vertical="center" wrapText="1"/>
    </xf>
    <xf numFmtId="43" fontId="5" fillId="0" borderId="0" xfId="1" applyFont="1" applyFill="1" applyBorder="1" applyAlignment="1">
      <alignment horizontal="center" vertical="center" wrapText="1"/>
    </xf>
    <xf numFmtId="0" fontId="4" fillId="0" borderId="0" xfId="36" applyFont="1" applyBorder="1" applyAlignment="1">
      <alignment horizontal="center" vertical="center"/>
    </xf>
    <xf numFmtId="0" fontId="4" fillId="0" borderId="1" xfId="0" applyFont="1" applyFill="1" applyBorder="1" applyAlignment="1">
      <alignment horizontal="left" vertical="center" wrapText="1" indent="2"/>
    </xf>
    <xf numFmtId="0" fontId="4" fillId="0" borderId="0" xfId="36" applyFont="1" applyBorder="1" applyAlignment="1">
      <alignment vertical="center"/>
    </xf>
    <xf numFmtId="0" fontId="5" fillId="5" borderId="1" xfId="36" applyFont="1" applyFill="1" applyBorder="1" applyAlignment="1">
      <alignment horizontal="left" vertical="center"/>
    </xf>
    <xf numFmtId="43" fontId="5" fillId="5" borderId="9" xfId="1" applyNumberFormat="1" applyFont="1" applyFill="1" applyBorder="1" applyAlignment="1">
      <alignment horizontal="center" vertical="center" wrapText="1"/>
    </xf>
    <xf numFmtId="43" fontId="4" fillId="0" borderId="0" xfId="1" applyNumberFormat="1" applyFont="1" applyAlignment="1">
      <alignment horizontal="center" vertical="center" wrapText="1"/>
    </xf>
    <xf numFmtId="43" fontId="4" fillId="0" borderId="0" xfId="36" applyNumberFormat="1" applyFont="1" applyAlignment="1">
      <alignment vertical="center"/>
    </xf>
    <xf numFmtId="0" fontId="4" fillId="6" borderId="0" xfId="36" applyFont="1" applyFill="1" applyBorder="1" applyAlignment="1">
      <alignment vertical="center"/>
    </xf>
    <xf numFmtId="0" fontId="4" fillId="6" borderId="0" xfId="36" applyFont="1" applyFill="1" applyAlignment="1">
      <alignment vertical="center"/>
    </xf>
    <xf numFmtId="170" fontId="4" fillId="0" borderId="0" xfId="36" applyNumberFormat="1" applyFont="1" applyBorder="1" applyAlignment="1">
      <alignment horizontal="center" vertical="center"/>
    </xf>
    <xf numFmtId="170" fontId="4" fillId="0" borderId="0" xfId="36" applyNumberFormat="1" applyFont="1" applyBorder="1" applyAlignment="1">
      <alignment horizontal="center" vertical="center" wrapText="1"/>
    </xf>
    <xf numFmtId="0" fontId="4" fillId="0" borderId="0" xfId="36" applyFont="1" applyBorder="1" applyAlignment="1">
      <alignment vertical="center" wrapText="1"/>
    </xf>
    <xf numFmtId="43" fontId="4" fillId="0" borderId="0" xfId="1" applyFont="1" applyFill="1" applyBorder="1" applyAlignment="1">
      <alignment horizontal="center" vertical="center" wrapText="1"/>
    </xf>
    <xf numFmtId="43" fontId="4" fillId="0" borderId="0" xfId="1" applyFont="1" applyBorder="1" applyAlignment="1">
      <alignment horizontal="center" vertical="center"/>
    </xf>
    <xf numFmtId="9" fontId="4" fillId="0" borderId="0" xfId="2" applyFont="1" applyBorder="1" applyAlignment="1">
      <alignment horizontal="center" vertical="center"/>
    </xf>
    <xf numFmtId="43" fontId="4" fillId="0" borderId="0" xfId="1" applyFont="1" applyBorder="1" applyAlignment="1">
      <alignment horizontal="center" vertical="center" wrapText="1"/>
    </xf>
    <xf numFmtId="43" fontId="4" fillId="0" borderId="0" xfId="1" applyFont="1" applyBorder="1" applyAlignment="1">
      <alignment vertical="center"/>
    </xf>
    <xf numFmtId="0" fontId="5" fillId="0" borderId="0" xfId="36" applyFont="1" applyBorder="1" applyAlignment="1">
      <alignment horizontal="center" vertical="center"/>
    </xf>
    <xf numFmtId="0" fontId="4" fillId="0" borderId="7" xfId="36" applyFont="1" applyBorder="1" applyAlignment="1">
      <alignment horizontal="center" vertical="center"/>
    </xf>
    <xf numFmtId="0" fontId="5" fillId="2" borderId="7" xfId="36" applyFont="1" applyFill="1" applyBorder="1" applyAlignment="1">
      <alignment horizontal="left" vertical="center"/>
    </xf>
    <xf numFmtId="0" fontId="5" fillId="0" borderId="7" xfId="36" applyFont="1" applyBorder="1" applyAlignment="1">
      <alignment horizontal="center" vertical="center"/>
    </xf>
    <xf numFmtId="0" fontId="5" fillId="2" borderId="0" xfId="36" applyFont="1" applyFill="1" applyBorder="1" applyAlignment="1">
      <alignment horizontal="center" vertical="center"/>
    </xf>
    <xf numFmtId="170" fontId="5" fillId="0" borderId="7" xfId="36" applyNumberFormat="1" applyFont="1" applyBorder="1" applyAlignment="1">
      <alignment horizontal="center" vertical="center"/>
    </xf>
    <xf numFmtId="170" fontId="5" fillId="0" borderId="7" xfId="36" applyNumberFormat="1" applyFont="1" applyBorder="1" applyAlignment="1">
      <alignment horizontal="center" vertical="center" wrapText="1"/>
    </xf>
    <xf numFmtId="0" fontId="5" fillId="0" borderId="7" xfId="36" applyFont="1" applyBorder="1" applyAlignment="1">
      <alignment horizontal="centerContinuous" vertical="center"/>
    </xf>
    <xf numFmtId="0" fontId="5" fillId="5" borderId="1" xfId="36" applyFont="1" applyFill="1" applyBorder="1" applyAlignment="1">
      <alignment horizontal="center" vertical="center" wrapText="1"/>
    </xf>
    <xf numFmtId="170" fontId="5" fillId="5" borderId="1" xfId="36" applyNumberFormat="1" applyFont="1" applyFill="1" applyBorder="1" applyAlignment="1">
      <alignment horizontal="center" vertical="center" wrapText="1"/>
    </xf>
    <xf numFmtId="0" fontId="5" fillId="0" borderId="1" xfId="36" applyFont="1" applyFill="1" applyBorder="1" applyAlignment="1">
      <alignment horizontal="center" vertical="center"/>
    </xf>
    <xf numFmtId="0" fontId="4" fillId="0" borderId="1" xfId="36" applyFont="1" applyFill="1" applyBorder="1" applyAlignment="1">
      <alignment horizontal="center" vertical="center"/>
    </xf>
    <xf numFmtId="170" fontId="4" fillId="0" borderId="1" xfId="36" applyNumberFormat="1" applyFont="1" applyFill="1" applyBorder="1" applyAlignment="1">
      <alignment horizontal="center" vertical="center"/>
    </xf>
    <xf numFmtId="170" fontId="4" fillId="0" borderId="1" xfId="36" applyNumberFormat="1" applyFont="1" applyFill="1" applyBorder="1" applyAlignment="1">
      <alignment horizontal="center" vertical="center" wrapText="1"/>
    </xf>
    <xf numFmtId="0" fontId="4" fillId="0" borderId="1" xfId="36" applyFont="1" applyFill="1" applyBorder="1" applyAlignment="1">
      <alignment vertical="center"/>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1" fontId="7" fillId="0" borderId="1" xfId="17" applyFont="1" applyFill="1" applyBorder="1" applyAlignment="1">
      <alignment vertical="center"/>
    </xf>
    <xf numFmtId="164" fontId="9" fillId="0" borderId="6" xfId="0" applyNumberFormat="1" applyFont="1" applyBorder="1" applyAlignment="1">
      <alignment horizontal="center" vertical="center"/>
    </xf>
    <xf numFmtId="173" fontId="11" fillId="9" borderId="6" xfId="3" applyNumberFormat="1" applyFont="1" applyFill="1" applyBorder="1" applyAlignment="1"/>
    <xf numFmtId="164" fontId="9" fillId="0" borderId="1" xfId="0" applyNumberFormat="1" applyFont="1" applyBorder="1" applyAlignment="1">
      <alignment horizontal="center" vertical="center"/>
    </xf>
    <xf numFmtId="0" fontId="10" fillId="9" borderId="6" xfId="3" applyFont="1" applyFill="1" applyBorder="1" applyAlignment="1">
      <alignment horizontal="center" vertical="center"/>
    </xf>
    <xf numFmtId="0" fontId="11" fillId="9" borderId="6" xfId="3" applyFont="1" applyFill="1" applyBorder="1" applyAlignment="1">
      <alignment horizontal="center"/>
    </xf>
    <xf numFmtId="0" fontId="11" fillId="9" borderId="1" xfId="3" applyFont="1" applyFill="1" applyBorder="1" applyAlignment="1">
      <alignment horizontal="center"/>
    </xf>
    <xf numFmtId="173" fontId="11" fillId="9" borderId="6" xfId="3" applyNumberFormat="1" applyFont="1" applyFill="1" applyBorder="1" applyAlignment="1">
      <alignment horizontal="center"/>
    </xf>
    <xf numFmtId="0" fontId="10" fillId="0" borderId="6" xfId="0" applyFont="1" applyFill="1" applyBorder="1" applyAlignment="1">
      <alignment horizontal="center" vertical="center"/>
    </xf>
    <xf numFmtId="0" fontId="13" fillId="0" borderId="0" xfId="3" applyFont="1" applyAlignment="1"/>
    <xf numFmtId="0" fontId="14" fillId="6" borderId="1" xfId="0" applyFont="1" applyFill="1" applyBorder="1" applyAlignment="1">
      <alignment horizontal="left" vertical="center" wrapText="1"/>
    </xf>
    <xf numFmtId="171" fontId="7" fillId="6" borderId="1" xfId="17" applyFont="1" applyFill="1" applyBorder="1" applyAlignment="1">
      <alignment vertical="center"/>
    </xf>
    <xf numFmtId="171" fontId="6" fillId="6" borderId="1" xfId="17" applyFont="1" applyFill="1" applyBorder="1" applyAlignment="1">
      <alignment horizontal="center" vertical="center" wrapText="1"/>
    </xf>
    <xf numFmtId="0" fontId="7" fillId="6" borderId="1" xfId="0" applyFont="1" applyFill="1" applyBorder="1" applyAlignment="1">
      <alignment horizontal="center" vertical="center" wrapText="1"/>
    </xf>
    <xf numFmtId="171" fontId="7" fillId="6" borderId="1" xfId="12" applyFont="1" applyFill="1" applyBorder="1" applyAlignment="1">
      <alignment vertical="center"/>
    </xf>
    <xf numFmtId="0" fontId="5" fillId="0" borderId="7" xfId="36" applyFont="1" applyBorder="1" applyAlignment="1">
      <alignment horizontal="centerContinuous" vertical="center" wrapText="1"/>
    </xf>
    <xf numFmtId="0" fontId="4" fillId="0" borderId="7" xfId="36" applyFont="1" applyBorder="1" applyAlignment="1">
      <alignment horizontal="centerContinuous" vertical="center"/>
    </xf>
    <xf numFmtId="43" fontId="4" fillId="0" borderId="7" xfId="1" applyFont="1" applyFill="1" applyBorder="1" applyAlignment="1">
      <alignment horizontal="center" vertical="center" wrapText="1"/>
    </xf>
    <xf numFmtId="0" fontId="5" fillId="4" borderId="1" xfId="36" applyFont="1" applyFill="1" applyBorder="1" applyAlignment="1">
      <alignment horizontal="center" vertical="center" wrapText="1"/>
    </xf>
    <xf numFmtId="43" fontId="5" fillId="5" borderId="1" xfId="1" applyFont="1" applyFill="1" applyBorder="1" applyAlignment="1">
      <alignment horizontal="center" vertical="center" wrapText="1"/>
    </xf>
    <xf numFmtId="0" fontId="4" fillId="0" borderId="1" xfId="36" applyFont="1" applyFill="1" applyBorder="1" applyAlignment="1">
      <alignment vertical="center" wrapText="1"/>
    </xf>
    <xf numFmtId="43" fontId="4" fillId="6" borderId="1" xfId="1" applyFont="1" applyFill="1" applyBorder="1" applyAlignment="1">
      <alignment horizontal="center" vertical="center" wrapText="1"/>
    </xf>
    <xf numFmtId="0" fontId="4" fillId="4" borderId="1" xfId="36" applyFont="1" applyFill="1" applyBorder="1" applyAlignment="1">
      <alignment vertical="center"/>
    </xf>
    <xf numFmtId="0" fontId="4" fillId="6" borderId="1" xfId="36" applyFont="1" applyFill="1" applyBorder="1" applyAlignment="1">
      <alignment vertical="center"/>
    </xf>
    <xf numFmtId="0" fontId="4" fillId="0" borderId="0" xfId="36" applyFont="1" applyFill="1" applyBorder="1" applyAlignment="1">
      <alignment vertical="center" wrapText="1"/>
    </xf>
    <xf numFmtId="0" fontId="4" fillId="0" borderId="0" xfId="36" applyFont="1" applyFill="1" applyBorder="1"/>
    <xf numFmtId="0" fontId="4" fillId="6" borderId="1" xfId="36" applyFont="1" applyFill="1" applyBorder="1" applyAlignment="1">
      <alignment horizontal="center" vertical="center"/>
    </xf>
    <xf numFmtId="0" fontId="4" fillId="6" borderId="1" xfId="36" applyFont="1" applyFill="1" applyBorder="1" applyAlignment="1">
      <alignment vertical="center" wrapText="1"/>
    </xf>
    <xf numFmtId="43" fontId="6" fillId="6" borderId="1" xfId="1" applyFont="1" applyFill="1" applyBorder="1" applyAlignment="1">
      <alignment horizontal="center" vertical="center" wrapText="1"/>
    </xf>
    <xf numFmtId="0" fontId="4" fillId="6" borderId="1" xfId="36" applyFont="1" applyFill="1" applyBorder="1"/>
    <xf numFmtId="0" fontId="11" fillId="6" borderId="1" xfId="36" applyFont="1" applyFill="1" applyBorder="1" applyAlignment="1">
      <alignment vertical="center" wrapText="1"/>
    </xf>
    <xf numFmtId="43" fontId="7" fillId="6" borderId="1" xfId="1" applyFont="1" applyFill="1" applyBorder="1" applyAlignment="1">
      <alignment horizontal="center" vertical="center" wrapText="1"/>
    </xf>
    <xf numFmtId="43" fontId="17" fillId="6" borderId="1" xfId="1" applyFont="1" applyFill="1" applyBorder="1" applyAlignment="1">
      <alignment vertical="center" wrapText="1"/>
    </xf>
    <xf numFmtId="43" fontId="4" fillId="0" borderId="7" xfId="1" applyFont="1" applyBorder="1" applyAlignment="1">
      <alignment horizontal="center" vertical="center"/>
    </xf>
    <xf numFmtId="43" fontId="5" fillId="0" borderId="7" xfId="1" applyFont="1" applyFill="1" applyBorder="1" applyAlignment="1">
      <alignment horizontal="center" vertical="center"/>
    </xf>
    <xf numFmtId="9" fontId="4" fillId="0" borderId="7" xfId="2" applyFont="1" applyBorder="1" applyAlignment="1">
      <alignment horizontal="center" vertical="center"/>
    </xf>
    <xf numFmtId="43" fontId="4" fillId="6" borderId="1" xfId="1" applyFont="1" applyFill="1" applyBorder="1" applyAlignment="1">
      <alignment horizontal="center" vertical="center"/>
    </xf>
    <xf numFmtId="9" fontId="4" fillId="0" borderId="1" xfId="2" applyFont="1" applyFill="1" applyBorder="1" applyAlignment="1">
      <alignment horizontal="center" vertical="center"/>
    </xf>
    <xf numFmtId="43" fontId="5" fillId="6" borderId="1" xfId="1" applyFont="1" applyFill="1" applyBorder="1" applyAlignment="1">
      <alignment horizontal="center" vertical="center"/>
    </xf>
    <xf numFmtId="43" fontId="5" fillId="0" borderId="0" xfId="1" applyFont="1" applyFill="1" applyBorder="1" applyAlignment="1">
      <alignment horizontal="center" vertical="center"/>
    </xf>
    <xf numFmtId="43" fontId="4" fillId="0" borderId="0" xfId="1" applyFont="1" applyBorder="1" applyAlignment="1">
      <alignment horizontal="centerContinuous" vertical="center"/>
    </xf>
    <xf numFmtId="43" fontId="4" fillId="6" borderId="1" xfId="1" applyFont="1" applyFill="1" applyBorder="1" applyAlignment="1">
      <alignment horizontal="center" vertical="top"/>
    </xf>
    <xf numFmtId="43" fontId="4" fillId="6" borderId="1" xfId="1" applyFont="1" applyFill="1" applyBorder="1" applyAlignment="1">
      <alignment vertical="center" wrapText="1"/>
    </xf>
    <xf numFmtId="43" fontId="4" fillId="6" borderId="1" xfId="1" applyFont="1" applyFill="1" applyBorder="1" applyAlignment="1">
      <alignment vertical="center"/>
    </xf>
    <xf numFmtId="43" fontId="5" fillId="6" borderId="0" xfId="1" applyFont="1" applyFill="1" applyBorder="1" applyAlignment="1">
      <alignment horizontal="center" vertical="center"/>
    </xf>
    <xf numFmtId="0" fontId="5" fillId="6" borderId="11" xfId="36" applyFont="1" applyFill="1" applyBorder="1" applyAlignment="1">
      <alignment horizontal="center" vertical="center"/>
    </xf>
    <xf numFmtId="0" fontId="5" fillId="6" borderId="7" xfId="36" applyFont="1" applyFill="1" applyBorder="1" applyAlignment="1">
      <alignment horizontal="center" vertical="center"/>
    </xf>
    <xf numFmtId="43" fontId="5" fillId="2" borderId="7" xfId="1" applyFont="1" applyFill="1" applyBorder="1" applyAlignment="1" applyProtection="1">
      <alignment horizontal="left" vertical="center"/>
    </xf>
    <xf numFmtId="43" fontId="4" fillId="4" borderId="1" xfId="1" applyFont="1" applyFill="1" applyBorder="1" applyAlignment="1">
      <alignment vertical="center"/>
    </xf>
    <xf numFmtId="0" fontId="7" fillId="6" borderId="1" xfId="0" applyFont="1" applyFill="1" applyBorder="1" applyAlignment="1" applyProtection="1">
      <alignment horizontal="center" vertical="center" wrapText="1"/>
      <protection locked="0"/>
    </xf>
    <xf numFmtId="0" fontId="14" fillId="6" borderId="1" xfId="0" applyFont="1" applyFill="1" applyBorder="1" applyAlignment="1">
      <alignment horizontal="left" vertical="center"/>
    </xf>
    <xf numFmtId="0" fontId="0" fillId="0" borderId="1" xfId="0" applyBorder="1" applyAlignment="1">
      <alignment horizontal="left"/>
    </xf>
    <xf numFmtId="0" fontId="18" fillId="6" borderId="1" xfId="0" applyFont="1" applyFill="1" applyBorder="1" applyAlignment="1">
      <alignment horizontal="left" vertical="center" wrapText="1"/>
    </xf>
    <xf numFmtId="164" fontId="2" fillId="6" borderId="1" xfId="0" applyNumberFormat="1" applyFont="1" applyFill="1" applyBorder="1" applyAlignment="1">
      <alignment horizontal="left" vertical="center"/>
    </xf>
    <xf numFmtId="0" fontId="5" fillId="0" borderId="0" xfId="36" applyFont="1" applyFill="1" applyBorder="1" applyAlignment="1">
      <alignment horizontal="center" vertical="center"/>
    </xf>
    <xf numFmtId="0" fontId="4" fillId="0" borderId="0" xfId="36" applyFont="1" applyBorder="1" applyAlignment="1">
      <alignment horizontal="left" vertical="center"/>
    </xf>
    <xf numFmtId="0" fontId="8" fillId="0" borderId="0" xfId="36" applyFont="1" applyBorder="1" applyAlignment="1">
      <alignment vertical="center"/>
    </xf>
    <xf numFmtId="0" fontId="3" fillId="0" borderId="0" xfId="0" applyFont="1" applyBorder="1" applyAlignment="1">
      <alignment horizontal="center" vertical="center" wrapText="1"/>
    </xf>
    <xf numFmtId="4" fontId="4" fillId="0" borderId="0" xfId="36" applyNumberFormat="1" applyFont="1" applyFill="1" applyBorder="1" applyAlignment="1">
      <alignment vertical="center"/>
    </xf>
    <xf numFmtId="0" fontId="4" fillId="6" borderId="1" xfId="0" applyFont="1" applyFill="1" applyBorder="1" applyAlignment="1">
      <alignment horizontal="center" vertical="center" wrapText="1"/>
    </xf>
    <xf numFmtId="171" fontId="7" fillId="6" borderId="1" xfId="12" applyFont="1" applyFill="1" applyBorder="1" applyAlignment="1">
      <alignment vertical="center" wrapText="1"/>
    </xf>
    <xf numFmtId="171" fontId="7" fillId="6" borderId="1" xfId="17" applyFont="1" applyFill="1" applyBorder="1" applyAlignment="1">
      <alignment vertical="center" wrapText="1"/>
    </xf>
    <xf numFmtId="0" fontId="0" fillId="6" borderId="1" xfId="0" applyFont="1" applyFill="1" applyBorder="1" applyAlignment="1">
      <alignment horizontal="center" vertical="center" wrapText="1"/>
    </xf>
    <xf numFmtId="171" fontId="4" fillId="6" borderId="1" xfId="17" applyFont="1" applyFill="1" applyBorder="1" applyAlignment="1">
      <alignment horizontal="right" vertical="center" wrapText="1"/>
    </xf>
    <xf numFmtId="0" fontId="6" fillId="6" borderId="1" xfId="0" applyFont="1" applyFill="1" applyBorder="1" applyAlignment="1">
      <alignment horizontal="center" vertical="center" wrapText="1"/>
    </xf>
    <xf numFmtId="0" fontId="6" fillId="6" borderId="1" xfId="0" applyFont="1" applyFill="1" applyBorder="1" applyAlignment="1">
      <alignment vertical="center" wrapText="1"/>
    </xf>
    <xf numFmtId="170" fontId="7" fillId="6" borderId="1" xfId="0" applyNumberFormat="1" applyFont="1" applyFill="1" applyBorder="1" applyAlignment="1">
      <alignment horizontal="center" vertical="center" wrapText="1"/>
    </xf>
    <xf numFmtId="0" fontId="7" fillId="6" borderId="1" xfId="0" applyFont="1" applyFill="1" applyBorder="1" applyAlignment="1">
      <alignment horizontal="left" vertical="center" wrapText="1" indent="2"/>
    </xf>
    <xf numFmtId="0" fontId="4" fillId="6" borderId="1" xfId="0" applyFont="1" applyFill="1" applyBorder="1" applyAlignment="1">
      <alignment horizontal="left" vertical="center" wrapText="1" indent="2"/>
    </xf>
    <xf numFmtId="171" fontId="4" fillId="6" borderId="1" xfId="17" applyFont="1" applyFill="1" applyBorder="1" applyAlignment="1">
      <alignment horizontal="center" vertical="center" wrapText="1"/>
    </xf>
    <xf numFmtId="43" fontId="21" fillId="6" borderId="1" xfId="1" applyFont="1" applyFill="1" applyBorder="1" applyAlignment="1">
      <alignment horizontal="center" vertical="center" wrapText="1"/>
    </xf>
    <xf numFmtId="9" fontId="4" fillId="6" borderId="1" xfId="2" applyFont="1" applyFill="1" applyBorder="1" applyAlignment="1">
      <alignment horizontal="center" vertical="center"/>
    </xf>
    <xf numFmtId="9" fontId="4" fillId="0" borderId="1" xfId="2" applyFont="1" applyBorder="1" applyAlignment="1">
      <alignment horizontal="center" vertical="center"/>
    </xf>
    <xf numFmtId="43" fontId="4" fillId="0" borderId="1" xfId="1" applyFont="1" applyFill="1" applyBorder="1" applyAlignment="1">
      <alignment horizontal="center" vertical="top"/>
    </xf>
    <xf numFmtId="43" fontId="4" fillId="0" borderId="1" xfId="1" applyFont="1" applyFill="1" applyBorder="1" applyAlignment="1">
      <alignment vertical="center"/>
    </xf>
    <xf numFmtId="43" fontId="4" fillId="0" borderId="1" xfId="1" applyFont="1" applyFill="1" applyBorder="1" applyAlignment="1">
      <alignment vertical="top"/>
    </xf>
    <xf numFmtId="0" fontId="22" fillId="6" borderId="1" xfId="0" applyFont="1" applyFill="1" applyBorder="1" applyAlignment="1">
      <alignment horizontal="left" vertical="center" wrapText="1"/>
    </xf>
    <xf numFmtId="0" fontId="14" fillId="0" borderId="1" xfId="0" applyFont="1" applyFill="1" applyBorder="1" applyAlignment="1">
      <alignment horizontal="left" vertical="center"/>
    </xf>
    <xf numFmtId="171" fontId="4" fillId="0" borderId="1" xfId="17" applyFont="1" applyBorder="1" applyAlignment="1">
      <alignment horizontal="right" vertical="center" wrapText="1"/>
    </xf>
    <xf numFmtId="0" fontId="4" fillId="4" borderId="1" xfId="0" applyFont="1" applyFill="1" applyBorder="1" applyAlignment="1">
      <alignment horizontal="left" vertical="center" wrapText="1" indent="2"/>
    </xf>
    <xf numFmtId="0" fontId="7" fillId="0" borderId="1" xfId="0" applyFont="1" applyBorder="1" applyAlignment="1">
      <alignment horizontal="center" vertical="center"/>
    </xf>
    <xf numFmtId="170" fontId="7" fillId="0" borderId="1" xfId="0" applyNumberFormat="1" applyFont="1" applyBorder="1" applyAlignment="1">
      <alignment horizontal="center" vertical="center" wrapText="1"/>
    </xf>
    <xf numFmtId="167" fontId="4" fillId="6" borderId="1" xfId="1" applyNumberFormat="1" applyFont="1" applyFill="1" applyBorder="1" applyAlignment="1">
      <alignment horizontal="center" vertical="center"/>
    </xf>
    <xf numFmtId="0" fontId="4" fillId="6" borderId="1" xfId="0" applyFont="1" applyFill="1" applyBorder="1" applyAlignment="1">
      <alignment horizontal="right" vertical="center" wrapText="1" indent="2"/>
    </xf>
    <xf numFmtId="0" fontId="5" fillId="5" borderId="1" xfId="36" applyFont="1" applyFill="1" applyBorder="1" applyAlignment="1">
      <alignment horizontal="center" vertical="center"/>
    </xf>
    <xf numFmtId="0" fontId="5" fillId="5" borderId="1" xfId="36" applyFont="1" applyFill="1" applyBorder="1" applyAlignment="1">
      <alignment vertical="center"/>
    </xf>
    <xf numFmtId="170" fontId="5" fillId="5" borderId="1" xfId="36" applyNumberFormat="1" applyFont="1" applyFill="1" applyBorder="1" applyAlignment="1">
      <alignment horizontal="center" vertical="center"/>
    </xf>
    <xf numFmtId="43" fontId="5" fillId="5" borderId="1" xfId="1" applyFont="1" applyFill="1" applyBorder="1" applyAlignment="1">
      <alignment horizontal="center" vertical="center"/>
    </xf>
    <xf numFmtId="43" fontId="5" fillId="0" borderId="0" xfId="1" applyFont="1" applyBorder="1" applyAlignment="1">
      <alignment vertical="center"/>
    </xf>
    <xf numFmtId="43" fontId="5" fillId="5" borderId="1" xfId="1" applyFont="1" applyFill="1" applyBorder="1" applyAlignment="1">
      <alignment vertical="center"/>
    </xf>
    <xf numFmtId="172" fontId="4" fillId="0" borderId="0" xfId="1" applyNumberFormat="1" applyFont="1" applyBorder="1" applyAlignment="1">
      <alignment horizontal="center" vertical="center"/>
    </xf>
    <xf numFmtId="43" fontId="4" fillId="0" borderId="0" xfId="1" applyFont="1" applyBorder="1"/>
    <xf numFmtId="170" fontId="4" fillId="0" borderId="0" xfId="1" applyNumberFormat="1" applyFont="1" applyBorder="1"/>
    <xf numFmtId="0" fontId="4" fillId="0" borderId="0" xfId="36" applyFont="1" applyBorder="1"/>
    <xf numFmtId="170" fontId="4" fillId="0" borderId="0" xfId="36" applyNumberFormat="1" applyFont="1" applyBorder="1"/>
    <xf numFmtId="43" fontId="5" fillId="2" borderId="0" xfId="1" applyFont="1" applyFill="1" applyBorder="1" applyAlignment="1">
      <alignment horizontal="left"/>
    </xf>
    <xf numFmtId="0" fontId="4" fillId="0" borderId="0" xfId="36" applyFont="1" applyBorder="1" applyAlignment="1">
      <alignment horizontal="centerContinuous"/>
    </xf>
    <xf numFmtId="170" fontId="4" fillId="0" borderId="0" xfId="36" applyNumberFormat="1" applyFont="1" applyBorder="1" applyAlignment="1">
      <alignment horizontal="center"/>
    </xf>
    <xf numFmtId="172" fontId="5" fillId="5" borderId="1" xfId="1" applyNumberFormat="1" applyFont="1" applyFill="1" applyBorder="1" applyAlignment="1">
      <alignment horizontal="center" vertical="center" wrapText="1"/>
    </xf>
    <xf numFmtId="170" fontId="5" fillId="5" borderId="1" xfId="1" applyNumberFormat="1" applyFont="1" applyFill="1" applyBorder="1" applyAlignment="1">
      <alignment horizontal="center" vertical="center" wrapText="1"/>
    </xf>
    <xf numFmtId="43" fontId="5" fillId="0" borderId="0" xfId="1" applyFont="1" applyFill="1" applyBorder="1" applyAlignment="1">
      <alignment horizontal="center"/>
    </xf>
    <xf numFmtId="0" fontId="11" fillId="0" borderId="0" xfId="57" applyFont="1">
      <alignment vertical="center"/>
    </xf>
    <xf numFmtId="0" fontId="11" fillId="0" borderId="0" xfId="36" applyFont="1" applyBorder="1" applyAlignment="1">
      <alignment vertical="center"/>
    </xf>
    <xf numFmtId="0" fontId="11" fillId="0" borderId="0" xfId="36" applyFont="1" applyFill="1" applyBorder="1" applyAlignment="1">
      <alignment vertical="center"/>
    </xf>
    <xf numFmtId="0" fontId="24" fillId="0" borderId="0" xfId="36" applyFont="1" applyBorder="1" applyAlignment="1">
      <alignment vertical="center"/>
    </xf>
    <xf numFmtId="0" fontId="11" fillId="0" borderId="0" xfId="36" applyFont="1"/>
    <xf numFmtId="0" fontId="11" fillId="0" borderId="0" xfId="36" applyFont="1" applyBorder="1"/>
    <xf numFmtId="0" fontId="24" fillId="0" borderId="0" xfId="36" applyFont="1" applyBorder="1" applyAlignment="1">
      <alignment horizontal="left"/>
    </xf>
    <xf numFmtId="0" fontId="25" fillId="0" borderId="0" xfId="36" applyAlignment="1">
      <alignment horizontal="center" vertical="center"/>
    </xf>
    <xf numFmtId="0" fontId="24" fillId="0" borderId="0" xfId="36" applyFont="1" applyBorder="1" applyAlignment="1">
      <alignment horizontal="center" vertical="center"/>
    </xf>
    <xf numFmtId="0" fontId="24" fillId="14" borderId="1" xfId="57" applyFont="1" applyFill="1" applyBorder="1" applyAlignment="1">
      <alignment horizontal="center" vertical="center" wrapText="1"/>
    </xf>
    <xf numFmtId="0" fontId="11" fillId="0" borderId="1" xfId="36" applyFont="1" applyFill="1" applyBorder="1" applyAlignment="1" applyProtection="1">
      <alignment horizontal="center" vertical="center"/>
    </xf>
    <xf numFmtId="0" fontId="11" fillId="0" borderId="1" xfId="36" applyFont="1" applyBorder="1" applyAlignment="1">
      <alignment vertical="center"/>
    </xf>
    <xf numFmtId="0" fontId="11" fillId="0" borderId="1" xfId="36" applyFont="1" applyFill="1" applyBorder="1" applyAlignment="1" applyProtection="1">
      <alignment horizontal="left" vertical="center"/>
    </xf>
    <xf numFmtId="43" fontId="11" fillId="0" borderId="1" xfId="1" applyFont="1" applyFill="1" applyBorder="1" applyAlignment="1" applyProtection="1">
      <alignment horizontal="left" vertical="center"/>
    </xf>
    <xf numFmtId="0" fontId="11" fillId="0" borderId="0" xfId="36" applyFont="1" applyFill="1" applyBorder="1" applyAlignment="1" applyProtection="1">
      <alignment horizontal="center" vertical="center"/>
    </xf>
    <xf numFmtId="0" fontId="24" fillId="0" borderId="0" xfId="36" applyFont="1" applyFill="1" applyBorder="1" applyAlignment="1" applyProtection="1">
      <alignment horizontal="left" vertical="center" wrapText="1"/>
    </xf>
    <xf numFmtId="0" fontId="11" fillId="4" borderId="1" xfId="36" applyFont="1" applyFill="1" applyBorder="1" applyAlignment="1">
      <alignment vertical="center"/>
    </xf>
    <xf numFmtId="43" fontId="25" fillId="0" borderId="1" xfId="36" applyNumberFormat="1" applyFill="1" applyBorder="1" applyAlignment="1">
      <alignment horizontal="center" vertical="center" wrapText="1"/>
    </xf>
    <xf numFmtId="43" fontId="11" fillId="0" borderId="1" xfId="36" applyNumberFormat="1" applyFont="1" applyFill="1" applyBorder="1" applyAlignment="1" applyProtection="1">
      <alignment horizontal="left" vertical="center"/>
    </xf>
    <xf numFmtId="0" fontId="24" fillId="0" borderId="0" xfId="36" applyFont="1" applyFill="1" applyBorder="1" applyAlignment="1" applyProtection="1">
      <alignment horizontal="left" vertical="center"/>
    </xf>
    <xf numFmtId="0" fontId="25" fillId="0" borderId="0" xfId="36" applyAlignment="1">
      <alignment vertical="center"/>
    </xf>
    <xf numFmtId="0" fontId="24" fillId="0" borderId="0" xfId="57" applyFont="1" applyAlignment="1">
      <alignment horizontal="right" vertical="center"/>
    </xf>
    <xf numFmtId="0" fontId="25" fillId="0" borderId="1" xfId="36" applyFill="1" applyBorder="1" applyAlignment="1">
      <alignment horizontal="center" vertical="center" wrapText="1"/>
    </xf>
    <xf numFmtId="43" fontId="5" fillId="4" borderId="1" xfId="1" applyFont="1" applyFill="1" applyBorder="1" applyAlignment="1">
      <alignment horizontal="center" vertical="center" wrapText="1"/>
    </xf>
    <xf numFmtId="9" fontId="5" fillId="3" borderId="1" xfId="2" applyFont="1" applyFill="1" applyBorder="1" applyAlignment="1">
      <alignment horizontal="center" vertical="center" wrapText="1"/>
    </xf>
    <xf numFmtId="0" fontId="4" fillId="8" borderId="1" xfId="36" applyFont="1" applyFill="1" applyBorder="1" applyAlignment="1">
      <alignment horizontal="center" vertical="center"/>
    </xf>
    <xf numFmtId="170" fontId="4" fillId="8" borderId="1" xfId="36" applyNumberFormat="1" applyFont="1" applyFill="1" applyBorder="1" applyAlignment="1">
      <alignment horizontal="center" vertical="center"/>
    </xf>
    <xf numFmtId="170" fontId="4" fillId="8" borderId="1" xfId="36" applyNumberFormat="1" applyFont="1" applyFill="1" applyBorder="1" applyAlignment="1">
      <alignment horizontal="center" vertical="center" wrapText="1"/>
    </xf>
    <xf numFmtId="0" fontId="4" fillId="8" borderId="1" xfId="0" applyFont="1" applyFill="1" applyBorder="1" applyAlignment="1">
      <alignment horizontal="center" vertical="center" wrapText="1"/>
    </xf>
    <xf numFmtId="0" fontId="0" fillId="8" borderId="1" xfId="0" applyFont="1" applyFill="1" applyBorder="1" applyAlignment="1">
      <alignment horizontal="left" vertical="center" wrapText="1"/>
    </xf>
    <xf numFmtId="170" fontId="7" fillId="8" borderId="1" xfId="0" applyNumberFormat="1" applyFont="1" applyFill="1" applyBorder="1" applyAlignment="1">
      <alignment horizontal="center" vertical="center" wrapText="1"/>
    </xf>
    <xf numFmtId="0" fontId="7" fillId="8" borderId="1" xfId="0" applyFont="1" applyFill="1" applyBorder="1" applyAlignment="1">
      <alignment horizontal="center" vertical="center"/>
    </xf>
    <xf numFmtId="170" fontId="0" fillId="8" borderId="1" xfId="0" applyNumberFormat="1" applyFont="1" applyFill="1" applyBorder="1" applyAlignment="1">
      <alignment horizontal="center" vertical="center" wrapText="1"/>
    </xf>
    <xf numFmtId="0" fontId="6" fillId="8" borderId="1" xfId="0" applyFont="1" applyFill="1" applyBorder="1" applyAlignment="1">
      <alignment horizontal="center" vertical="center" wrapText="1"/>
    </xf>
    <xf numFmtId="170" fontId="6" fillId="8" borderId="1" xfId="0" applyNumberFormat="1" applyFont="1" applyFill="1" applyBorder="1" applyAlignment="1">
      <alignment horizontal="center" vertical="center"/>
    </xf>
    <xf numFmtId="170" fontId="6" fillId="8" borderId="1" xfId="0" applyNumberFormat="1" applyFont="1" applyFill="1" applyBorder="1" applyAlignment="1">
      <alignment horizontal="center" vertical="center" wrapText="1"/>
    </xf>
    <xf numFmtId="0" fontId="7" fillId="8" borderId="1" xfId="0" applyFont="1" applyFill="1" applyBorder="1" applyAlignment="1">
      <alignment horizontal="center" vertical="center" wrapText="1"/>
    </xf>
    <xf numFmtId="0" fontId="4" fillId="8" borderId="1" xfId="36" applyFont="1" applyFill="1" applyBorder="1" applyAlignment="1">
      <alignment vertical="center"/>
    </xf>
    <xf numFmtId="0" fontId="4" fillId="8" borderId="1" xfId="36" applyFont="1" applyFill="1" applyBorder="1" applyAlignment="1">
      <alignment vertical="center" wrapText="1"/>
    </xf>
    <xf numFmtId="14" fontId="4" fillId="8" borderId="1" xfId="36" applyNumberFormat="1" applyFont="1" applyFill="1" applyBorder="1" applyAlignment="1">
      <alignment vertical="center"/>
    </xf>
    <xf numFmtId="0" fontId="4" fillId="8" borderId="0" xfId="36" applyFont="1" applyFill="1" applyBorder="1" applyAlignment="1">
      <alignment vertical="center" wrapText="1"/>
    </xf>
    <xf numFmtId="14" fontId="4" fillId="8" borderId="1" xfId="36" applyNumberFormat="1" applyFont="1" applyFill="1" applyBorder="1" applyAlignment="1">
      <alignment horizontal="left" vertical="center" wrapText="1"/>
    </xf>
    <xf numFmtId="9" fontId="4" fillId="0" borderId="10" xfId="2" applyFont="1" applyBorder="1" applyAlignment="1">
      <alignment horizontal="center" vertical="center"/>
    </xf>
    <xf numFmtId="43" fontId="4" fillId="2" borderId="1" xfId="1" applyFont="1" applyFill="1" applyBorder="1" applyAlignment="1" applyProtection="1">
      <alignment horizontal="left" vertical="center"/>
    </xf>
    <xf numFmtId="43" fontId="11" fillId="9" borderId="1" xfId="1" applyFont="1" applyFill="1" applyBorder="1" applyAlignment="1">
      <alignment horizontal="center"/>
    </xf>
    <xf numFmtId="43" fontId="5" fillId="2" borderId="1" xfId="1" applyFont="1" applyFill="1" applyBorder="1" applyAlignment="1" applyProtection="1">
      <alignment horizontal="left" vertical="center"/>
    </xf>
    <xf numFmtId="43" fontId="4" fillId="4" borderId="1" xfId="1" applyFont="1" applyFill="1" applyBorder="1" applyAlignment="1" applyProtection="1">
      <alignment horizontal="left" vertical="center"/>
    </xf>
    <xf numFmtId="43" fontId="4" fillId="0" borderId="1" xfId="1" applyFont="1" applyFill="1" applyBorder="1" applyAlignment="1" applyProtection="1">
      <alignment horizontal="left" vertical="center"/>
    </xf>
    <xf numFmtId="0" fontId="41" fillId="7" borderId="6" xfId="0" applyFont="1" applyFill="1" applyBorder="1" applyAlignment="1">
      <alignment horizontal="center" vertical="center"/>
    </xf>
    <xf numFmtId="0" fontId="42" fillId="7" borderId="1" xfId="0" applyFont="1" applyFill="1" applyBorder="1" applyAlignment="1">
      <alignment horizontal="center" vertical="center" wrapText="1"/>
    </xf>
    <xf numFmtId="170" fontId="42" fillId="7" borderId="1" xfId="0" applyNumberFormat="1" applyFont="1" applyFill="1" applyBorder="1" applyAlignment="1">
      <alignment horizontal="left" vertical="center" wrapText="1"/>
    </xf>
    <xf numFmtId="0" fontId="42" fillId="8" borderId="1" xfId="0" applyFont="1" applyFill="1" applyBorder="1" applyAlignment="1">
      <alignment horizontal="center" vertical="center"/>
    </xf>
    <xf numFmtId="0" fontId="42" fillId="8" borderId="1" xfId="0" applyFont="1" applyFill="1" applyBorder="1" applyAlignment="1">
      <alignment horizontal="left" vertical="center" wrapText="1"/>
    </xf>
    <xf numFmtId="170" fontId="42" fillId="8" borderId="1" xfId="0" applyNumberFormat="1" applyFont="1" applyFill="1" applyBorder="1" applyAlignment="1">
      <alignment horizontal="center" vertical="center" wrapText="1"/>
    </xf>
    <xf numFmtId="170" fontId="42" fillId="8" borderId="1" xfId="36" applyNumberFormat="1" applyFont="1" applyFill="1" applyBorder="1" applyAlignment="1">
      <alignment horizontal="center" vertical="center" wrapText="1"/>
    </xf>
    <xf numFmtId="171" fontId="42" fillId="7" borderId="1" xfId="17" applyFont="1" applyFill="1" applyBorder="1" applyAlignment="1">
      <alignment vertical="center"/>
    </xf>
    <xf numFmtId="0" fontId="42" fillId="7" borderId="1" xfId="36" applyFont="1" applyFill="1" applyBorder="1" applyAlignment="1">
      <alignment vertical="center"/>
    </xf>
    <xf numFmtId="0" fontId="42" fillId="8" borderId="1" xfId="36" applyFont="1" applyFill="1" applyBorder="1" applyAlignment="1">
      <alignment vertical="center"/>
    </xf>
    <xf numFmtId="0" fontId="42" fillId="8" borderId="1" xfId="36" applyFont="1" applyFill="1" applyBorder="1" applyAlignment="1">
      <alignment horizontal="center" vertical="center"/>
    </xf>
    <xf numFmtId="0" fontId="42" fillId="8" borderId="1" xfId="36" applyFont="1" applyFill="1" applyBorder="1" applyAlignment="1">
      <alignment vertical="center" wrapText="1"/>
    </xf>
    <xf numFmtId="0" fontId="41" fillId="7" borderId="1" xfId="36" applyFont="1" applyFill="1" applyBorder="1" applyAlignment="1">
      <alignment vertical="center" wrapText="1"/>
    </xf>
    <xf numFmtId="43" fontId="42" fillId="6" borderId="1" xfId="1" applyFont="1" applyFill="1" applyBorder="1" applyAlignment="1">
      <alignment horizontal="center" vertical="center" wrapText="1"/>
    </xf>
    <xf numFmtId="9" fontId="42" fillId="7" borderId="1" xfId="2" applyFont="1" applyFill="1" applyBorder="1" applyAlignment="1">
      <alignment horizontal="center" vertical="center"/>
    </xf>
    <xf numFmtId="43" fontId="42" fillId="6" borderId="1" xfId="1" applyFont="1" applyFill="1" applyBorder="1" applyAlignment="1">
      <alignment vertical="center"/>
    </xf>
    <xf numFmtId="0" fontId="42" fillId="7" borderId="1" xfId="0" applyFont="1" applyFill="1" applyBorder="1" applyAlignment="1" applyProtection="1">
      <alignment horizontal="center" vertical="center" wrapText="1"/>
      <protection locked="0"/>
    </xf>
    <xf numFmtId="170" fontId="43" fillId="7" borderId="1" xfId="0" applyNumberFormat="1" applyFont="1" applyFill="1" applyBorder="1" applyAlignment="1">
      <alignment horizontal="left" vertical="center" wrapText="1"/>
    </xf>
    <xf numFmtId="0" fontId="44" fillId="0" borderId="0" xfId="36" applyFont="1" applyFill="1" applyBorder="1" applyAlignment="1">
      <alignment vertical="center"/>
    </xf>
    <xf numFmtId="43" fontId="41" fillId="7" borderId="6" xfId="1" applyFont="1" applyFill="1" applyBorder="1" applyAlignment="1">
      <alignment horizontal="center" vertical="center"/>
    </xf>
    <xf numFmtId="0" fontId="40" fillId="0" borderId="1" xfId="0" applyFont="1" applyFill="1" applyBorder="1" applyAlignment="1">
      <alignment horizontal="center" vertical="center" wrapText="1"/>
    </xf>
    <xf numFmtId="173" fontId="10" fillId="0" borderId="6" xfId="3" applyNumberFormat="1"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8" xfId="0" applyFont="1" applyFill="1" applyBorder="1" applyAlignment="1">
      <alignment horizontal="center" vertical="center" wrapText="1"/>
    </xf>
    <xf numFmtId="171" fontId="7" fillId="0" borderId="1" xfId="17" applyFont="1" applyFill="1" applyBorder="1" applyAlignment="1">
      <alignment horizontal="center" vertical="center"/>
    </xf>
    <xf numFmtId="173" fontId="10" fillId="9" borderId="6" xfId="3" applyNumberFormat="1" applyFont="1" applyFill="1" applyBorder="1" applyAlignment="1">
      <alignment horizontal="center" vertical="center"/>
    </xf>
    <xf numFmtId="0" fontId="14" fillId="6" borderId="1" xfId="0" applyFont="1" applyFill="1" applyBorder="1" applyAlignment="1">
      <alignment horizontal="left" vertical="center" wrapText="1" indent="2"/>
    </xf>
    <xf numFmtId="0" fontId="19" fillId="6" borderId="0" xfId="0" applyFont="1" applyFill="1" applyBorder="1" applyAlignment="1">
      <alignment horizontal="left" vertical="center" wrapText="1" indent="2"/>
    </xf>
    <xf numFmtId="0" fontId="20" fillId="6" borderId="1" xfId="0" applyFont="1" applyFill="1" applyBorder="1" applyAlignment="1">
      <alignment horizontal="left" vertical="top" wrapText="1" indent="2"/>
    </xf>
    <xf numFmtId="0" fontId="20" fillId="6" borderId="1" xfId="0" applyFont="1" applyFill="1" applyBorder="1" applyAlignment="1">
      <alignment horizontal="left" vertical="center" wrapText="1" indent="2"/>
    </xf>
    <xf numFmtId="0" fontId="7" fillId="6" borderId="1" xfId="0" applyFont="1" applyFill="1" applyBorder="1" applyAlignment="1">
      <alignment horizontal="left" vertical="center" wrapText="1" indent="4"/>
    </xf>
    <xf numFmtId="0" fontId="10" fillId="0" borderId="1" xfId="3" applyFont="1" applyBorder="1" applyAlignment="1">
      <alignment horizontal="left" vertical="center" indent="2"/>
    </xf>
    <xf numFmtId="0" fontId="9" fillId="0" borderId="6" xfId="0" applyFont="1" applyFill="1" applyBorder="1" applyAlignment="1">
      <alignment horizontal="left" vertical="center" wrapText="1" indent="2"/>
    </xf>
    <xf numFmtId="0" fontId="9" fillId="0" borderId="1" xfId="0" applyFont="1" applyFill="1" applyBorder="1" applyAlignment="1">
      <alignment horizontal="left" vertical="center" wrapText="1" indent="2"/>
    </xf>
    <xf numFmtId="0" fontId="10" fillId="0" borderId="1" xfId="3" applyFont="1" applyBorder="1" applyAlignment="1">
      <alignment horizontal="left" vertical="center" wrapText="1" indent="2"/>
    </xf>
    <xf numFmtId="0" fontId="10" fillId="0" borderId="1" xfId="3" applyFont="1" applyBorder="1" applyAlignment="1">
      <alignment horizontal="left" wrapText="1" indent="2"/>
    </xf>
    <xf numFmtId="0" fontId="12" fillId="0" borderId="6" xfId="0" applyFont="1" applyBorder="1" applyAlignment="1">
      <alignment horizontal="left" vertical="center" wrapText="1" indent="2"/>
    </xf>
    <xf numFmtId="0" fontId="12" fillId="0" borderId="8" xfId="0" applyFont="1" applyBorder="1" applyAlignment="1">
      <alignment horizontal="left" vertical="center" wrapText="1" indent="2"/>
    </xf>
    <xf numFmtId="0" fontId="9" fillId="0" borderId="6" xfId="0" applyFont="1" applyBorder="1" applyAlignment="1">
      <alignment horizontal="left" vertical="center" wrapText="1" indent="2"/>
    </xf>
    <xf numFmtId="0" fontId="9" fillId="0" borderId="0" xfId="0" applyFont="1" applyFill="1" applyAlignment="1">
      <alignment horizontal="left" wrapText="1" indent="2"/>
    </xf>
    <xf numFmtId="0" fontId="9" fillId="0" borderId="1" xfId="0" applyFont="1" applyBorder="1" applyAlignment="1">
      <alignment horizontal="left" vertical="center" wrapText="1" indent="2"/>
    </xf>
    <xf numFmtId="0" fontId="11" fillId="0" borderId="1" xfId="3" applyFont="1" applyBorder="1" applyAlignment="1">
      <alignment horizontal="left" vertical="center" indent="2"/>
    </xf>
    <xf numFmtId="0" fontId="11" fillId="0" borderId="1" xfId="3" applyFont="1" applyBorder="1" applyAlignment="1">
      <alignment horizontal="left" vertical="center" wrapText="1" indent="2"/>
    </xf>
    <xf numFmtId="0" fontId="10" fillId="0" borderId="1" xfId="0" applyFont="1" applyFill="1" applyBorder="1" applyAlignment="1">
      <alignment horizontal="left" vertical="center" indent="2"/>
    </xf>
    <xf numFmtId="0" fontId="7" fillId="0" borderId="1" xfId="0" applyFont="1" applyFill="1" applyBorder="1" applyAlignment="1">
      <alignment horizontal="center" vertical="center"/>
    </xf>
    <xf numFmtId="174" fontId="4" fillId="0" borderId="1" xfId="0" applyNumberFormat="1" applyFont="1" applyFill="1" applyBorder="1" applyAlignment="1" applyProtection="1">
      <alignment horizontal="center" vertical="center" wrapText="1"/>
      <protection locked="0"/>
    </xf>
    <xf numFmtId="43" fontId="6" fillId="8" borderId="1" xfId="1" applyFont="1" applyFill="1" applyBorder="1" applyAlignment="1">
      <alignment horizontal="center" vertical="center" wrapText="1"/>
    </xf>
    <xf numFmtId="9" fontId="4" fillId="8" borderId="1" xfId="2" applyFont="1" applyFill="1" applyBorder="1" applyAlignment="1">
      <alignment horizontal="center" vertical="center"/>
    </xf>
    <xf numFmtId="43" fontId="4" fillId="8" borderId="1" xfId="1" applyFont="1" applyFill="1" applyBorder="1" applyAlignment="1">
      <alignment horizontal="center" vertical="top"/>
    </xf>
    <xf numFmtId="0" fontId="4" fillId="8" borderId="1" xfId="0" applyFont="1" applyFill="1" applyBorder="1" applyAlignment="1">
      <alignment horizontal="left" vertical="center" wrapText="1" indent="2"/>
    </xf>
    <xf numFmtId="174" fontId="4" fillId="8" borderId="1" xfId="0" applyNumberFormat="1" applyFont="1" applyFill="1" applyBorder="1" applyAlignment="1" applyProtection="1">
      <alignment horizontal="center" vertical="center" wrapText="1"/>
      <protection locked="0"/>
    </xf>
    <xf numFmtId="171" fontId="4" fillId="8" borderId="1" xfId="17" applyFont="1" applyFill="1" applyBorder="1" applyAlignment="1">
      <alignment horizontal="right" vertical="center" wrapText="1"/>
    </xf>
    <xf numFmtId="43" fontId="4" fillId="8" borderId="1" xfId="1" applyFont="1" applyFill="1" applyBorder="1" applyAlignment="1">
      <alignment horizontal="center" vertical="center" wrapText="1"/>
    </xf>
    <xf numFmtId="43" fontId="4" fillId="8" borderId="1" xfId="1" applyFont="1" applyFill="1" applyBorder="1" applyAlignment="1">
      <alignment horizontal="center" vertical="center"/>
    </xf>
    <xf numFmtId="43" fontId="4" fillId="8" borderId="1" xfId="1" applyFont="1" applyFill="1" applyBorder="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170" fontId="6" fillId="0" borderId="1" xfId="0" applyNumberFormat="1" applyFont="1" applyFill="1" applyBorder="1" applyAlignment="1">
      <alignment horizontal="center" vertical="center"/>
    </xf>
    <xf numFmtId="170" fontId="6" fillId="0" borderId="1" xfId="0" applyNumberFormat="1" applyFont="1" applyFill="1" applyBorder="1" applyAlignment="1">
      <alignment horizontal="center" vertical="center" wrapText="1"/>
    </xf>
    <xf numFmtId="171" fontId="6" fillId="0" borderId="1" xfId="17" applyFont="1" applyFill="1" applyBorder="1" applyAlignment="1">
      <alignment horizontal="center" vertical="center" wrapText="1"/>
    </xf>
    <xf numFmtId="0" fontId="9" fillId="6" borderId="1" xfId="0" applyFont="1" applyFill="1" applyBorder="1" applyAlignment="1">
      <alignment horizontal="left" vertical="center" wrapText="1" indent="2"/>
    </xf>
    <xf numFmtId="43" fontId="5" fillId="5" borderId="1" xfId="36" applyNumberFormat="1" applyFont="1" applyFill="1" applyBorder="1" applyAlignment="1">
      <alignment vertical="center" wrapText="1"/>
    </xf>
    <xf numFmtId="0" fontId="4" fillId="5" borderId="1" xfId="36" applyFont="1" applyFill="1" applyBorder="1" applyAlignment="1">
      <alignment vertical="center"/>
    </xf>
    <xf numFmtId="43" fontId="5" fillId="4" borderId="1" xfId="1" applyFont="1" applyFill="1" applyBorder="1" applyAlignment="1">
      <alignment horizontal="center" vertical="center" wrapText="1"/>
    </xf>
    <xf numFmtId="9" fontId="5" fillId="3" borderId="1" xfId="2" applyFont="1" applyFill="1" applyBorder="1" applyAlignment="1">
      <alignment horizontal="center" vertical="center" wrapText="1"/>
    </xf>
    <xf numFmtId="0" fontId="5" fillId="0" borderId="0" xfId="36" applyFont="1" applyAlignment="1">
      <alignment horizontal="center" vertical="center" wrapText="1"/>
    </xf>
    <xf numFmtId="43" fontId="4" fillId="0" borderId="0" xfId="1" applyFont="1" applyFill="1" applyAlignment="1">
      <alignment vertical="center"/>
    </xf>
    <xf numFmtId="0" fontId="45" fillId="0" borderId="1" xfId="75" applyFont="1" applyBorder="1" applyAlignment="1">
      <alignment horizontal="center" vertical="center" wrapText="1"/>
    </xf>
    <xf numFmtId="0" fontId="45" fillId="0" borderId="1" xfId="75" applyFont="1" applyBorder="1" applyAlignment="1">
      <alignment vertical="center" wrapText="1"/>
    </xf>
    <xf numFmtId="170" fontId="45" fillId="0" borderId="1" xfId="75" applyNumberFormat="1" applyFont="1" applyFill="1" applyBorder="1" applyAlignment="1">
      <alignment horizontal="center" vertical="center" wrapText="1"/>
    </xf>
    <xf numFmtId="43" fontId="45" fillId="0" borderId="1" xfId="76" applyFont="1" applyBorder="1" applyAlignment="1">
      <alignment horizontal="center" vertical="center" wrapText="1"/>
    </xf>
    <xf numFmtId="0" fontId="11" fillId="8" borderId="1" xfId="36" applyFont="1" applyFill="1" applyBorder="1" applyAlignment="1">
      <alignment vertical="center"/>
    </xf>
    <xf numFmtId="170" fontId="11" fillId="0" borderId="1" xfId="36" applyNumberFormat="1" applyFont="1" applyBorder="1" applyAlignment="1">
      <alignment horizontal="center" vertical="center"/>
    </xf>
    <xf numFmtId="170" fontId="11" fillId="0" borderId="1" xfId="36" applyNumberFormat="1" applyFont="1" applyFill="1" applyBorder="1" applyAlignment="1">
      <alignment vertical="center" wrapText="1"/>
    </xf>
    <xf numFmtId="43" fontId="11" fillId="8" borderId="1" xfId="77" applyFont="1" applyFill="1" applyBorder="1" applyAlignment="1">
      <alignment vertical="center"/>
    </xf>
    <xf numFmtId="43" fontId="11" fillId="0" borderId="1" xfId="77" applyFont="1" applyFill="1" applyBorder="1" applyAlignment="1">
      <alignment vertical="center"/>
    </xf>
    <xf numFmtId="9" fontId="11" fillId="8" borderId="1" xfId="78" applyFont="1" applyFill="1" applyBorder="1" applyAlignment="1">
      <alignment vertical="center"/>
    </xf>
    <xf numFmtId="9" fontId="11" fillId="0" borderId="1" xfId="78" applyFont="1" applyFill="1" applyBorder="1" applyAlignment="1">
      <alignment vertical="center"/>
    </xf>
    <xf numFmtId="0" fontId="11" fillId="0" borderId="1" xfId="36" applyFont="1" applyFill="1" applyBorder="1" applyAlignment="1">
      <alignment vertical="center"/>
    </xf>
    <xf numFmtId="0" fontId="22" fillId="0" borderId="1" xfId="75" applyFont="1" applyBorder="1" applyAlignment="1" applyProtection="1">
      <alignment horizontal="center" vertical="center" wrapText="1"/>
      <protection locked="0"/>
    </xf>
    <xf numFmtId="43" fontId="4" fillId="0" borderId="0" xfId="77" applyFont="1" applyFill="1" applyBorder="1" applyAlignment="1">
      <alignment vertical="center"/>
    </xf>
    <xf numFmtId="0" fontId="4" fillId="0" borderId="0" xfId="36" applyFont="1" applyAlignment="1">
      <alignment horizontal="left" vertical="center"/>
    </xf>
    <xf numFmtId="0" fontId="22" fillId="0" borderId="1" xfId="75" applyFont="1" applyBorder="1" applyAlignment="1">
      <alignment horizontal="center" vertical="center" wrapText="1"/>
    </xf>
    <xf numFmtId="0" fontId="46" fillId="0" borderId="1" xfId="75" applyFont="1" applyBorder="1" applyAlignment="1">
      <alignment horizontal="left" vertical="center" wrapText="1" indent="2"/>
    </xf>
    <xf numFmtId="0" fontId="46" fillId="0" borderId="1" xfId="75" applyFont="1" applyBorder="1" applyAlignment="1">
      <alignment horizontal="center" vertical="center" wrapText="1"/>
    </xf>
    <xf numFmtId="170" fontId="46" fillId="0" borderId="1" xfId="75" applyNumberFormat="1" applyFont="1" applyBorder="1" applyAlignment="1">
      <alignment horizontal="center" vertical="center" wrapText="1"/>
    </xf>
    <xf numFmtId="43" fontId="22" fillId="0" borderId="1" xfId="76" applyFont="1" applyBorder="1" applyAlignment="1">
      <alignment horizontal="left" vertical="center" wrapText="1"/>
    </xf>
    <xf numFmtId="0" fontId="47" fillId="17" borderId="1" xfId="36" applyFont="1" applyFill="1" applyBorder="1" applyAlignment="1">
      <alignment vertical="center"/>
    </xf>
    <xf numFmtId="170" fontId="47" fillId="18" borderId="1" xfId="36" applyNumberFormat="1" applyFont="1" applyFill="1" applyBorder="1" applyAlignment="1">
      <alignment horizontal="center" vertical="center" wrapText="1"/>
    </xf>
    <xf numFmtId="0" fontId="47" fillId="18" borderId="1" xfId="36" applyFont="1" applyFill="1" applyBorder="1" applyAlignment="1">
      <alignment vertical="center"/>
    </xf>
    <xf numFmtId="0" fontId="47" fillId="18" borderId="1" xfId="36" applyFont="1" applyFill="1" applyBorder="1" applyAlignment="1">
      <alignment horizontal="center" vertical="center"/>
    </xf>
    <xf numFmtId="0" fontId="47" fillId="18" borderId="1" xfId="36" applyFont="1" applyFill="1" applyBorder="1" applyAlignment="1">
      <alignment vertical="center" wrapText="1"/>
    </xf>
    <xf numFmtId="0" fontId="41" fillId="19" borderId="1" xfId="36" applyFont="1" applyFill="1" applyBorder="1" applyAlignment="1">
      <alignment vertical="center" wrapText="1"/>
    </xf>
    <xf numFmtId="0" fontId="48" fillId="17" borderId="1" xfId="36" applyFont="1" applyFill="1" applyBorder="1" applyAlignment="1">
      <alignment vertical="center"/>
    </xf>
    <xf numFmtId="170" fontId="48" fillId="18" borderId="1" xfId="36" applyNumberFormat="1" applyFont="1" applyFill="1" applyBorder="1" applyAlignment="1">
      <alignment horizontal="center" vertical="center" wrapText="1"/>
    </xf>
    <xf numFmtId="0" fontId="48" fillId="18" borderId="1" xfId="36" applyFont="1" applyFill="1" applyBorder="1" applyAlignment="1">
      <alignment vertical="center"/>
    </xf>
    <xf numFmtId="0" fontId="48" fillId="18" borderId="1" xfId="36" applyFont="1" applyFill="1" applyBorder="1" applyAlignment="1">
      <alignment horizontal="center" vertical="center"/>
    </xf>
    <xf numFmtId="0" fontId="48" fillId="18" borderId="1" xfId="36" applyFont="1" applyFill="1" applyBorder="1" applyAlignment="1">
      <alignment vertical="center" wrapText="1"/>
    </xf>
    <xf numFmtId="14" fontId="48" fillId="18" borderId="1" xfId="36" applyNumberFormat="1" applyFont="1" applyFill="1" applyBorder="1" applyAlignment="1">
      <alignment vertical="center" wrapText="1"/>
    </xf>
    <xf numFmtId="14" fontId="48" fillId="18" borderId="1" xfId="36" applyNumberFormat="1" applyFont="1" applyFill="1" applyBorder="1" applyAlignment="1">
      <alignment horizontal="left" vertical="center"/>
    </xf>
    <xf numFmtId="14" fontId="48" fillId="18" borderId="1" xfId="36" applyNumberFormat="1" applyFont="1" applyFill="1" applyBorder="1" applyAlignment="1">
      <alignment vertical="center"/>
    </xf>
    <xf numFmtId="14" fontId="48" fillId="18" borderId="1" xfId="36" applyNumberFormat="1" applyFont="1" applyFill="1" applyBorder="1" applyAlignment="1">
      <alignment horizontal="center" vertical="center"/>
    </xf>
    <xf numFmtId="170" fontId="48" fillId="18" borderId="1" xfId="36" applyNumberFormat="1" applyFont="1" applyFill="1" applyBorder="1" applyAlignment="1">
      <alignment vertical="center" wrapText="1"/>
    </xf>
    <xf numFmtId="0" fontId="48" fillId="18" borderId="1" xfId="36" applyFont="1" applyFill="1" applyBorder="1" applyAlignment="1">
      <alignment horizontal="center" vertical="center" wrapText="1"/>
    </xf>
    <xf numFmtId="0" fontId="48" fillId="20" borderId="1" xfId="36" applyFont="1" applyFill="1" applyBorder="1" applyAlignment="1">
      <alignment vertical="center"/>
    </xf>
    <xf numFmtId="43" fontId="4" fillId="21" borderId="1" xfId="1" applyFont="1" applyFill="1" applyBorder="1" applyAlignment="1">
      <alignment horizontal="center" vertical="center"/>
    </xf>
    <xf numFmtId="43" fontId="6" fillId="21" borderId="1" xfId="1" applyFont="1" applyFill="1" applyBorder="1" applyAlignment="1">
      <alignment horizontal="center" vertical="center" wrapText="1"/>
    </xf>
    <xf numFmtId="43" fontId="42" fillId="7" borderId="1" xfId="1" applyFont="1" applyFill="1" applyBorder="1" applyAlignment="1">
      <alignment horizontal="center" vertical="center" wrapText="1"/>
    </xf>
    <xf numFmtId="43" fontId="17" fillId="21" borderId="1" xfId="1" applyFont="1" applyFill="1" applyBorder="1" applyAlignment="1">
      <alignment vertical="center" wrapText="1"/>
    </xf>
    <xf numFmtId="43" fontId="42" fillId="21" borderId="1" xfId="1" applyFont="1" applyFill="1" applyBorder="1" applyAlignment="1">
      <alignment horizontal="center" vertical="center" wrapText="1"/>
    </xf>
    <xf numFmtId="43" fontId="15" fillId="21" borderId="1" xfId="1" applyFont="1" applyFill="1" applyBorder="1" applyAlignment="1">
      <alignment horizontal="center" vertical="center"/>
    </xf>
    <xf numFmtId="43" fontId="4" fillId="21" borderId="1" xfId="1" applyFont="1" applyFill="1" applyBorder="1" applyAlignment="1">
      <alignment vertical="center"/>
    </xf>
    <xf numFmtId="43" fontId="4" fillId="21" borderId="1" xfId="1" applyFont="1" applyFill="1" applyBorder="1" applyAlignment="1">
      <alignment horizontal="center" vertical="center" wrapText="1"/>
    </xf>
    <xf numFmtId="0" fontId="4" fillId="21" borderId="1" xfId="36" applyFont="1" applyFill="1" applyBorder="1" applyAlignment="1">
      <alignment vertical="center"/>
    </xf>
    <xf numFmtId="0" fontId="9" fillId="6" borderId="6" xfId="0" applyFont="1" applyFill="1" applyBorder="1" applyAlignment="1">
      <alignment horizontal="left" vertical="center" wrapText="1" indent="2"/>
    </xf>
    <xf numFmtId="0" fontId="0" fillId="6" borderId="1" xfId="0" applyFill="1" applyBorder="1" applyAlignment="1">
      <alignment horizontal="left" vertical="center" wrapText="1"/>
    </xf>
    <xf numFmtId="170" fontId="4" fillId="6" borderId="1" xfId="36" applyNumberFormat="1" applyFont="1" applyFill="1" applyBorder="1" applyAlignment="1">
      <alignment horizontal="center" vertical="center" wrapText="1"/>
    </xf>
    <xf numFmtId="164" fontId="9" fillId="6" borderId="6" xfId="0" applyNumberFormat="1" applyFont="1" applyFill="1" applyBorder="1" applyAlignment="1">
      <alignment horizontal="center" vertical="center"/>
    </xf>
    <xf numFmtId="14" fontId="4" fillId="6" borderId="1" xfId="36" applyNumberFormat="1" applyFont="1" applyFill="1" applyBorder="1" applyAlignment="1">
      <alignment vertical="center"/>
    </xf>
    <xf numFmtId="0" fontId="7" fillId="4" borderId="1" xfId="0" applyFont="1" applyFill="1" applyBorder="1" applyAlignment="1" applyProtection="1">
      <alignment horizontal="center" vertical="center" wrapText="1"/>
      <protection locked="0"/>
    </xf>
    <xf numFmtId="0" fontId="9" fillId="4" borderId="1" xfId="0" applyFont="1" applyFill="1" applyBorder="1" applyAlignment="1">
      <alignment horizontal="left" vertical="center"/>
    </xf>
    <xf numFmtId="9" fontId="4" fillId="21" borderId="1" xfId="2" applyFont="1" applyFill="1" applyBorder="1" applyAlignment="1">
      <alignment horizontal="center" vertical="center"/>
    </xf>
    <xf numFmtId="43" fontId="4" fillId="21" borderId="1" xfId="1" applyFont="1" applyFill="1" applyBorder="1" applyAlignment="1">
      <alignment horizontal="center" vertical="top"/>
    </xf>
    <xf numFmtId="0" fontId="0" fillId="4" borderId="1" xfId="0" applyFill="1" applyBorder="1" applyAlignment="1">
      <alignment vertical="center"/>
    </xf>
    <xf numFmtId="0" fontId="0" fillId="6" borderId="1" xfId="0" applyFill="1" applyBorder="1" applyAlignment="1">
      <alignment vertical="center"/>
    </xf>
    <xf numFmtId="0" fontId="0" fillId="0" borderId="0" xfId="0" applyAlignment="1">
      <alignment vertical="center"/>
    </xf>
    <xf numFmtId="0" fontId="0" fillId="10" borderId="1" xfId="0" applyFill="1" applyBorder="1" applyAlignment="1">
      <alignment vertical="center"/>
    </xf>
    <xf numFmtId="0" fontId="0" fillId="11" borderId="1" xfId="0" applyFill="1" applyBorder="1" applyAlignment="1">
      <alignment vertical="center"/>
    </xf>
    <xf numFmtId="0" fontId="0" fillId="12" borderId="1" xfId="0" applyFill="1" applyBorder="1" applyAlignment="1">
      <alignment vertical="center"/>
    </xf>
    <xf numFmtId="0" fontId="0" fillId="13" borderId="1" xfId="0" applyFill="1" applyBorder="1" applyAlignment="1">
      <alignment vertical="center"/>
    </xf>
    <xf numFmtId="43" fontId="42" fillId="5" borderId="1" xfId="1" applyFont="1" applyFill="1" applyBorder="1" applyAlignment="1">
      <alignment horizontal="center" vertical="center" wrapText="1"/>
    </xf>
    <xf numFmtId="43" fontId="48" fillId="20" borderId="1" xfId="1" applyFont="1" applyFill="1" applyBorder="1" applyAlignment="1">
      <alignment horizontal="center" vertical="center"/>
    </xf>
    <xf numFmtId="43" fontId="48" fillId="22" borderId="1" xfId="1" applyFont="1" applyFill="1" applyBorder="1" applyAlignment="1">
      <alignment vertical="center"/>
    </xf>
    <xf numFmtId="43" fontId="48" fillId="20" borderId="1" xfId="1" applyFont="1" applyFill="1" applyBorder="1" applyAlignment="1">
      <alignment vertical="center"/>
    </xf>
    <xf numFmtId="43" fontId="49" fillId="22" borderId="1" xfId="1" applyFont="1" applyFill="1" applyBorder="1" applyAlignment="1">
      <alignment horizontal="center" vertical="center" wrapText="1"/>
    </xf>
    <xf numFmtId="43" fontId="47" fillId="19" borderId="1" xfId="1" applyFont="1" applyFill="1" applyBorder="1" applyAlignment="1">
      <alignment horizontal="center" vertical="center" wrapText="1"/>
    </xf>
    <xf numFmtId="43" fontId="47" fillId="22" borderId="1" xfId="1" applyFont="1" applyFill="1" applyBorder="1" applyAlignment="1">
      <alignment horizontal="center" vertical="center" wrapText="1"/>
    </xf>
    <xf numFmtId="43" fontId="48" fillId="22" borderId="1" xfId="1" applyFont="1" applyFill="1" applyBorder="1" applyAlignment="1">
      <alignment horizontal="center" vertical="top"/>
    </xf>
    <xf numFmtId="43" fontId="48" fillId="20" borderId="1" xfId="1" applyFont="1" applyFill="1" applyBorder="1" applyAlignment="1">
      <alignment horizontal="center" vertical="top"/>
    </xf>
    <xf numFmtId="43" fontId="48" fillId="22" borderId="1" xfId="1" applyFont="1" applyFill="1" applyBorder="1" applyAlignment="1">
      <alignment horizontal="center" vertical="center"/>
    </xf>
    <xf numFmtId="43" fontId="49" fillId="20" borderId="1" xfId="1" applyFont="1" applyFill="1" applyBorder="1" applyAlignment="1">
      <alignment horizontal="center" vertical="center" wrapText="1"/>
    </xf>
    <xf numFmtId="43" fontId="48" fillId="22" borderId="1" xfId="1" applyFont="1" applyFill="1" applyBorder="1" applyAlignment="1">
      <alignment horizontal="center" vertical="center" wrapText="1"/>
    </xf>
    <xf numFmtId="43" fontId="50" fillId="21" borderId="1" xfId="1" applyFont="1" applyFill="1" applyBorder="1" applyAlignment="1">
      <alignment horizontal="center" vertical="center"/>
    </xf>
    <xf numFmtId="43" fontId="51" fillId="22" borderId="1" xfId="1" applyFont="1" applyFill="1" applyBorder="1" applyAlignment="1">
      <alignment horizontal="center" vertical="center"/>
    </xf>
    <xf numFmtId="43" fontId="4" fillId="6" borderId="1" xfId="36" applyNumberFormat="1" applyFont="1" applyFill="1" applyBorder="1"/>
    <xf numFmtId="171" fontId="4" fillId="0" borderId="1" xfId="17" applyFont="1" applyFill="1" applyBorder="1" applyAlignment="1">
      <alignment horizontal="right" vertical="center" wrapText="1"/>
    </xf>
    <xf numFmtId="0" fontId="45" fillId="0" borderId="1" xfId="75" applyNumberFormat="1" applyFont="1" applyFill="1" applyBorder="1" applyAlignment="1">
      <alignment horizontal="center" vertical="center" wrapText="1"/>
    </xf>
    <xf numFmtId="0" fontId="4" fillId="6" borderId="1" xfId="36" applyNumberFormat="1" applyFont="1" applyFill="1" applyBorder="1"/>
    <xf numFmtId="171" fontId="6" fillId="8" borderId="1" xfId="17" applyFont="1" applyFill="1" applyBorder="1" applyAlignment="1">
      <alignment horizontal="center" vertical="center" wrapText="1"/>
    </xf>
    <xf numFmtId="0" fontId="24" fillId="23" borderId="1" xfId="57" applyFont="1" applyFill="1" applyBorder="1" applyAlignment="1">
      <alignment horizontal="center" vertical="center" wrapText="1"/>
    </xf>
    <xf numFmtId="0" fontId="52" fillId="20" borderId="1" xfId="0" applyFont="1" applyFill="1" applyBorder="1" applyAlignment="1">
      <alignment horizontal="left" vertical="center"/>
    </xf>
    <xf numFmtId="0" fontId="53" fillId="20" borderId="1" xfId="0" applyFont="1" applyFill="1" applyBorder="1" applyAlignment="1" applyProtection="1">
      <alignment horizontal="center" vertical="center" wrapText="1"/>
      <protection locked="0"/>
    </xf>
    <xf numFmtId="0" fontId="52" fillId="20" borderId="1" xfId="0" applyFont="1" applyFill="1" applyBorder="1" applyAlignment="1">
      <alignment horizontal="left" vertical="center" wrapText="1"/>
    </xf>
    <xf numFmtId="0" fontId="53" fillId="20" borderId="1" xfId="0" applyFont="1" applyFill="1" applyBorder="1" applyAlignment="1">
      <alignment horizontal="center" vertical="center" wrapText="1"/>
    </xf>
    <xf numFmtId="0" fontId="48" fillId="20" borderId="1" xfId="36" applyFont="1" applyFill="1" applyBorder="1" applyAlignment="1">
      <alignment horizontal="center" vertical="center"/>
    </xf>
    <xf numFmtId="0" fontId="47" fillId="19" borderId="1" xfId="36" applyFont="1" applyFill="1" applyBorder="1" applyAlignment="1">
      <alignment vertical="center"/>
    </xf>
    <xf numFmtId="0" fontId="47" fillId="19" borderId="1" xfId="0" applyFont="1" applyFill="1" applyBorder="1" applyAlignment="1" applyProtection="1">
      <alignment horizontal="center" vertical="center" wrapText="1"/>
      <protection locked="0"/>
    </xf>
    <xf numFmtId="0" fontId="52" fillId="20" borderId="6" xfId="0" applyFont="1" applyFill="1" applyBorder="1" applyAlignment="1">
      <alignment vertical="center" wrapText="1"/>
    </xf>
    <xf numFmtId="0" fontId="52" fillId="20" borderId="1" xfId="0" applyFont="1" applyFill="1" applyBorder="1" applyAlignment="1">
      <alignment vertical="center" wrapText="1"/>
    </xf>
    <xf numFmtId="0" fontId="48" fillId="22" borderId="1" xfId="36" applyFont="1" applyFill="1" applyBorder="1" applyAlignment="1">
      <alignment vertical="center"/>
    </xf>
    <xf numFmtId="0" fontId="48" fillId="20" borderId="1" xfId="36" applyFont="1" applyFill="1" applyBorder="1" applyAlignment="1">
      <alignment vertical="center" wrapText="1"/>
    </xf>
    <xf numFmtId="0" fontId="53" fillId="17" borderId="1" xfId="0" applyFont="1" applyFill="1" applyBorder="1" applyAlignment="1" applyProtection="1">
      <alignment horizontal="center" vertical="center" wrapText="1"/>
      <protection locked="0"/>
    </xf>
    <xf numFmtId="0" fontId="4" fillId="5" borderId="1" xfId="36" applyFont="1" applyFill="1" applyBorder="1" applyAlignment="1">
      <alignment horizontal="center" vertical="center"/>
    </xf>
    <xf numFmtId="0" fontId="25" fillId="0" borderId="0" xfId="36" applyAlignment="1">
      <alignment horizontal="center" vertical="center"/>
    </xf>
    <xf numFmtId="43" fontId="5" fillId="4" borderId="1" xfId="1" applyFont="1" applyFill="1" applyBorder="1" applyAlignment="1">
      <alignment horizontal="center" vertical="center" wrapText="1"/>
    </xf>
    <xf numFmtId="43" fontId="5" fillId="4" borderId="6" xfId="1" applyFont="1" applyFill="1" applyBorder="1" applyAlignment="1">
      <alignment horizontal="center" vertical="center" wrapText="1"/>
    </xf>
    <xf numFmtId="9" fontId="5" fillId="3" borderId="1" xfId="2" applyFont="1" applyFill="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left" vertical="center" wrapText="1" indent="2"/>
    </xf>
    <xf numFmtId="0" fontId="7" fillId="4" borderId="1" xfId="0" applyFont="1" applyFill="1" applyBorder="1" applyAlignment="1">
      <alignment horizontal="center" vertical="center" wrapText="1"/>
    </xf>
    <xf numFmtId="170" fontId="45" fillId="0" borderId="1" xfId="75" applyNumberFormat="1" applyFont="1" applyBorder="1" applyAlignment="1">
      <alignment horizontal="center" vertical="center" wrapText="1"/>
    </xf>
    <xf numFmtId="43" fontId="4" fillId="5" borderId="1" xfId="1" applyFont="1" applyFill="1" applyBorder="1" applyAlignment="1">
      <alignment horizontal="center" vertical="center"/>
    </xf>
    <xf numFmtId="170" fontId="4" fillId="5" borderId="1" xfId="36" applyNumberFormat="1" applyFont="1" applyFill="1" applyBorder="1" applyAlignment="1">
      <alignment horizontal="center" vertical="center"/>
    </xf>
    <xf numFmtId="170" fontId="4" fillId="5" borderId="1" xfId="36" applyNumberFormat="1" applyFont="1" applyFill="1" applyBorder="1" applyAlignment="1">
      <alignment horizontal="center" vertical="center" wrapText="1"/>
    </xf>
    <xf numFmtId="0" fontId="4" fillId="5" borderId="6" xfId="36" applyFont="1" applyFill="1" applyBorder="1" applyAlignment="1">
      <alignment vertical="center"/>
    </xf>
    <xf numFmtId="0" fontId="4" fillId="5" borderId="1" xfId="36" applyFont="1" applyFill="1" applyBorder="1" applyAlignment="1">
      <alignment vertical="center" wrapText="1"/>
    </xf>
    <xf numFmtId="43" fontId="4" fillId="5" borderId="1" xfId="1" applyFont="1" applyFill="1" applyBorder="1" applyAlignment="1">
      <alignment horizontal="center" vertical="center" wrapText="1"/>
    </xf>
    <xf numFmtId="9" fontId="4" fillId="5" borderId="1" xfId="2" applyFont="1" applyFill="1" applyBorder="1" applyAlignment="1">
      <alignment horizontal="center" vertical="center"/>
    </xf>
    <xf numFmtId="43" fontId="4" fillId="5" borderId="1" xfId="1" applyFont="1" applyFill="1" applyBorder="1" applyAlignment="1">
      <alignment vertical="center"/>
    </xf>
    <xf numFmtId="43" fontId="11" fillId="6" borderId="1" xfId="77" applyFont="1" applyFill="1" applyBorder="1" applyAlignment="1">
      <alignment vertical="center"/>
    </xf>
    <xf numFmtId="0" fontId="11" fillId="8" borderId="6" xfId="36" applyFont="1" applyFill="1" applyBorder="1" applyAlignment="1">
      <alignment vertical="center"/>
    </xf>
    <xf numFmtId="43" fontId="55" fillId="22" borderId="1" xfId="1" applyFont="1" applyFill="1" applyBorder="1" applyAlignment="1">
      <alignment vertical="center"/>
    </xf>
    <xf numFmtId="43" fontId="56" fillId="22" borderId="1" xfId="1" applyFont="1" applyFill="1" applyBorder="1" applyAlignment="1">
      <alignment horizontal="center" vertical="center" wrapText="1"/>
    </xf>
    <xf numFmtId="43" fontId="57" fillId="19" borderId="1" xfId="1" applyFont="1" applyFill="1" applyBorder="1" applyAlignment="1">
      <alignment horizontal="center" vertical="center" wrapText="1"/>
    </xf>
    <xf numFmtId="43" fontId="57" fillId="22" borderId="1" xfId="1" applyFont="1" applyFill="1" applyBorder="1" applyAlignment="1">
      <alignment horizontal="center" vertical="center" wrapText="1"/>
    </xf>
    <xf numFmtId="43" fontId="55" fillId="22" borderId="1" xfId="1" applyFont="1" applyFill="1" applyBorder="1" applyAlignment="1">
      <alignment horizontal="center" vertical="top"/>
    </xf>
    <xf numFmtId="43" fontId="55" fillId="20" borderId="1" xfId="1" applyFont="1" applyFill="1" applyBorder="1" applyAlignment="1">
      <alignment vertical="center"/>
    </xf>
    <xf numFmtId="43" fontId="55" fillId="22" borderId="1" xfId="1" applyFont="1" applyFill="1" applyBorder="1" applyAlignment="1">
      <alignment horizontal="center" vertical="center"/>
    </xf>
    <xf numFmtId="43" fontId="55" fillId="20" borderId="1" xfId="1" applyFont="1" applyFill="1" applyBorder="1" applyAlignment="1">
      <alignment horizontal="center" vertical="center"/>
    </xf>
    <xf numFmtId="43" fontId="58" fillId="0" borderId="1" xfId="1" applyFont="1" applyFill="1" applyBorder="1"/>
    <xf numFmtId="43" fontId="55" fillId="24" borderId="1" xfId="1" applyFont="1" applyFill="1" applyBorder="1" applyAlignment="1">
      <alignment horizontal="center" vertical="center"/>
    </xf>
    <xf numFmtId="43" fontId="56" fillId="18" borderId="1" xfId="1" applyFont="1" applyFill="1" applyBorder="1" applyAlignment="1">
      <alignment horizontal="center" vertical="center" wrapText="1"/>
    </xf>
    <xf numFmtId="43" fontId="55" fillId="18" borderId="1" xfId="1" applyFont="1" applyFill="1" applyBorder="1" applyAlignment="1">
      <alignment vertical="center"/>
    </xf>
    <xf numFmtId="43" fontId="55" fillId="18" borderId="1" xfId="1" applyFont="1" applyFill="1" applyBorder="1" applyAlignment="1">
      <alignment horizontal="center" vertical="top"/>
    </xf>
    <xf numFmtId="43" fontId="59" fillId="24" borderId="1" xfId="1" applyFont="1" applyFill="1" applyBorder="1" applyAlignment="1">
      <alignment horizontal="center" vertical="center" wrapText="1"/>
    </xf>
    <xf numFmtId="43" fontId="54" fillId="18" borderId="1" xfId="77" applyFont="1" applyFill="1" applyBorder="1" applyAlignment="1">
      <alignment vertical="center"/>
    </xf>
    <xf numFmtId="43" fontId="55" fillId="24" borderId="1" xfId="1" applyFont="1" applyFill="1" applyBorder="1" applyAlignment="1">
      <alignment vertical="center"/>
    </xf>
    <xf numFmtId="43" fontId="57" fillId="24" borderId="1" xfId="1" applyFont="1" applyFill="1" applyBorder="1" applyAlignment="1">
      <alignment horizontal="center" vertical="center" wrapText="1"/>
    </xf>
    <xf numFmtId="43" fontId="4" fillId="6" borderId="0" xfId="1" applyNumberFormat="1" applyFont="1" applyFill="1" applyAlignment="1">
      <alignment horizontal="center" vertical="center" wrapText="1"/>
    </xf>
    <xf numFmtId="174" fontId="4" fillId="6" borderId="1" xfId="0" applyNumberFormat="1" applyFont="1" applyFill="1" applyBorder="1" applyAlignment="1" applyProtection="1">
      <alignment horizontal="center" vertical="center" wrapText="1"/>
      <protection locked="0"/>
    </xf>
    <xf numFmtId="43" fontId="5" fillId="6" borderId="1" xfId="36" applyNumberFormat="1" applyFont="1" applyFill="1" applyBorder="1" applyAlignment="1">
      <alignment vertical="center" wrapText="1"/>
    </xf>
    <xf numFmtId="0" fontId="5" fillId="6" borderId="1" xfId="36" applyFont="1" applyFill="1" applyBorder="1" applyAlignment="1">
      <alignment vertical="center" wrapText="1"/>
    </xf>
    <xf numFmtId="0" fontId="7" fillId="5" borderId="1" xfId="0" applyFont="1" applyFill="1" applyBorder="1" applyAlignment="1">
      <alignment horizontal="center" vertical="center" wrapText="1"/>
    </xf>
    <xf numFmtId="0" fontId="4" fillId="5" borderId="1" xfId="0" applyFont="1" applyFill="1" applyBorder="1" applyAlignment="1">
      <alignment horizontal="left" vertical="center" wrapText="1" indent="2"/>
    </xf>
    <xf numFmtId="174" fontId="4" fillId="5" borderId="1" xfId="0" applyNumberFormat="1" applyFont="1" applyFill="1" applyBorder="1" applyAlignment="1" applyProtection="1">
      <alignment horizontal="center" vertical="center" wrapText="1"/>
      <protection locked="0"/>
    </xf>
    <xf numFmtId="171" fontId="4" fillId="5" borderId="1" xfId="17" applyFont="1" applyFill="1" applyBorder="1" applyAlignment="1">
      <alignment horizontal="right" vertical="center" wrapText="1"/>
    </xf>
    <xf numFmtId="0" fontId="60" fillId="5" borderId="1" xfId="0" applyFont="1" applyFill="1" applyBorder="1" applyAlignment="1">
      <alignment horizontal="center" vertical="center" wrapText="1"/>
    </xf>
    <xf numFmtId="0" fontId="61" fillId="5" borderId="1" xfId="36" applyFont="1" applyFill="1" applyBorder="1" applyAlignment="1">
      <alignment horizontal="left" vertical="center"/>
    </xf>
    <xf numFmtId="170" fontId="60" fillId="5" borderId="1" xfId="0" applyNumberFormat="1" applyFont="1" applyFill="1" applyBorder="1" applyAlignment="1">
      <alignment horizontal="center" vertical="center"/>
    </xf>
    <xf numFmtId="170" fontId="60" fillId="5" borderId="1" xfId="0" applyNumberFormat="1" applyFont="1" applyFill="1" applyBorder="1" applyAlignment="1">
      <alignment horizontal="center" vertical="center" wrapText="1"/>
    </xf>
    <xf numFmtId="171" fontId="60" fillId="5" borderId="1" xfId="17" applyFont="1" applyFill="1" applyBorder="1" applyAlignment="1">
      <alignment horizontal="center" vertical="center" wrapText="1"/>
    </xf>
    <xf numFmtId="0" fontId="62" fillId="4" borderId="1" xfId="36" applyFont="1" applyFill="1" applyBorder="1" applyAlignment="1">
      <alignment vertical="center"/>
    </xf>
    <xf numFmtId="170" fontId="62" fillId="5" borderId="1" xfId="36" applyNumberFormat="1" applyFont="1" applyFill="1" applyBorder="1" applyAlignment="1">
      <alignment horizontal="center" vertical="center" wrapText="1"/>
    </xf>
    <xf numFmtId="0" fontId="62" fillId="5" borderId="1" xfId="36" applyFont="1" applyFill="1" applyBorder="1" applyAlignment="1">
      <alignment horizontal="center" vertical="center"/>
    </xf>
    <xf numFmtId="0" fontId="62" fillId="5" borderId="1" xfId="36" applyFont="1" applyFill="1" applyBorder="1" applyAlignment="1">
      <alignment vertical="center"/>
    </xf>
    <xf numFmtId="43" fontId="60" fillId="5" borderId="1" xfId="1" applyFont="1" applyFill="1" applyBorder="1" applyAlignment="1">
      <alignment horizontal="center" vertical="center" wrapText="1"/>
    </xf>
    <xf numFmtId="0" fontId="62" fillId="6" borderId="0" xfId="36" applyFont="1" applyFill="1" applyAlignment="1">
      <alignment vertical="center"/>
    </xf>
    <xf numFmtId="43" fontId="47" fillId="19" borderId="1" xfId="1" applyFont="1" applyFill="1" applyBorder="1" applyAlignment="1">
      <alignment vertical="center"/>
    </xf>
    <xf numFmtId="43" fontId="63" fillId="20" borderId="1" xfId="1" applyFont="1" applyFill="1" applyBorder="1" applyAlignment="1">
      <alignment vertical="center" wrapText="1"/>
    </xf>
    <xf numFmtId="43" fontId="47" fillId="22" borderId="1" xfId="1" applyFont="1" applyFill="1" applyBorder="1" applyAlignment="1">
      <alignment vertical="center"/>
    </xf>
    <xf numFmtId="0" fontId="64" fillId="19" borderId="1" xfId="36" applyFont="1" applyFill="1" applyBorder="1" applyAlignment="1">
      <alignment vertical="center" wrapText="1"/>
    </xf>
    <xf numFmtId="171" fontId="36" fillId="0" borderId="1" xfId="0" applyNumberFormat="1" applyFont="1" applyFill="1" applyBorder="1"/>
    <xf numFmtId="43" fontId="48" fillId="24" borderId="1" xfId="1" applyFont="1" applyFill="1" applyBorder="1" applyAlignment="1">
      <alignment horizontal="center" vertical="center"/>
    </xf>
    <xf numFmtId="43" fontId="48" fillId="24" borderId="1" xfId="1" applyFont="1" applyFill="1" applyBorder="1" applyAlignment="1">
      <alignment vertical="center"/>
    </xf>
    <xf numFmtId="0" fontId="48" fillId="24" borderId="1" xfId="36" applyFont="1" applyFill="1" applyBorder="1" applyAlignment="1">
      <alignment vertical="center"/>
    </xf>
    <xf numFmtId="0" fontId="48" fillId="24" borderId="1" xfId="36" applyFont="1" applyFill="1" applyBorder="1" applyAlignment="1">
      <alignment horizontal="center" vertical="center"/>
    </xf>
    <xf numFmtId="43" fontId="49" fillId="18" borderId="1" xfId="1" applyFont="1" applyFill="1" applyBorder="1" applyAlignment="1">
      <alignment horizontal="center" vertical="center" wrapText="1"/>
    </xf>
    <xf numFmtId="0" fontId="49" fillId="18" borderId="1" xfId="0" applyFont="1" applyFill="1" applyBorder="1" applyAlignment="1">
      <alignment vertical="center" wrapText="1"/>
    </xf>
    <xf numFmtId="43" fontId="48" fillId="18" borderId="1" xfId="1" applyFont="1" applyFill="1" applyBorder="1" applyAlignment="1">
      <alignment vertical="center"/>
    </xf>
    <xf numFmtId="0" fontId="53" fillId="18" borderId="1" xfId="0" applyFont="1" applyFill="1" applyBorder="1" applyAlignment="1" applyProtection="1">
      <alignment horizontal="center" vertical="center" wrapText="1"/>
      <protection locked="0"/>
    </xf>
    <xf numFmtId="43" fontId="48" fillId="18" borderId="1" xfId="1" applyFont="1" applyFill="1" applyBorder="1" applyAlignment="1">
      <alignment horizontal="center" vertical="top"/>
    </xf>
    <xf numFmtId="0" fontId="52" fillId="0" borderId="1" xfId="75" applyFont="1" applyFill="1" applyBorder="1" applyAlignment="1" applyProtection="1">
      <alignment horizontal="center" vertical="center" wrapText="1"/>
      <protection locked="0"/>
    </xf>
    <xf numFmtId="43" fontId="11" fillId="18" borderId="1" xfId="77" applyFont="1" applyFill="1" applyBorder="1" applyAlignment="1">
      <alignment vertical="center"/>
    </xf>
    <xf numFmtId="0" fontId="53" fillId="18" borderId="1" xfId="0" applyFont="1" applyFill="1" applyBorder="1" applyAlignment="1">
      <alignment horizontal="center" vertical="center" wrapText="1"/>
    </xf>
    <xf numFmtId="171" fontId="48" fillId="0" borderId="1" xfId="17" applyFont="1" applyFill="1" applyBorder="1" applyAlignment="1">
      <alignment horizontal="right" vertical="center" wrapText="1"/>
    </xf>
    <xf numFmtId="0" fontId="59" fillId="24" borderId="1" xfId="0" applyFont="1" applyFill="1" applyBorder="1" applyAlignment="1">
      <alignment vertical="center" wrapText="1"/>
    </xf>
    <xf numFmtId="0" fontId="65" fillId="24" borderId="1" xfId="36" applyFont="1" applyFill="1" applyBorder="1" applyAlignment="1">
      <alignment horizontal="center" vertical="center"/>
    </xf>
    <xf numFmtId="9" fontId="11" fillId="18" borderId="1" xfId="78" applyFont="1" applyFill="1" applyBorder="1" applyAlignment="1">
      <alignment vertical="center"/>
    </xf>
    <xf numFmtId="43" fontId="47" fillId="24" borderId="1" xfId="1" applyFont="1" applyFill="1" applyBorder="1" applyAlignment="1">
      <alignment vertical="center"/>
    </xf>
    <xf numFmtId="0" fontId="47" fillId="24" borderId="1" xfId="36" applyFont="1" applyFill="1" applyBorder="1" applyAlignment="1">
      <alignment vertical="center"/>
    </xf>
    <xf numFmtId="0" fontId="47" fillId="24" borderId="1" xfId="0" applyFont="1" applyFill="1" applyBorder="1" applyAlignment="1" applyProtection="1">
      <alignment horizontal="center" vertical="center" wrapText="1"/>
      <protection locked="0"/>
    </xf>
    <xf numFmtId="43" fontId="47" fillId="24" borderId="1" xfId="1" applyFont="1" applyFill="1" applyBorder="1" applyAlignment="1">
      <alignment horizontal="center" vertical="center" wrapText="1"/>
    </xf>
    <xf numFmtId="0" fontId="36" fillId="17" borderId="1" xfId="0" applyFont="1" applyFill="1" applyBorder="1" applyAlignment="1">
      <alignment vertical="center"/>
    </xf>
    <xf numFmtId="0" fontId="36" fillId="20" borderId="1" xfId="0" applyFont="1" applyFill="1" applyBorder="1" applyAlignment="1">
      <alignment vertical="center"/>
    </xf>
    <xf numFmtId="167" fontId="48" fillId="20" borderId="1" xfId="1" applyNumberFormat="1" applyFont="1" applyFill="1" applyBorder="1" applyAlignment="1">
      <alignment horizontal="center" vertical="center"/>
    </xf>
    <xf numFmtId="0" fontId="36" fillId="25" borderId="1" xfId="0" applyFont="1" applyFill="1" applyBorder="1" applyAlignment="1">
      <alignment vertical="center"/>
    </xf>
    <xf numFmtId="0" fontId="36" fillId="26" borderId="1" xfId="0" applyFont="1" applyFill="1" applyBorder="1" applyAlignment="1">
      <alignment vertical="center"/>
    </xf>
    <xf numFmtId="0" fontId="36" fillId="27" borderId="1" xfId="0" applyFont="1" applyFill="1" applyBorder="1" applyAlignment="1">
      <alignment vertical="center"/>
    </xf>
    <xf numFmtId="0" fontId="36" fillId="28" borderId="1" xfId="0" applyFont="1" applyFill="1" applyBorder="1" applyAlignment="1">
      <alignment vertical="center"/>
    </xf>
    <xf numFmtId="0" fontId="67" fillId="20" borderId="1" xfId="36" applyFont="1" applyFill="1" applyBorder="1" applyAlignment="1">
      <alignment vertical="center"/>
    </xf>
    <xf numFmtId="0" fontId="68" fillId="8" borderId="1" xfId="36" applyFont="1" applyFill="1" applyBorder="1" applyAlignment="1">
      <alignment vertical="center"/>
    </xf>
    <xf numFmtId="0" fontId="66" fillId="4" borderId="1" xfId="36" applyFont="1" applyFill="1" applyBorder="1" applyAlignment="1">
      <alignment vertical="center"/>
    </xf>
    <xf numFmtId="0" fontId="66" fillId="8" borderId="1" xfId="36" applyFont="1" applyFill="1" applyBorder="1" applyAlignment="1">
      <alignment vertical="center"/>
    </xf>
    <xf numFmtId="0" fontId="68" fillId="6" borderId="1" xfId="36" applyFont="1" applyFill="1" applyBorder="1" applyAlignment="1">
      <alignment vertical="center" wrapText="1"/>
    </xf>
    <xf numFmtId="0" fontId="69" fillId="8" borderId="1" xfId="0" applyFont="1" applyFill="1" applyBorder="1" applyAlignment="1">
      <alignment horizontal="center" vertical="center" wrapText="1"/>
    </xf>
    <xf numFmtId="0" fontId="68" fillId="8" borderId="1" xfId="36" applyFont="1" applyFill="1" applyBorder="1" applyAlignment="1">
      <alignment vertical="center" wrapText="1"/>
    </xf>
    <xf numFmtId="170" fontId="68" fillId="8" borderId="1" xfId="36" applyNumberFormat="1" applyFont="1" applyFill="1" applyBorder="1" applyAlignment="1">
      <alignment horizontal="center" vertical="center"/>
    </xf>
    <xf numFmtId="0" fontId="24" fillId="3" borderId="1" xfId="57" applyFont="1" applyFill="1" applyBorder="1" applyAlignment="1">
      <alignment horizontal="center" vertical="center" wrapText="1"/>
    </xf>
    <xf numFmtId="43" fontId="11" fillId="0" borderId="1" xfId="1" applyFont="1" applyFill="1" applyBorder="1" applyAlignment="1">
      <alignment vertical="center"/>
    </xf>
    <xf numFmtId="0" fontId="16" fillId="0" borderId="1" xfId="57" applyFont="1" applyFill="1" applyBorder="1" applyAlignment="1">
      <alignment vertical="center"/>
    </xf>
    <xf numFmtId="0" fontId="69" fillId="0" borderId="1" xfId="0" applyFont="1" applyBorder="1" applyAlignment="1">
      <alignment horizontal="center" vertical="center" wrapText="1"/>
    </xf>
    <xf numFmtId="0" fontId="68" fillId="0" borderId="1" xfId="0" applyFont="1" applyBorder="1" applyAlignment="1">
      <alignment horizontal="left" vertical="center" wrapText="1" indent="2"/>
    </xf>
    <xf numFmtId="0" fontId="69" fillId="8" borderId="1" xfId="0" applyFont="1" applyFill="1" applyBorder="1" applyAlignment="1">
      <alignment horizontal="center" vertical="center"/>
    </xf>
    <xf numFmtId="170" fontId="69" fillId="8" borderId="1" xfId="0" applyNumberFormat="1" applyFont="1" applyFill="1" applyBorder="1" applyAlignment="1">
      <alignment horizontal="center" vertical="center" wrapText="1"/>
    </xf>
    <xf numFmtId="170" fontId="68" fillId="8" borderId="1" xfId="36" applyNumberFormat="1" applyFont="1" applyFill="1" applyBorder="1" applyAlignment="1">
      <alignment horizontal="center" vertical="center" wrapText="1"/>
    </xf>
    <xf numFmtId="171" fontId="68" fillId="0" borderId="1" xfId="17" applyFont="1" applyBorder="1" applyAlignment="1">
      <alignment horizontal="right" vertical="center" wrapText="1"/>
    </xf>
    <xf numFmtId="43" fontId="66" fillId="8" borderId="1" xfId="77" applyFont="1" applyFill="1" applyBorder="1" applyAlignment="1">
      <alignment vertical="center"/>
    </xf>
    <xf numFmtId="9" fontId="68" fillId="6" borderId="1" xfId="2" applyFont="1" applyFill="1" applyBorder="1" applyAlignment="1">
      <alignment horizontal="center" vertical="center"/>
    </xf>
    <xf numFmtId="0" fontId="70" fillId="18" borderId="1" xfId="0" applyFont="1" applyFill="1" applyBorder="1" applyAlignment="1">
      <alignment horizontal="center" vertical="center" wrapText="1"/>
    </xf>
    <xf numFmtId="0" fontId="70" fillId="20" borderId="1" xfId="0" applyFont="1" applyFill="1" applyBorder="1" applyAlignment="1" applyProtection="1">
      <alignment horizontal="center" vertical="center" wrapText="1"/>
      <protection locked="0"/>
    </xf>
    <xf numFmtId="0" fontId="68" fillId="0" borderId="0" xfId="36" applyFont="1" applyAlignment="1">
      <alignment vertical="center"/>
    </xf>
    <xf numFmtId="0" fontId="25" fillId="0" borderId="1" xfId="36" applyBorder="1" applyAlignment="1">
      <alignment horizontal="center" vertical="center" wrapText="1"/>
    </xf>
    <xf numFmtId="0" fontId="11" fillId="20" borderId="1" xfId="36" applyFont="1" applyFill="1" applyBorder="1" applyAlignment="1">
      <alignment vertical="center" wrapText="1"/>
    </xf>
    <xf numFmtId="0" fontId="10" fillId="20" borderId="1" xfId="0" applyFont="1" applyFill="1" applyBorder="1" applyAlignment="1">
      <alignment horizontal="justify" vertical="center"/>
    </xf>
    <xf numFmtId="0" fontId="18" fillId="20" borderId="1" xfId="0" applyFont="1" applyFill="1" applyBorder="1" applyAlignment="1">
      <alignment vertical="center" wrapText="1"/>
    </xf>
    <xf numFmtId="0" fontId="41" fillId="29" borderId="1" xfId="36" applyFont="1" applyFill="1" applyBorder="1" applyAlignment="1">
      <alignment vertical="center" wrapText="1"/>
    </xf>
    <xf numFmtId="0" fontId="10" fillId="6" borderId="1" xfId="36" applyFont="1" applyFill="1" applyBorder="1" applyAlignment="1">
      <alignment vertical="center" wrapText="1"/>
    </xf>
    <xf numFmtId="0" fontId="10" fillId="0" borderId="1" xfId="36" applyFont="1" applyBorder="1" applyAlignment="1">
      <alignment horizontal="left" wrapText="1"/>
    </xf>
    <xf numFmtId="0" fontId="16" fillId="2" borderId="1" xfId="0" applyFont="1" applyFill="1" applyBorder="1" applyAlignment="1" applyProtection="1">
      <alignment horizontal="left" vertical="top" wrapText="1"/>
      <protection locked="0"/>
    </xf>
    <xf numFmtId="0" fontId="4" fillId="0" borderId="0" xfId="36" applyFont="1"/>
    <xf numFmtId="0" fontId="10" fillId="2" borderId="1" xfId="0" applyFont="1" applyFill="1" applyBorder="1" applyAlignment="1" applyProtection="1">
      <alignment horizontal="left" vertical="top" wrapText="1"/>
      <protection locked="0"/>
    </xf>
    <xf numFmtId="0" fontId="10" fillId="6" borderId="1" xfId="0" applyFont="1" applyFill="1" applyBorder="1" applyAlignment="1" applyProtection="1">
      <alignment horizontal="left" vertical="top" wrapText="1"/>
      <protection locked="0"/>
    </xf>
    <xf numFmtId="0" fontId="4" fillId="6" borderId="1" xfId="36" applyFont="1" applyFill="1" applyBorder="1" applyAlignment="1">
      <alignment wrapText="1"/>
    </xf>
    <xf numFmtId="0" fontId="71" fillId="0" borderId="1" xfId="0" applyFont="1" applyBorder="1" applyAlignment="1">
      <alignment horizontal="left" vertical="center" wrapText="1"/>
    </xf>
    <xf numFmtId="0" fontId="72" fillId="0" borderId="1" xfId="0" applyFont="1" applyBorder="1" applyAlignment="1">
      <alignment horizontal="left" vertical="center" wrapText="1"/>
    </xf>
    <xf numFmtId="0" fontId="16" fillId="2" borderId="1" xfId="0" applyFont="1" applyFill="1" applyBorder="1" applyAlignment="1" applyProtection="1">
      <alignment horizontal="left" vertical="center" wrapText="1"/>
      <protection locked="0"/>
    </xf>
    <xf numFmtId="0" fontId="7" fillId="6" borderId="1" xfId="0" applyFont="1" applyFill="1" applyBorder="1" applyAlignment="1">
      <alignment horizontal="left" vertical="center" wrapText="1"/>
    </xf>
    <xf numFmtId="0" fontId="44" fillId="6" borderId="1" xfId="36" applyFont="1" applyFill="1" applyBorder="1" applyAlignment="1">
      <alignment horizontal="justify" vertical="center" wrapText="1"/>
    </xf>
    <xf numFmtId="0" fontId="44" fillId="6" borderId="1" xfId="36" applyFont="1" applyFill="1" applyBorder="1" applyAlignment="1">
      <alignment vertical="center" wrapText="1"/>
    </xf>
    <xf numFmtId="0" fontId="11" fillId="0" borderId="1" xfId="36" applyFont="1" applyBorder="1" applyAlignment="1">
      <alignment horizontal="left" vertical="center"/>
    </xf>
    <xf numFmtId="0" fontId="11" fillId="0" borderId="1" xfId="36" applyFont="1" applyBorder="1" applyAlignment="1">
      <alignment horizontal="center" vertical="center"/>
    </xf>
    <xf numFmtId="0" fontId="24" fillId="3" borderId="6" xfId="57" applyFont="1" applyFill="1" applyBorder="1" applyAlignment="1">
      <alignment horizontal="center" vertical="center" wrapText="1"/>
    </xf>
    <xf numFmtId="0" fontId="24" fillId="3" borderId="7" xfId="57" applyFont="1" applyFill="1" applyBorder="1" applyAlignment="1">
      <alignment horizontal="center" vertical="center" wrapText="1"/>
    </xf>
    <xf numFmtId="0" fontId="25" fillId="0" borderId="8" xfId="36" applyBorder="1" applyAlignment="1">
      <alignment horizontal="center" vertical="center" wrapText="1"/>
    </xf>
    <xf numFmtId="0" fontId="24" fillId="3" borderId="1" xfId="57" applyFont="1" applyFill="1" applyBorder="1" applyAlignment="1">
      <alignment horizontal="center" vertical="center"/>
    </xf>
    <xf numFmtId="0" fontId="25" fillId="0" borderId="1" xfId="36" applyBorder="1" applyAlignment="1">
      <alignment horizontal="center" vertical="center"/>
    </xf>
    <xf numFmtId="0" fontId="24" fillId="3" borderId="1" xfId="57" applyFont="1" applyFill="1" applyBorder="1" applyAlignment="1">
      <alignment horizontal="center" vertical="center" wrapText="1"/>
    </xf>
    <xf numFmtId="0" fontId="25" fillId="0" borderId="1" xfId="36" applyBorder="1" applyAlignment="1">
      <alignment horizontal="center" vertical="center" wrapText="1"/>
    </xf>
    <xf numFmtId="0" fontId="24" fillId="0" borderId="0" xfId="57" applyFont="1" applyAlignment="1">
      <alignment horizontal="center" vertical="center"/>
    </xf>
    <xf numFmtId="0" fontId="25" fillId="0" borderId="0" xfId="36" applyAlignment="1">
      <alignment horizontal="center" vertical="center"/>
    </xf>
    <xf numFmtId="0" fontId="24" fillId="0" borderId="0" xfId="36" applyFont="1" applyBorder="1" applyAlignment="1">
      <alignment horizontal="center" vertical="center"/>
    </xf>
    <xf numFmtId="0" fontId="24" fillId="23" borderId="2" xfId="57" applyFont="1" applyFill="1" applyBorder="1" applyAlignment="1">
      <alignment horizontal="center" vertical="center" wrapText="1"/>
    </xf>
    <xf numFmtId="0" fontId="24" fillId="23" borderId="3" xfId="57" applyFont="1" applyFill="1" applyBorder="1" applyAlignment="1">
      <alignment horizontal="center" vertical="center" wrapText="1"/>
    </xf>
    <xf numFmtId="0" fontId="24" fillId="23" borderId="4" xfId="57" applyFont="1" applyFill="1" applyBorder="1" applyAlignment="1">
      <alignment horizontal="center" vertical="center" wrapText="1"/>
    </xf>
    <xf numFmtId="172" fontId="5" fillId="3" borderId="1" xfId="1" applyNumberFormat="1" applyFont="1" applyFill="1" applyBorder="1" applyAlignment="1">
      <alignment horizontal="center" vertical="center" wrapText="1"/>
    </xf>
    <xf numFmtId="170" fontId="5" fillId="3" borderId="1" xfId="1" applyNumberFormat="1" applyFont="1" applyFill="1" applyBorder="1" applyAlignment="1">
      <alignment horizontal="center" vertical="center" wrapText="1"/>
    </xf>
    <xf numFmtId="0" fontId="5" fillId="3" borderId="1" xfId="36" applyFont="1" applyFill="1" applyBorder="1" applyAlignment="1">
      <alignment horizontal="center" vertical="center" wrapText="1"/>
    </xf>
    <xf numFmtId="170" fontId="5" fillId="3" borderId="6" xfId="36" applyNumberFormat="1" applyFont="1" applyFill="1" applyBorder="1" applyAlignment="1">
      <alignment horizontal="center" vertical="center"/>
    </xf>
    <xf numFmtId="170" fontId="5" fillId="3" borderId="8" xfId="36" applyNumberFormat="1" applyFont="1" applyFill="1" applyBorder="1" applyAlignment="1">
      <alignment horizontal="center" vertical="center"/>
    </xf>
    <xf numFmtId="0" fontId="5" fillId="3" borderId="1" xfId="36" applyFont="1" applyFill="1" applyBorder="1" applyAlignment="1">
      <alignment horizontal="center" vertical="center"/>
    </xf>
    <xf numFmtId="0" fontId="5" fillId="4" borderId="1" xfId="36" applyFont="1" applyFill="1" applyBorder="1" applyAlignment="1">
      <alignment horizontal="center" vertical="center" wrapText="1"/>
    </xf>
    <xf numFmtId="43" fontId="5" fillId="3" borderId="1" xfId="1" applyFont="1" applyFill="1" applyBorder="1" applyAlignment="1">
      <alignment horizontal="center" vertical="center" wrapText="1"/>
    </xf>
    <xf numFmtId="170" fontId="5" fillId="3" borderId="2" xfId="36" applyNumberFormat="1" applyFont="1" applyFill="1" applyBorder="1" applyAlignment="1">
      <alignment horizontal="center" vertical="center" wrapText="1"/>
    </xf>
    <xf numFmtId="170" fontId="5" fillId="3" borderId="3" xfId="36" applyNumberFormat="1" applyFont="1" applyFill="1" applyBorder="1" applyAlignment="1">
      <alignment horizontal="center" vertical="center" wrapText="1"/>
    </xf>
    <xf numFmtId="170" fontId="5" fillId="3" borderId="4" xfId="36" applyNumberFormat="1" applyFont="1" applyFill="1" applyBorder="1" applyAlignment="1">
      <alignment horizontal="center" vertical="center" wrapText="1"/>
    </xf>
    <xf numFmtId="0" fontId="23" fillId="4" borderId="1" xfId="36" applyFont="1" applyFill="1" applyBorder="1" applyAlignment="1">
      <alignment horizontal="center" vertical="center" wrapText="1"/>
    </xf>
    <xf numFmtId="170" fontId="5" fillId="3" borderId="1" xfId="36" applyNumberFormat="1" applyFont="1" applyFill="1" applyBorder="1" applyAlignment="1">
      <alignment horizontal="center" vertical="center" wrapText="1"/>
    </xf>
    <xf numFmtId="0" fontId="4" fillId="6" borderId="6" xfId="36" applyFont="1" applyFill="1" applyBorder="1" applyAlignment="1">
      <alignment horizontal="left" vertical="center" wrapText="1"/>
    </xf>
    <xf numFmtId="0" fontId="4" fillId="6" borderId="7" xfId="36" applyFont="1" applyFill="1" applyBorder="1" applyAlignment="1">
      <alignment horizontal="left" vertical="center" wrapText="1"/>
    </xf>
    <xf numFmtId="0" fontId="4" fillId="6" borderId="8" xfId="36" applyFont="1" applyFill="1" applyBorder="1" applyAlignment="1">
      <alignment horizontal="left" vertical="center" wrapText="1"/>
    </xf>
    <xf numFmtId="0" fontId="4" fillId="6" borderId="6" xfId="36" applyFont="1" applyFill="1" applyBorder="1" applyAlignment="1">
      <alignment horizontal="justify" vertical="center" wrapText="1"/>
    </xf>
    <xf numFmtId="0" fontId="4" fillId="6" borderId="7" xfId="36" applyFont="1" applyFill="1" applyBorder="1" applyAlignment="1">
      <alignment horizontal="justify" vertical="center" wrapText="1"/>
    </xf>
    <xf numFmtId="0" fontId="4" fillId="6" borderId="8" xfId="36" applyFont="1" applyFill="1" applyBorder="1" applyAlignment="1">
      <alignment horizontal="justify" vertical="center" wrapText="1"/>
    </xf>
    <xf numFmtId="0" fontId="5" fillId="3" borderId="6" xfId="36" applyFont="1" applyFill="1" applyBorder="1" applyAlignment="1">
      <alignment horizontal="center" vertical="center" wrapText="1"/>
    </xf>
    <xf numFmtId="0" fontId="5" fillId="3" borderId="7" xfId="36" applyFont="1" applyFill="1" applyBorder="1" applyAlignment="1">
      <alignment horizontal="center" vertical="center" wrapText="1"/>
    </xf>
    <xf numFmtId="0" fontId="5" fillId="3" borderId="8" xfId="36" applyFont="1" applyFill="1" applyBorder="1" applyAlignment="1">
      <alignment horizontal="center" vertical="center" wrapText="1"/>
    </xf>
    <xf numFmtId="43" fontId="5" fillId="4" borderId="1" xfId="1" applyFont="1" applyFill="1" applyBorder="1" applyAlignment="1">
      <alignment horizontal="center" vertical="center" wrapText="1"/>
    </xf>
    <xf numFmtId="43" fontId="5" fillId="4" borderId="6" xfId="1" applyFont="1" applyFill="1" applyBorder="1" applyAlignment="1">
      <alignment horizontal="center" vertical="center" wrapText="1"/>
    </xf>
    <xf numFmtId="43" fontId="5" fillId="4" borderId="7" xfId="1" applyFont="1" applyFill="1" applyBorder="1" applyAlignment="1">
      <alignment horizontal="center" vertical="center" wrapText="1"/>
    </xf>
    <xf numFmtId="43" fontId="5" fillId="4" borderId="8" xfId="1" applyFont="1" applyFill="1" applyBorder="1" applyAlignment="1">
      <alignment horizontal="center" vertical="center" wrapText="1"/>
    </xf>
    <xf numFmtId="9" fontId="5" fillId="3" borderId="1" xfId="2" applyFont="1" applyFill="1" applyBorder="1" applyAlignment="1">
      <alignment horizontal="center" vertical="center" wrapText="1"/>
    </xf>
    <xf numFmtId="14" fontId="5" fillId="3" borderId="1" xfId="36" applyNumberFormat="1" applyFont="1" applyFill="1" applyBorder="1" applyAlignment="1">
      <alignment horizontal="center" vertical="center" wrapText="1"/>
    </xf>
  </cellXfs>
  <cellStyles count="79">
    <cellStyle name="Body" xfId="11"/>
    <cellStyle name="Comma" xfId="1" builtinId="3"/>
    <cellStyle name="Comma  - Style1" xfId="4"/>
    <cellStyle name="Comma 10 2" xfId="12"/>
    <cellStyle name="Comma 10 25 2" xfId="13"/>
    <cellStyle name="Comma 11 2" xfId="15"/>
    <cellStyle name="Comma 130" xfId="16"/>
    <cellStyle name="Comma 2" xfId="17"/>
    <cellStyle name="Comma 2 2" xfId="9"/>
    <cellStyle name="Comma 2 2 2" xfId="18"/>
    <cellStyle name="Comma 2 3" xfId="10"/>
    <cellStyle name="Comma 2 4" xfId="5"/>
    <cellStyle name="Comma 2 5" xfId="76"/>
    <cellStyle name="Comma 3" xfId="19"/>
    <cellStyle name="Comma 3 2" xfId="20"/>
    <cellStyle name="Comma 4" xfId="14"/>
    <cellStyle name="Comma 4 2" xfId="6"/>
    <cellStyle name="Comma 5" xfId="21"/>
    <cellStyle name="Comma 6" xfId="22"/>
    <cellStyle name="Comma 6 2" xfId="23"/>
    <cellStyle name="Comma 6 3" xfId="24"/>
    <cellStyle name="Comma 6 4" xfId="25"/>
    <cellStyle name="Comma 7" xfId="26"/>
    <cellStyle name="Comma 8" xfId="27"/>
    <cellStyle name="Comma 9" xfId="77"/>
    <cellStyle name="Curren - Style2" xfId="28"/>
    <cellStyle name="Explanatory Text" xfId="3" builtinId="53"/>
    <cellStyle name="Grey" xfId="29"/>
    <cellStyle name="Header1" xfId="30"/>
    <cellStyle name="Header2" xfId="31"/>
    <cellStyle name="Input [yellow]" xfId="32"/>
    <cellStyle name="no dec" xfId="33"/>
    <cellStyle name="Normal" xfId="0" builtinId="0"/>
    <cellStyle name="Normal - Style1" xfId="8"/>
    <cellStyle name="Normal 10" xfId="75"/>
    <cellStyle name="Normal 15" xfId="34"/>
    <cellStyle name="Normal 18" xfId="35"/>
    <cellStyle name="Normal 2" xfId="36"/>
    <cellStyle name="Normal 2 2" xfId="37"/>
    <cellStyle name="Normal 2 2 2" xfId="38"/>
    <cellStyle name="Normal 2 2 2 2" xfId="7"/>
    <cellStyle name="Normal 2 2_Working APR 2007-08 Mahagenco_Bhushan_1.3" xfId="39"/>
    <cellStyle name="Normal 2 3" xfId="40"/>
    <cellStyle name="Normal 2 4" xfId="41"/>
    <cellStyle name="Normal 2 7" xfId="42"/>
    <cellStyle name="Normal 2_ARR FINAL" xfId="43"/>
    <cellStyle name="Normal 3" xfId="44"/>
    <cellStyle name="Normal 3 2" xfId="45"/>
    <cellStyle name="Normal 3 2 2" xfId="46"/>
    <cellStyle name="Normal 39" xfId="47"/>
    <cellStyle name="Normal 4" xfId="48"/>
    <cellStyle name="Normal 4 2" xfId="49"/>
    <cellStyle name="Normal 5" xfId="50"/>
    <cellStyle name="Normal 5 2" xfId="51"/>
    <cellStyle name="Normal 6" xfId="52"/>
    <cellStyle name="Normal 7" xfId="53"/>
    <cellStyle name="Normal 8" xfId="54"/>
    <cellStyle name="Normal 9" xfId="55"/>
    <cellStyle name="Normal_FORMATS 5 YEAR ALOKE 2" xfId="57"/>
    <cellStyle name="Normal_FORMATS 5 YEAR ALOKE 3 2" xfId="58"/>
    <cellStyle name="Percent" xfId="2" builtinId="5"/>
    <cellStyle name="Percent [0]_#6 Temps &amp; Contractors" xfId="59"/>
    <cellStyle name="Percent [2]" xfId="60"/>
    <cellStyle name="Percent 2" xfId="61"/>
    <cellStyle name="Percent 2 2" xfId="62"/>
    <cellStyle name="Percent 2 3" xfId="63"/>
    <cellStyle name="Percent 3" xfId="64"/>
    <cellStyle name="Percent 3 2" xfId="65"/>
    <cellStyle name="Percent 4" xfId="66"/>
    <cellStyle name="Percent 41" xfId="67"/>
    <cellStyle name="Percent 5" xfId="68"/>
    <cellStyle name="Percent 5 2" xfId="56"/>
    <cellStyle name="Percent 5 3" xfId="69"/>
    <cellStyle name="Percent 6" xfId="70"/>
    <cellStyle name="Percent 6 2" xfId="71"/>
    <cellStyle name="Percent 7" xfId="72"/>
    <cellStyle name="Percent 8" xfId="78"/>
    <cellStyle name="Style 1" xfId="73"/>
    <cellStyle name="Style 2" xfId="74"/>
  </cellStyles>
  <dxfs count="856">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A6A6A6"/>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A6A6A6"/>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9C6500"/>
      </font>
      <fill>
        <patternFill>
          <bgColor rgb="FFFFEB9C"/>
        </patternFill>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B0F0"/>
      </font>
    </dxf>
    <dxf>
      <font>
        <color rgb="FF9C6500"/>
      </font>
      <fill>
        <patternFill patternType="solid">
          <bgColor rgb="FFFFEB9C"/>
        </patternFill>
      </fill>
    </dxf>
    <dxf>
      <font>
        <color rgb="FF00B050"/>
      </font>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tint="-0.34998626667073579"/>
        </patternFill>
      </fill>
    </dxf>
    <dxf>
      <font>
        <b val="0"/>
        <i/>
        <color rgb="FFFF0000"/>
      </font>
      <fill>
        <patternFill patternType="none"/>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s>
  <tableStyles count="0" defaultTableStyle="TableStyleMedium2"/>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erformance/PERFORMANCE/ocm/Yearly_perf/OCMJAN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Daily_input"/>
      <sheetName val="Daily_report"/>
      <sheetName val="Inputs &amp; Assumptions"/>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 val="SUMMERY"/>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6"/>
  <sheetViews>
    <sheetView showGridLines="0" tabSelected="1" view="pageBreakPreview" zoomScale="80" zoomScaleNormal="100" zoomScaleSheetLayoutView="80" workbookViewId="0">
      <pane xSplit="3" ySplit="9" topLeftCell="D10" activePane="bottomRight" state="frozen"/>
      <selection activeCell="N10" sqref="N10"/>
      <selection pane="topRight" activeCell="N10" sqref="N10"/>
      <selection pane="bottomLeft" activeCell="N10" sqref="N10"/>
      <selection pane="bottomRight" activeCell="M20" sqref="M20"/>
    </sheetView>
  </sheetViews>
  <sheetFormatPr defaultColWidth="9.140625" defaultRowHeight="15"/>
  <cols>
    <col min="1" max="1" width="4.140625" style="161" customWidth="1"/>
    <col min="2" max="2" width="6.28515625" style="161" customWidth="1"/>
    <col min="3" max="3" width="46.5703125" style="161" customWidth="1"/>
    <col min="4" max="4" width="13.7109375" style="161" customWidth="1"/>
    <col min="5" max="5" width="12.5703125" style="161" customWidth="1"/>
    <col min="6" max="9" width="13.42578125" style="161" customWidth="1"/>
    <col min="10" max="10" width="13.7109375" style="161" customWidth="1"/>
    <col min="11" max="11" width="12.5703125" style="161" customWidth="1"/>
    <col min="12" max="12" width="11.85546875" style="161" customWidth="1"/>
    <col min="13" max="13" width="13.85546875" style="161" customWidth="1"/>
    <col min="14" max="14" width="20.28515625" style="161" customWidth="1"/>
    <col min="15" max="19" width="11.85546875" style="161" customWidth="1"/>
    <col min="20" max="20" width="11.7109375" style="161" customWidth="1"/>
    <col min="21" max="16384" width="9.140625" style="161"/>
  </cols>
  <sheetData>
    <row r="1" spans="1:20">
      <c r="B1" s="162"/>
    </row>
    <row r="2" spans="1:20">
      <c r="B2" s="502" t="s">
        <v>0</v>
      </c>
      <c r="C2" s="503"/>
      <c r="D2" s="503"/>
      <c r="E2" s="503"/>
      <c r="F2" s="503"/>
      <c r="G2" s="503"/>
      <c r="H2" s="503"/>
      <c r="I2" s="503"/>
      <c r="J2" s="503"/>
      <c r="K2" s="503"/>
      <c r="L2" s="503"/>
      <c r="M2" s="503"/>
      <c r="N2" s="503"/>
      <c r="O2" s="176"/>
      <c r="S2" s="176"/>
    </row>
    <row r="3" spans="1:20">
      <c r="B3" s="504" t="s">
        <v>1</v>
      </c>
      <c r="C3" s="503"/>
      <c r="D3" s="503"/>
      <c r="E3" s="503"/>
      <c r="F3" s="503"/>
      <c r="G3" s="503"/>
      <c r="H3" s="503"/>
      <c r="I3" s="503"/>
      <c r="J3" s="503"/>
      <c r="K3" s="503"/>
      <c r="L3" s="503"/>
      <c r="M3" s="503"/>
      <c r="N3" s="503"/>
      <c r="O3" s="159"/>
      <c r="S3" s="159"/>
    </row>
    <row r="4" spans="1:20">
      <c r="B4" s="504" t="s">
        <v>2</v>
      </c>
      <c r="C4" s="503"/>
      <c r="D4" s="503"/>
      <c r="E4" s="503"/>
      <c r="F4" s="503"/>
      <c r="G4" s="503"/>
      <c r="H4" s="503"/>
      <c r="I4" s="503"/>
      <c r="J4" s="503"/>
      <c r="K4" s="503"/>
      <c r="L4" s="503"/>
      <c r="M4" s="503"/>
      <c r="N4" s="503"/>
      <c r="O4" s="503"/>
    </row>
    <row r="5" spans="1:20">
      <c r="B5" s="164"/>
      <c r="C5" s="163"/>
      <c r="D5" s="163"/>
      <c r="E5" s="163"/>
      <c r="F5" s="163"/>
      <c r="G5" s="163"/>
      <c r="H5" s="163"/>
      <c r="I5" s="163"/>
      <c r="J5" s="163"/>
      <c r="K5" s="163"/>
      <c r="L5" s="163"/>
      <c r="M5" s="163"/>
      <c r="N5" s="163"/>
      <c r="O5" s="163"/>
      <c r="S5" s="367"/>
    </row>
    <row r="6" spans="1:20">
      <c r="T6" s="177" t="s">
        <v>3</v>
      </c>
    </row>
    <row r="7" spans="1:20" s="156" customFormat="1" ht="15" customHeight="1">
      <c r="B7" s="495" t="s">
        <v>4</v>
      </c>
      <c r="C7" s="498" t="s">
        <v>5</v>
      </c>
      <c r="D7" s="505" t="s">
        <v>9</v>
      </c>
      <c r="E7" s="506"/>
      <c r="F7" s="507"/>
      <c r="G7" s="505" t="s">
        <v>10</v>
      </c>
      <c r="H7" s="506"/>
      <c r="I7" s="507"/>
      <c r="J7" s="505" t="s">
        <v>11</v>
      </c>
      <c r="K7" s="506"/>
      <c r="L7" s="506"/>
      <c r="M7" s="506"/>
      <c r="N7" s="507"/>
      <c r="O7" s="500" t="s">
        <v>703</v>
      </c>
      <c r="P7" s="500"/>
      <c r="Q7" s="500"/>
      <c r="R7" s="500"/>
      <c r="S7" s="500"/>
      <c r="T7" s="500" t="s">
        <v>12</v>
      </c>
    </row>
    <row r="8" spans="1:20" s="156" customFormat="1" ht="42.75">
      <c r="B8" s="496"/>
      <c r="C8" s="498"/>
      <c r="D8" s="353" t="s">
        <v>542</v>
      </c>
      <c r="E8" s="353" t="s">
        <v>13</v>
      </c>
      <c r="F8" s="353" t="s">
        <v>14</v>
      </c>
      <c r="G8" s="353" t="s">
        <v>542</v>
      </c>
      <c r="H8" s="353" t="s">
        <v>13</v>
      </c>
      <c r="I8" s="353" t="s">
        <v>14</v>
      </c>
      <c r="J8" s="353" t="s">
        <v>542</v>
      </c>
      <c r="K8" s="353" t="s">
        <v>15</v>
      </c>
      <c r="L8" s="353" t="s">
        <v>16</v>
      </c>
      <c r="M8" s="353" t="s">
        <v>17</v>
      </c>
      <c r="N8" s="353" t="s">
        <v>18</v>
      </c>
      <c r="O8" s="461" t="s">
        <v>559</v>
      </c>
      <c r="P8" s="461" t="s">
        <v>560</v>
      </c>
      <c r="Q8" s="461" t="s">
        <v>561</v>
      </c>
      <c r="R8" s="461" t="s">
        <v>562</v>
      </c>
      <c r="S8" s="461" t="s">
        <v>563</v>
      </c>
      <c r="T8" s="500"/>
    </row>
    <row r="9" spans="1:20" s="156" customFormat="1">
      <c r="B9" s="497"/>
      <c r="C9" s="499"/>
      <c r="D9" s="165" t="s">
        <v>19</v>
      </c>
      <c r="E9" s="165" t="s">
        <v>20</v>
      </c>
      <c r="F9" s="165" t="s">
        <v>21</v>
      </c>
      <c r="G9" s="165" t="s">
        <v>22</v>
      </c>
      <c r="H9" s="165" t="s">
        <v>23</v>
      </c>
      <c r="I9" s="165" t="s">
        <v>24</v>
      </c>
      <c r="J9" s="165" t="s">
        <v>25</v>
      </c>
      <c r="K9" s="165" t="s">
        <v>26</v>
      </c>
      <c r="L9" s="165" t="s">
        <v>539</v>
      </c>
      <c r="M9" s="165" t="s">
        <v>541</v>
      </c>
      <c r="N9" s="165" t="s">
        <v>540</v>
      </c>
      <c r="O9" s="461" t="s">
        <v>704</v>
      </c>
      <c r="P9" s="461" t="s">
        <v>704</v>
      </c>
      <c r="Q9" s="461" t="s">
        <v>704</v>
      </c>
      <c r="R9" s="461" t="s">
        <v>704</v>
      </c>
      <c r="S9" s="461" t="s">
        <v>704</v>
      </c>
      <c r="T9" s="501"/>
    </row>
    <row r="10" spans="1:20" s="157" customFormat="1">
      <c r="B10" s="166">
        <v>1</v>
      </c>
      <c r="C10" s="167" t="s">
        <v>27</v>
      </c>
      <c r="D10" s="462"/>
      <c r="E10" s="462">
        <f>'F4.2'!U398</f>
        <v>20.170059832999996</v>
      </c>
      <c r="F10" s="462">
        <f>E10-D10</f>
        <v>20.170059832999996</v>
      </c>
      <c r="G10" s="462"/>
      <c r="H10" s="462">
        <f>'F4.2'!V398</f>
        <v>28.293387726000002</v>
      </c>
      <c r="I10" s="462">
        <f>H10-G10</f>
        <v>28.293387726000002</v>
      </c>
      <c r="J10" s="282"/>
      <c r="K10" s="475">
        <v>0</v>
      </c>
      <c r="L10" s="475">
        <v>113.29</v>
      </c>
      <c r="M10" s="173">
        <f>'F4.2'!W398</f>
        <v>108.28000000000002</v>
      </c>
      <c r="N10" s="462">
        <f>M10-J10</f>
        <v>108.28000000000002</v>
      </c>
      <c r="O10" s="173">
        <f>'F4.2'!X398</f>
        <v>214.42000000000002</v>
      </c>
      <c r="P10" s="173">
        <f>'F4.2'!Y398</f>
        <v>195.37</v>
      </c>
      <c r="Q10" s="173">
        <f>'F4.2'!Z398</f>
        <v>161.54</v>
      </c>
      <c r="R10" s="173">
        <f>'F4.2'!AA398</f>
        <v>11.79</v>
      </c>
      <c r="S10" s="173">
        <f>'F4.2'!AB398</f>
        <v>65.290000000000006</v>
      </c>
      <c r="T10" s="178"/>
    </row>
    <row r="11" spans="1:20" s="157" customFormat="1">
      <c r="B11" s="166">
        <f>B10+1</f>
        <v>2</v>
      </c>
      <c r="C11" s="168" t="s">
        <v>28</v>
      </c>
      <c r="D11" s="169">
        <v>103.66</v>
      </c>
      <c r="E11" s="169">
        <f>'F4.2'!AT398</f>
        <v>12.804938353000001</v>
      </c>
      <c r="F11" s="462">
        <f t="shared" ref="F11:F12" si="0">E11-D11</f>
        <v>-90.855061646999999</v>
      </c>
      <c r="G11" s="169">
        <v>7.57</v>
      </c>
      <c r="H11" s="169">
        <f>'F4.2'!AU398</f>
        <v>78.833673265000002</v>
      </c>
      <c r="I11" s="462">
        <f t="shared" ref="I11:I12" si="1">H11-G11</f>
        <v>71.263673264999994</v>
      </c>
      <c r="J11" s="463">
        <v>89.24</v>
      </c>
      <c r="K11" s="494">
        <v>0</v>
      </c>
      <c r="L11" s="493">
        <v>93.31</v>
      </c>
      <c r="M11" s="174">
        <f>'F4.2'!AV398</f>
        <v>93.31</v>
      </c>
      <c r="N11" s="462">
        <f t="shared" ref="N11:N12" si="2">M11-J11</f>
        <v>4.0700000000000074</v>
      </c>
      <c r="O11" s="174">
        <f>'F4.2'!AW398</f>
        <v>239.08</v>
      </c>
      <c r="P11" s="174">
        <f>'F4.2'!AX398</f>
        <v>203.37</v>
      </c>
      <c r="Q11" s="174">
        <f>'F4.2'!AY398</f>
        <v>161.54</v>
      </c>
      <c r="R11" s="174">
        <f>'F4.2'!AZ398</f>
        <v>11.79</v>
      </c>
      <c r="S11" s="174">
        <f>'F4.2'!BA398</f>
        <v>65.290000000000006</v>
      </c>
      <c r="T11" s="168"/>
    </row>
    <row r="12" spans="1:20" s="157" customFormat="1">
      <c r="B12" s="166">
        <f t="shared" ref="B12:B13" si="3">B11+1</f>
        <v>3</v>
      </c>
      <c r="C12" s="168" t="s">
        <v>29</v>
      </c>
      <c r="D12" s="169"/>
      <c r="E12" s="169"/>
      <c r="F12" s="462">
        <f t="shared" si="0"/>
        <v>0</v>
      </c>
      <c r="G12" s="169"/>
      <c r="H12" s="169"/>
      <c r="I12" s="462">
        <f t="shared" si="1"/>
        <v>0</v>
      </c>
      <c r="J12" s="463"/>
      <c r="K12" s="494">
        <v>0</v>
      </c>
      <c r="L12" s="493"/>
      <c r="M12" s="168"/>
      <c r="N12" s="462">
        <f t="shared" si="2"/>
        <v>0</v>
      </c>
      <c r="O12" s="168"/>
      <c r="P12" s="168"/>
      <c r="Q12" s="168"/>
      <c r="R12" s="168"/>
      <c r="S12" s="168"/>
      <c r="T12" s="168"/>
    </row>
    <row r="13" spans="1:20" s="158" customFormat="1">
      <c r="B13" s="166">
        <f t="shared" si="3"/>
        <v>4</v>
      </c>
      <c r="C13" s="168" t="s">
        <v>30</v>
      </c>
      <c r="D13" s="169">
        <f>SUM(D11:D12)</f>
        <v>103.66</v>
      </c>
      <c r="E13" s="169">
        <f t="shared" ref="E13:T13" si="4">SUM(E11:E12)</f>
        <v>12.804938353000001</v>
      </c>
      <c r="F13" s="169">
        <f t="shared" si="4"/>
        <v>-90.855061646999999</v>
      </c>
      <c r="G13" s="169">
        <f t="shared" si="4"/>
        <v>7.57</v>
      </c>
      <c r="H13" s="169">
        <f t="shared" si="4"/>
        <v>78.833673265000002</v>
      </c>
      <c r="I13" s="169">
        <f t="shared" si="4"/>
        <v>71.263673264999994</v>
      </c>
      <c r="J13" s="169">
        <f t="shared" si="4"/>
        <v>89.24</v>
      </c>
      <c r="K13" s="169">
        <f t="shared" si="4"/>
        <v>0</v>
      </c>
      <c r="L13" s="169">
        <f t="shared" si="4"/>
        <v>93.31</v>
      </c>
      <c r="M13" s="169">
        <f t="shared" si="4"/>
        <v>93.31</v>
      </c>
      <c r="N13" s="169">
        <f t="shared" si="4"/>
        <v>4.0700000000000074</v>
      </c>
      <c r="O13" s="169">
        <f t="shared" si="4"/>
        <v>239.08</v>
      </c>
      <c r="P13" s="169">
        <f t="shared" si="4"/>
        <v>203.37</v>
      </c>
      <c r="Q13" s="169">
        <f t="shared" si="4"/>
        <v>161.54</v>
      </c>
      <c r="R13" s="169">
        <f t="shared" si="4"/>
        <v>11.79</v>
      </c>
      <c r="S13" s="169">
        <f t="shared" si="4"/>
        <v>65.290000000000006</v>
      </c>
      <c r="T13" s="169">
        <f t="shared" si="4"/>
        <v>0</v>
      </c>
    </row>
    <row r="14" spans="1:20" s="159" customFormat="1">
      <c r="B14" s="170"/>
      <c r="C14" s="171"/>
      <c r="D14" s="171"/>
      <c r="E14" s="171"/>
      <c r="F14" s="171"/>
      <c r="G14" s="171"/>
      <c r="H14" s="171"/>
      <c r="I14" s="171"/>
      <c r="J14" s="175"/>
      <c r="K14" s="175"/>
      <c r="L14" s="175"/>
      <c r="M14" s="175"/>
      <c r="N14" s="175"/>
      <c r="O14" s="175"/>
      <c r="S14" s="175"/>
    </row>
    <row r="15" spans="1:20" s="160" customFormat="1">
      <c r="A15" s="161"/>
      <c r="B15" s="156" t="s">
        <v>705</v>
      </c>
      <c r="K15" s="161"/>
      <c r="L15" s="161"/>
      <c r="M15" s="161"/>
      <c r="N15" s="161"/>
      <c r="O15" s="161"/>
      <c r="S15" s="161"/>
    </row>
    <row r="16" spans="1:20" s="160" customFormat="1">
      <c r="A16" s="161"/>
      <c r="B16" s="156"/>
      <c r="C16" s="160" t="s">
        <v>31</v>
      </c>
      <c r="K16" s="161"/>
      <c r="L16" s="161"/>
      <c r="M16" s="161"/>
      <c r="N16" s="161"/>
      <c r="O16" s="161"/>
      <c r="S16" s="161"/>
    </row>
  </sheetData>
  <mergeCells count="10">
    <mergeCell ref="B7:B9"/>
    <mergeCell ref="C7:C9"/>
    <mergeCell ref="T7:T9"/>
    <mergeCell ref="B2:N2"/>
    <mergeCell ref="B3:N3"/>
    <mergeCell ref="B4:O4"/>
    <mergeCell ref="D7:F7"/>
    <mergeCell ref="G7:I7"/>
    <mergeCell ref="J7:N7"/>
    <mergeCell ref="O7:S7"/>
  </mergeCells>
  <pageMargins left="1.01875" right="0.25" top="1" bottom="1" header="0.25" footer="0.25"/>
  <pageSetup paperSize="9" scale="47" orientation="landscape" r:id="rId1"/>
  <headerFooter alignWithMargins="0">
    <oddHeader>&amp;C&amp;F</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6"/>
  <sheetViews>
    <sheetView view="pageBreakPreview" zoomScale="80" zoomScaleNormal="70" zoomScaleSheetLayoutView="80" workbookViewId="0">
      <pane xSplit="2" ySplit="6" topLeftCell="C7" activePane="bottomRight" state="frozen"/>
      <selection activeCell="N10" sqref="N10"/>
      <selection pane="topRight" activeCell="N10" sqref="N10"/>
      <selection pane="bottomLeft" activeCell="N10" sqref="N10"/>
      <selection pane="bottomRight" activeCell="N12" sqref="N12"/>
    </sheetView>
  </sheetViews>
  <sheetFormatPr defaultColWidth="9.140625" defaultRowHeight="15"/>
  <cols>
    <col min="1" max="1" width="7.28515625" style="145" customWidth="1"/>
    <col min="2" max="2" width="50.85546875" style="146" customWidth="1"/>
    <col min="3" max="3" width="9.5703125" style="146" customWidth="1"/>
    <col min="4" max="4" width="30.7109375" style="146" customWidth="1"/>
    <col min="5" max="5" width="11.5703125" style="147" customWidth="1"/>
    <col min="6" max="6" width="54.140625" style="148" customWidth="1"/>
    <col min="7" max="7" width="12.140625" style="149" bestFit="1" customWidth="1"/>
    <col min="8" max="8" width="9.140625" style="149" bestFit="1" customWidth="1"/>
    <col min="9" max="9" width="11.42578125" style="149" customWidth="1"/>
    <col min="10" max="10" width="11.28515625" style="149" customWidth="1"/>
    <col min="11" max="11" width="7.7109375" style="149" customWidth="1"/>
    <col min="12" max="12" width="11.42578125" style="149" customWidth="1"/>
    <col min="13" max="13" width="10.140625" style="148" bestFit="1" customWidth="1"/>
    <col min="14" max="14" width="25.85546875" style="148" bestFit="1" customWidth="1"/>
    <col min="15" max="15" width="10" style="148" customWidth="1"/>
    <col min="16" max="16" width="8.7109375" style="148" customWidth="1"/>
    <col min="17" max="17" width="6.5703125" style="148" customWidth="1"/>
    <col min="18" max="18" width="9.7109375" style="148" customWidth="1"/>
    <col min="19" max="19" width="10.28515625" style="146" customWidth="1"/>
    <col min="20" max="20" width="12.7109375" style="148" customWidth="1"/>
    <col min="21" max="21" width="14" style="148" customWidth="1"/>
    <col min="22" max="24" width="12.7109375" style="148" customWidth="1"/>
    <col min="25" max="25" width="15.28515625" style="148" customWidth="1"/>
    <col min="26" max="26" width="12.5703125" style="148" customWidth="1"/>
    <col min="27" max="27" width="13.42578125" style="148" customWidth="1"/>
    <col min="28" max="28" width="13.5703125" style="148" customWidth="1"/>
    <col min="29" max="16384" width="9.140625" style="148"/>
  </cols>
  <sheetData>
    <row r="1" spans="1:45">
      <c r="D1" s="9" t="s">
        <v>0</v>
      </c>
    </row>
    <row r="2" spans="1:45">
      <c r="D2" s="38" t="s">
        <v>1</v>
      </c>
    </row>
    <row r="3" spans="1:45">
      <c r="B3" s="150" t="s">
        <v>32</v>
      </c>
      <c r="D3" s="42" t="s">
        <v>33</v>
      </c>
      <c r="F3" s="151"/>
      <c r="G3" s="152"/>
      <c r="H3" s="152"/>
      <c r="I3" s="152"/>
      <c r="J3" s="152"/>
      <c r="K3" s="152"/>
      <c r="L3" s="152"/>
      <c r="M3" s="151"/>
      <c r="N3" s="151"/>
      <c r="O3" s="151"/>
      <c r="P3" s="151"/>
      <c r="Q3" s="151"/>
      <c r="R3" s="151"/>
      <c r="S3" s="155" t="s">
        <v>3</v>
      </c>
      <c r="T3" s="151"/>
      <c r="U3" s="151"/>
      <c r="V3" s="151"/>
      <c r="W3" s="151"/>
      <c r="X3" s="151"/>
      <c r="Y3" s="151"/>
      <c r="Z3" s="151"/>
      <c r="AA3" s="151"/>
      <c r="AB3" s="151"/>
    </row>
    <row r="4" spans="1:45" s="23" customFormat="1">
      <c r="A4" s="508" t="s">
        <v>4</v>
      </c>
      <c r="B4" s="515" t="s">
        <v>34</v>
      </c>
      <c r="C4" s="515" t="s">
        <v>35</v>
      </c>
      <c r="D4" s="515" t="s">
        <v>36</v>
      </c>
      <c r="E4" s="509" t="s">
        <v>37</v>
      </c>
      <c r="F4" s="510" t="s">
        <v>38</v>
      </c>
      <c r="G4" s="516" t="s">
        <v>39</v>
      </c>
      <c r="H4" s="517"/>
      <c r="I4" s="518"/>
      <c r="J4" s="516" t="s">
        <v>40</v>
      </c>
      <c r="K4" s="517"/>
      <c r="L4" s="518"/>
      <c r="M4" s="510" t="s">
        <v>41</v>
      </c>
      <c r="N4" s="510"/>
      <c r="O4" s="510"/>
      <c r="P4" s="510"/>
      <c r="Q4" s="510"/>
      <c r="R4" s="510"/>
      <c r="S4" s="510"/>
    </row>
    <row r="5" spans="1:45" s="23" customFormat="1">
      <c r="A5" s="508"/>
      <c r="B5" s="515"/>
      <c r="C5" s="515"/>
      <c r="D5" s="515"/>
      <c r="E5" s="509"/>
      <c r="F5" s="510"/>
      <c r="G5" s="511" t="s">
        <v>42</v>
      </c>
      <c r="H5" s="511" t="s">
        <v>43</v>
      </c>
      <c r="I5" s="511" t="s">
        <v>44</v>
      </c>
      <c r="J5" s="511" t="s">
        <v>42</v>
      </c>
      <c r="K5" s="511" t="s">
        <v>43</v>
      </c>
      <c r="L5" s="511" t="s">
        <v>45</v>
      </c>
      <c r="M5" s="513" t="s">
        <v>46</v>
      </c>
      <c r="N5" s="514" t="s">
        <v>47</v>
      </c>
      <c r="O5" s="519" t="s">
        <v>48</v>
      </c>
      <c r="P5" s="519"/>
      <c r="Q5" s="519"/>
      <c r="R5" s="519"/>
      <c r="S5" s="519"/>
    </row>
    <row r="6" spans="1:45" s="80" customFormat="1" ht="45">
      <c r="A6" s="508"/>
      <c r="B6" s="515"/>
      <c r="C6" s="515"/>
      <c r="D6" s="515"/>
      <c r="E6" s="509"/>
      <c r="F6" s="510"/>
      <c r="G6" s="512"/>
      <c r="H6" s="512"/>
      <c r="I6" s="512"/>
      <c r="J6" s="512"/>
      <c r="K6" s="512"/>
      <c r="L6" s="512"/>
      <c r="M6" s="513"/>
      <c r="N6" s="514"/>
      <c r="O6" s="73" t="s">
        <v>49</v>
      </c>
      <c r="P6" s="73" t="s">
        <v>50</v>
      </c>
      <c r="Q6" s="73" t="s">
        <v>51</v>
      </c>
      <c r="R6" s="73" t="s">
        <v>52</v>
      </c>
      <c r="S6" s="15" t="s">
        <v>53</v>
      </c>
    </row>
    <row r="7" spans="1:45" s="80" customFormat="1">
      <c r="A7" s="153"/>
      <c r="B7" s="74"/>
      <c r="C7" s="74"/>
      <c r="D7" s="74"/>
      <c r="E7" s="154"/>
      <c r="F7" s="46"/>
      <c r="G7" s="141"/>
      <c r="H7" s="141"/>
      <c r="I7" s="141"/>
      <c r="J7" s="141"/>
      <c r="K7" s="141"/>
      <c r="L7" s="141"/>
      <c r="M7" s="139"/>
      <c r="N7" s="73"/>
      <c r="O7" s="73"/>
      <c r="P7" s="73"/>
      <c r="Q7" s="73"/>
      <c r="R7" s="73"/>
      <c r="S7" s="15"/>
    </row>
    <row r="8" spans="1:45" s="3" customFormat="1" ht="31.5">
      <c r="A8" s="271">
        <f>'F4.2'!A120</f>
        <v>22</v>
      </c>
      <c r="B8" s="272" t="str">
        <f>'F4.2'!B120</f>
        <v>FGD at Parli Unit # 8</v>
      </c>
      <c r="C8" s="271" t="str">
        <f>'F4.2'!C120</f>
        <v>DPR</v>
      </c>
      <c r="D8" s="271" t="str">
        <f>'F4.2'!D120</f>
        <v>MERC/CAPEX/2021-2022/0284</v>
      </c>
      <c r="E8" s="273">
        <f>'F4.2'!F120</f>
        <v>44739</v>
      </c>
      <c r="F8" s="350">
        <f>'F4.2'!O120</f>
        <v>0</v>
      </c>
      <c r="G8" s="273">
        <f>E8</f>
        <v>44739</v>
      </c>
      <c r="H8" s="274"/>
      <c r="I8" s="273" t="str">
        <f>IF('F4.2'!L120=0,"-",'F4.2'!L120)</f>
        <v>-</v>
      </c>
      <c r="J8" s="273" t="str">
        <f>IF('F4.2'!M120=0,"-",'F4.2'!M120)</f>
        <v>-</v>
      </c>
      <c r="K8" s="276"/>
      <c r="L8" s="273" t="str">
        <f>IF('F4.2'!N120=0,"-",'F4.2'!N120)</f>
        <v>-</v>
      </c>
      <c r="M8" s="352">
        <f>IF(C8="DPR",0,'F4.2'!H120)</f>
        <v>0</v>
      </c>
      <c r="N8" s="352">
        <f>SUM('F4.2'!T120:V120)</f>
        <v>0</v>
      </c>
      <c r="O8" s="172"/>
      <c r="P8" s="278">
        <f>M8-N8</f>
        <v>0</v>
      </c>
      <c r="Q8" s="278"/>
      <c r="R8" s="279"/>
      <c r="S8" s="279">
        <f>IF(SUM(O8:R8)=0,M8-N8,SUM(O8:R8))</f>
        <v>0</v>
      </c>
      <c r="T8" s="217"/>
      <c r="U8" s="279"/>
      <c r="V8" s="279"/>
      <c r="W8" s="279"/>
      <c r="X8" s="280"/>
      <c r="Y8" s="280"/>
      <c r="Z8" s="281"/>
      <c r="AA8" s="281"/>
      <c r="AB8" s="281"/>
      <c r="AC8" s="281"/>
      <c r="AD8" s="281"/>
      <c r="AE8" s="278"/>
      <c r="AF8" s="278"/>
      <c r="AG8" s="279"/>
      <c r="AH8" s="279"/>
      <c r="AI8" s="217"/>
      <c r="AJ8" s="279"/>
      <c r="AK8" s="279"/>
      <c r="AL8" s="279"/>
      <c r="AM8" s="279"/>
      <c r="AN8" s="282"/>
      <c r="AO8" s="283"/>
      <c r="AP8" s="284"/>
      <c r="AQ8" s="284"/>
      <c r="AS8" s="285"/>
    </row>
    <row r="9" spans="1:45">
      <c r="A9" s="18">
        <f>'F4.2'!A121</f>
        <v>22.1</v>
      </c>
      <c r="B9" s="22" t="str">
        <f>'F4.2'!B121</f>
        <v>FGD at Parli Unit # 8</v>
      </c>
      <c r="C9" s="135" t="str">
        <f>'F4.2'!C121</f>
        <v>Scheme</v>
      </c>
      <c r="D9" s="18" t="str">
        <f>'F4.2'!D121</f>
        <v>MERC/CAPEX/2021-2022/0284</v>
      </c>
      <c r="E9" s="136">
        <f>'F4.2'!F121</f>
        <v>44739</v>
      </c>
      <c r="F9" s="351">
        <f>'F4.2'!O121</f>
        <v>0</v>
      </c>
      <c r="G9" s="121">
        <f t="shared" ref="G9:G12" si="0">E9</f>
        <v>44739</v>
      </c>
      <c r="H9" s="121"/>
      <c r="I9" s="121" t="str">
        <f>IF('F4.2'!L121=0,"-",'F4.2'!L121)</f>
        <v>-</v>
      </c>
      <c r="J9" s="121" t="str">
        <f>IF('F4.2'!M121=0,"-",'F4.2'!M121)</f>
        <v>-</v>
      </c>
      <c r="K9" s="121"/>
      <c r="L9" s="121" t="str">
        <f>IF('F4.2'!N121=0,"-",'F4.2'!N121)</f>
        <v>-</v>
      </c>
      <c r="M9" s="118">
        <f>IF(C9="DPR",0,'F4.2'!H121)</f>
        <v>85.2</v>
      </c>
      <c r="N9" s="352">
        <f>SUM('F4.2'!T121:V121)</f>
        <v>4.0999999999999996</v>
      </c>
      <c r="O9" s="84"/>
      <c r="P9" s="348">
        <f t="shared" ref="P9:P12" si="1">M9-N9</f>
        <v>81.100000000000009</v>
      </c>
      <c r="Q9" s="84"/>
      <c r="R9" s="84"/>
      <c r="S9" s="349">
        <f t="shared" ref="S9:S12" si="2">IF(SUM(O9:R9)=0,M9-N9,SUM(O9:R9))</f>
        <v>81.100000000000009</v>
      </c>
    </row>
    <row r="10" spans="1:45">
      <c r="A10" s="18">
        <f>'F4.2'!A122</f>
        <v>0</v>
      </c>
      <c r="B10" s="22" t="str">
        <f>'F4.2'!B122</f>
        <v>IDC</v>
      </c>
      <c r="C10" s="135" t="str">
        <f>'F4.2'!C122</f>
        <v>IDC</v>
      </c>
      <c r="D10" s="18" t="str">
        <f>'F4.2'!D122</f>
        <v>MERC/CAPEX/2021-2022/0284</v>
      </c>
      <c r="E10" s="136">
        <f>'F4.2'!F122</f>
        <v>44739</v>
      </c>
      <c r="F10" s="351">
        <f>'F4.2'!O122</f>
        <v>0</v>
      </c>
      <c r="G10" s="121">
        <f t="shared" si="0"/>
        <v>44739</v>
      </c>
      <c r="H10" s="121"/>
      <c r="I10" s="121" t="str">
        <f>IF('F4.2'!L122=0,"-",'F4.2'!L122)</f>
        <v>-</v>
      </c>
      <c r="J10" s="121" t="str">
        <f>IF('F4.2'!M122=0,"-",'F4.2'!M122)</f>
        <v>-</v>
      </c>
      <c r="K10" s="121"/>
      <c r="L10" s="121" t="str">
        <f>IF('F4.2'!N122=0,"-",'F4.2'!N122)</f>
        <v>-</v>
      </c>
      <c r="M10" s="118">
        <f>IF(C10="DPR",0,'F4.2'!H122)</f>
        <v>4.04</v>
      </c>
      <c r="N10" s="352">
        <f>SUM('F4.2'!T122:V122)</f>
        <v>0.49</v>
      </c>
      <c r="O10" s="84"/>
      <c r="P10" s="348">
        <f t="shared" si="1"/>
        <v>3.55</v>
      </c>
      <c r="Q10" s="84"/>
      <c r="R10" s="84"/>
      <c r="S10" s="349">
        <f t="shared" si="2"/>
        <v>3.55</v>
      </c>
    </row>
    <row r="11" spans="1:45" s="3" customFormat="1" ht="47.25">
      <c r="A11" s="271" t="str">
        <f>'F4.2'!A123</f>
        <v>HO
DPR 16</v>
      </c>
      <c r="B11" s="272" t="str">
        <f>'F4.2'!B123</f>
        <v>Construction of new Administrative Building for Mahagenco at Vidyut Bhawan, Katol Road, Nagpur</v>
      </c>
      <c r="C11" s="271" t="str">
        <f>'F4.2'!C123</f>
        <v>DPR</v>
      </c>
      <c r="D11" s="271" t="str">
        <f>'F4.2'!D123</f>
        <v>MERC/CAPEX/2021-2022/MSPGCL/063</v>
      </c>
      <c r="E11" s="273">
        <f>'F4.2'!F123</f>
        <v>44604</v>
      </c>
      <c r="F11" s="350">
        <f>'F4.2'!O123</f>
        <v>0</v>
      </c>
      <c r="G11" s="273">
        <f t="shared" si="0"/>
        <v>44604</v>
      </c>
      <c r="H11" s="274"/>
      <c r="I11" s="273" t="str">
        <f>IF('F4.2'!L123=0,"-",'F4.2'!L123)</f>
        <v>-</v>
      </c>
      <c r="J11" s="273" t="str">
        <f>IF('F4.2'!M123=0,"-",'F4.2'!M123)</f>
        <v>-</v>
      </c>
      <c r="K11" s="276"/>
      <c r="L11" s="273" t="str">
        <f>IF('F4.2'!N123=0,"-",'F4.2'!N123)</f>
        <v>-</v>
      </c>
      <c r="M11" s="352">
        <f>IF(C11="DPR",0,'F4.2'!H123)</f>
        <v>0</v>
      </c>
      <c r="N11" s="352">
        <f>SUM('F4.2'!T123:V123)</f>
        <v>0</v>
      </c>
      <c r="O11" s="172"/>
      <c r="P11" s="278">
        <f t="shared" si="1"/>
        <v>0</v>
      </c>
      <c r="Q11" s="278"/>
      <c r="R11" s="279"/>
      <c r="S11" s="279">
        <f t="shared" si="2"/>
        <v>0</v>
      </c>
      <c r="T11" s="217"/>
      <c r="U11" s="279"/>
      <c r="V11" s="279"/>
      <c r="W11" s="279"/>
      <c r="X11" s="280"/>
      <c r="Y11" s="280"/>
      <c r="Z11" s="281"/>
      <c r="AA11" s="281"/>
      <c r="AB11" s="281"/>
      <c r="AC11" s="281"/>
      <c r="AD11" s="281"/>
      <c r="AE11" s="278"/>
      <c r="AF11" s="278"/>
      <c r="AG11" s="279"/>
      <c r="AH11" s="279"/>
      <c r="AI11" s="217"/>
      <c r="AJ11" s="279"/>
      <c r="AK11" s="279"/>
      <c r="AL11" s="279"/>
      <c r="AM11" s="279"/>
      <c r="AN11" s="282"/>
      <c r="AO11" s="283"/>
      <c r="AP11" s="284"/>
      <c r="AQ11" s="284"/>
      <c r="AS11" s="285"/>
    </row>
    <row r="12" spans="1:45" ht="45">
      <c r="A12" s="18" t="str">
        <f>'F4.2'!A124</f>
        <v>HO
DPR 16.1</v>
      </c>
      <c r="B12" s="22" t="str">
        <f>'F4.2'!B124</f>
        <v>Construction of new Administrative Building for Mahagenco at Vidyut Bhawan, Katol Road, Nagpur</v>
      </c>
      <c r="C12" s="135" t="str">
        <f>'F4.2'!C124</f>
        <v>Scheme</v>
      </c>
      <c r="D12" s="18" t="str">
        <f>'F4.2'!D124</f>
        <v>MERC/CAPEX/2021-2022/MSPGCL/063</v>
      </c>
      <c r="E12" s="136">
        <f>'F4.2'!F124</f>
        <v>44604</v>
      </c>
      <c r="F12" s="351">
        <f>'F4.2'!O124</f>
        <v>0</v>
      </c>
      <c r="G12" s="121">
        <f t="shared" si="0"/>
        <v>44604</v>
      </c>
      <c r="H12" s="121"/>
      <c r="I12" s="121" t="str">
        <f>IF('F4.2'!L124=0,"-",'F4.2'!L124)</f>
        <v>-</v>
      </c>
      <c r="J12" s="121" t="str">
        <f>IF('F4.2'!M124=0,"-",'F4.2'!M124)</f>
        <v>-</v>
      </c>
      <c r="K12" s="121"/>
      <c r="L12" s="121" t="str">
        <f>IF('F4.2'!N124=0,"-",'F4.2'!N124)</f>
        <v>-</v>
      </c>
      <c r="M12" s="118">
        <f>IF(C12="DPR",0,'F4.2'!H124)</f>
        <v>54.24</v>
      </c>
      <c r="N12" s="352">
        <f>SUM('F4.2'!T124:V124)</f>
        <v>0</v>
      </c>
      <c r="O12" s="84"/>
      <c r="P12" s="348">
        <f t="shared" si="1"/>
        <v>54.24</v>
      </c>
      <c r="Q12" s="84"/>
      <c r="R12" s="84"/>
      <c r="S12" s="349">
        <f t="shared" si="2"/>
        <v>54.24</v>
      </c>
    </row>
    <row r="13" spans="1:45" ht="30">
      <c r="A13" s="18">
        <f>'F4.2'!A125</f>
        <v>0</v>
      </c>
      <c r="B13" s="22" t="str">
        <f>'F4.2'!B125</f>
        <v>IDC</v>
      </c>
      <c r="C13" s="135" t="str">
        <f>'F4.2'!C125</f>
        <v>IDC</v>
      </c>
      <c r="D13" s="18" t="str">
        <f>'F4.2'!D125</f>
        <v>MERC/CAPEX/2021-2022/MSPGCL/063</v>
      </c>
      <c r="E13" s="136">
        <f>'F4.2'!F125</f>
        <v>44604</v>
      </c>
      <c r="F13" s="351">
        <f>'F4.2'!O125</f>
        <v>0</v>
      </c>
      <c r="G13" s="121">
        <f>E13</f>
        <v>44604</v>
      </c>
      <c r="H13" s="121"/>
      <c r="I13" s="121" t="str">
        <f>IF('F4.2'!L125=0,"-",'F4.2'!L125)</f>
        <v>-</v>
      </c>
      <c r="J13" s="121" t="str">
        <f>IF('F4.2'!M125=0,"-",'F4.2'!M125)</f>
        <v>-</v>
      </c>
      <c r="K13" s="121"/>
      <c r="L13" s="121" t="str">
        <f>IF('F4.2'!N125=0,"-",'F4.2'!N125)</f>
        <v>-</v>
      </c>
      <c r="M13" s="118">
        <f>IF(C13="DPR",0,'F4.2'!H125)</f>
        <v>2.76</v>
      </c>
      <c r="N13" s="352">
        <f>SUM('F4.2'!T125:V125)</f>
        <v>0</v>
      </c>
      <c r="O13" s="84"/>
      <c r="P13" s="348">
        <f>M13-N13</f>
        <v>2.76</v>
      </c>
      <c r="Q13" s="84"/>
      <c r="R13" s="84"/>
      <c r="S13" s="349">
        <f>IF(SUM(O13:R13)=0,M13-N13,SUM(O13:R13))</f>
        <v>2.76</v>
      </c>
    </row>
    <row r="14" spans="1:45" s="3" customFormat="1" ht="47.25">
      <c r="A14" s="271" t="str">
        <f>'F4.2'!A126</f>
        <v>HO
DPR 17</v>
      </c>
      <c r="B14" s="272" t="str">
        <f>'F4.2'!B126</f>
        <v>Centralized Monitoring Solution</v>
      </c>
      <c r="C14" s="271" t="str">
        <f>'F4.2'!C126</f>
        <v>DPR</v>
      </c>
      <c r="D14" s="271" t="str">
        <f>'F4.2'!D126</f>
        <v>MERC/CAPEX/MSPGCL/2023-24/0576</v>
      </c>
      <c r="E14" s="273">
        <f>'F4.2'!F126</f>
        <v>45232</v>
      </c>
      <c r="F14" s="350">
        <f>'F4.2'!O126</f>
        <v>0</v>
      </c>
      <c r="G14" s="273">
        <f t="shared" ref="G14:G16" si="3">E14</f>
        <v>45232</v>
      </c>
      <c r="H14" s="274"/>
      <c r="I14" s="273" t="str">
        <f>IF('F4.2'!L126=0,"-",'F4.2'!L126)</f>
        <v>-</v>
      </c>
      <c r="J14" s="273" t="str">
        <f>IF('F4.2'!M126=0,"-",'F4.2'!M126)</f>
        <v>-</v>
      </c>
      <c r="K14" s="276"/>
      <c r="L14" s="273" t="str">
        <f>IF('F4.2'!N126=0,"-",'F4.2'!N126)</f>
        <v>-</v>
      </c>
      <c r="M14" s="352">
        <f>IF(C14="DPR",0,'F4.2'!H126)</f>
        <v>0</v>
      </c>
      <c r="N14" s="352">
        <f>SUM('F4.2'!T126:V126)</f>
        <v>0</v>
      </c>
      <c r="O14" s="172"/>
      <c r="P14" s="278">
        <f t="shared" ref="P14:P16" si="4">M14-N14</f>
        <v>0</v>
      </c>
      <c r="Q14" s="278"/>
      <c r="R14" s="279"/>
      <c r="S14" s="279">
        <f t="shared" ref="S14:S16" si="5">IF(SUM(O14:R14)=0,M14-N14,SUM(O14:R14))</f>
        <v>0</v>
      </c>
      <c r="T14" s="217"/>
      <c r="U14" s="279"/>
      <c r="V14" s="279"/>
      <c r="W14" s="279"/>
      <c r="X14" s="280"/>
      <c r="Y14" s="280"/>
      <c r="Z14" s="281"/>
      <c r="AA14" s="281"/>
      <c r="AB14" s="281"/>
      <c r="AC14" s="281"/>
      <c r="AD14" s="281"/>
      <c r="AE14" s="278"/>
      <c r="AF14" s="278"/>
      <c r="AG14" s="279"/>
      <c r="AH14" s="279"/>
      <c r="AI14" s="217"/>
      <c r="AJ14" s="279"/>
      <c r="AK14" s="279"/>
      <c r="AL14" s="279"/>
      <c r="AM14" s="279"/>
      <c r="AN14" s="282"/>
      <c r="AO14" s="283"/>
      <c r="AP14" s="284"/>
      <c r="AQ14" s="284"/>
      <c r="AS14" s="285"/>
    </row>
    <row r="15" spans="1:45" ht="45">
      <c r="A15" s="18" t="str">
        <f>'F4.2'!A127</f>
        <v>HO
DPR 17.1</v>
      </c>
      <c r="B15" s="22" t="str">
        <f>'F4.2'!B127</f>
        <v>Centralized Monitoring Solution</v>
      </c>
      <c r="C15" s="135" t="str">
        <f>'F4.2'!C127</f>
        <v>Scheme</v>
      </c>
      <c r="D15" s="18" t="str">
        <f>'F4.2'!D127</f>
        <v>MERC/CAPEX/MSPGCL/2023-24/0576</v>
      </c>
      <c r="E15" s="136">
        <f>'F4.2'!F127</f>
        <v>45232</v>
      </c>
      <c r="F15" s="351">
        <f>'F4.2'!O127</f>
        <v>0</v>
      </c>
      <c r="G15" s="121">
        <f t="shared" si="3"/>
        <v>45232</v>
      </c>
      <c r="H15" s="121"/>
      <c r="I15" s="121" t="str">
        <f>IF('F4.2'!L127=0,"-",'F4.2'!L127)</f>
        <v>-</v>
      </c>
      <c r="J15" s="121" t="str">
        <f>IF('F4.2'!M127=0,"-",'F4.2'!M127)</f>
        <v>-</v>
      </c>
      <c r="K15" s="121"/>
      <c r="L15" s="121" t="str">
        <f>IF('F4.2'!N127=0,"-",'F4.2'!N127)</f>
        <v>-</v>
      </c>
      <c r="M15" s="118">
        <f>IF(C15="DPR",0,'F4.2'!H127)</f>
        <v>66.009</v>
      </c>
      <c r="N15" s="352">
        <f>SUM('F4.2'!T127:V127)</f>
        <v>0</v>
      </c>
      <c r="O15" s="84"/>
      <c r="P15" s="348">
        <f t="shared" si="4"/>
        <v>66.009</v>
      </c>
      <c r="Q15" s="84"/>
      <c r="R15" s="84"/>
      <c r="S15" s="349">
        <f t="shared" si="5"/>
        <v>66.009</v>
      </c>
    </row>
    <row r="16" spans="1:45" ht="30">
      <c r="A16" s="18">
        <f>'F4.2'!A128</f>
        <v>0</v>
      </c>
      <c r="B16" s="22" t="str">
        <f>'F4.2'!B128</f>
        <v>IDC</v>
      </c>
      <c r="C16" s="135" t="str">
        <f>'F4.2'!C128</f>
        <v>IDC</v>
      </c>
      <c r="D16" s="18" t="str">
        <f>'F4.2'!D128</f>
        <v>MERC/CAPEX/MSPGCL/2023-24/0576</v>
      </c>
      <c r="E16" s="136">
        <f>'F4.2'!F128</f>
        <v>45232</v>
      </c>
      <c r="F16" s="351">
        <f>'F4.2'!O128</f>
        <v>0</v>
      </c>
      <c r="G16" s="121">
        <f t="shared" si="3"/>
        <v>45232</v>
      </c>
      <c r="H16" s="121"/>
      <c r="I16" s="121" t="str">
        <f>IF('F4.2'!L128=0,"-",'F4.2'!L128)</f>
        <v>-</v>
      </c>
      <c r="J16" s="121" t="str">
        <f>IF('F4.2'!M128=0,"-",'F4.2'!M128)</f>
        <v>-</v>
      </c>
      <c r="K16" s="121"/>
      <c r="L16" s="121" t="str">
        <f>IF('F4.2'!N128=0,"-",'F4.2'!N128)</f>
        <v>-</v>
      </c>
      <c r="M16" s="118">
        <f>IF(C16="DPR",0,'F4.2'!H128)</f>
        <v>3.3</v>
      </c>
      <c r="N16" s="352">
        <f>SUM('F4.2'!T128:V128)</f>
        <v>0</v>
      </c>
      <c r="O16" s="84"/>
      <c r="P16" s="348">
        <f t="shared" si="4"/>
        <v>3.3</v>
      </c>
      <c r="Q16" s="84"/>
      <c r="R16" s="84"/>
      <c r="S16" s="349">
        <f t="shared" si="5"/>
        <v>3.3</v>
      </c>
    </row>
  </sheetData>
  <mergeCells count="18">
    <mergeCell ref="L5:L6"/>
    <mergeCell ref="M5:M6"/>
    <mergeCell ref="N5:N6"/>
    <mergeCell ref="B4:B6"/>
    <mergeCell ref="C4:C6"/>
    <mergeCell ref="D4:D6"/>
    <mergeCell ref="G4:I4"/>
    <mergeCell ref="J4:L4"/>
    <mergeCell ref="M4:S4"/>
    <mergeCell ref="O5:S5"/>
    <mergeCell ref="I5:I6"/>
    <mergeCell ref="J5:J6"/>
    <mergeCell ref="K5:K6"/>
    <mergeCell ref="A4:A6"/>
    <mergeCell ref="E4:E6"/>
    <mergeCell ref="F4:F6"/>
    <mergeCell ref="G5:G6"/>
    <mergeCell ref="H5:H6"/>
  </mergeCells>
  <conditionalFormatting sqref="D9:D10 D12:D13 D15:D16">
    <cfRule type="containsText" dxfId="855" priority="35444" operator="containsText" text="DPR not submitted">
      <formula>NOT(ISERROR(SEARCH("DPR not submitted",D9)))</formula>
    </cfRule>
    <cfRule type="containsText" dxfId="854" priority="35445" operator="containsText" text="Yet to be approved">
      <formula>NOT(ISERROR(SEARCH("Yet to be approved",D9)))</formula>
    </cfRule>
  </conditionalFormatting>
  <conditionalFormatting sqref="E9:E10 E12:E13 E15:E16">
    <cfRule type="containsText" dxfId="853" priority="35446" operator="containsText" text="DPR not submitted">
      <formula>NOT(ISERROR(SEARCH("DPR not submitted",E9)))</formula>
    </cfRule>
    <cfRule type="containsText" dxfId="852" priority="35447" operator="containsText" text="Yet to be approved">
      <formula>NOT(ISERROR(SEARCH("Yet to be approved",E9)))</formula>
    </cfRule>
  </conditionalFormatting>
  <conditionalFormatting sqref="G9:G10 G12:G13 G15:G16">
    <cfRule type="containsText" dxfId="851" priority="35442" operator="containsText" text="DPR not submitted">
      <formula>NOT(ISERROR(SEARCH("DPR not submitted",G9)))</formula>
    </cfRule>
    <cfRule type="containsText" dxfId="850" priority="35443" operator="containsText" text="Yet to be approved">
      <formula>NOT(ISERROR(SEARCH("Yet to be approved",G9)))</formula>
    </cfRule>
  </conditionalFormatting>
  <conditionalFormatting sqref="H9:J10 H12:J13 H15:J16">
    <cfRule type="containsText" dxfId="849" priority="35440" operator="containsText" text="DPR not submitted">
      <formula>NOT(ISERROR(SEARCH("DPR not submitted",H9)))</formula>
    </cfRule>
    <cfRule type="containsText" dxfId="848" priority="35441" operator="containsText" text="Yet to be approved">
      <formula>NOT(ISERROR(SEARCH("Yet to be approved",H9)))</formula>
    </cfRule>
  </conditionalFormatting>
  <conditionalFormatting sqref="K9:K10 K12:K13 K15:K16">
    <cfRule type="containsText" dxfId="847" priority="35432" operator="containsText" text="DPR not submitted">
      <formula>NOT(ISERROR(SEARCH("DPR not submitted",K9)))</formula>
    </cfRule>
    <cfRule type="containsText" dxfId="846" priority="35433" operator="containsText" text="Yet to be approved">
      <formula>NOT(ISERROR(SEARCH("Yet to be approved",K9)))</formula>
    </cfRule>
  </conditionalFormatting>
  <conditionalFormatting sqref="S17:S1048576">
    <cfRule type="cellIs" dxfId="845" priority="35340" operator="lessThan">
      <formula>0</formula>
    </cfRule>
  </conditionalFormatting>
  <conditionalFormatting sqref="S1:S7">
    <cfRule type="cellIs" dxfId="844" priority="35524" operator="lessThan">
      <formula>0</formula>
    </cfRule>
  </conditionalFormatting>
  <conditionalFormatting sqref="L9:L10 L12:L13 L15:L16">
    <cfRule type="containsText" dxfId="843" priority="92" operator="containsText" text="DPR not submitted">
      <formula>NOT(ISERROR(SEARCH("DPR not submitted",L9)))</formula>
    </cfRule>
    <cfRule type="containsText" dxfId="842" priority="93" operator="containsText" text="Yet to be approved">
      <formula>NOT(ISERROR(SEARCH("Yet to be approved",L9)))</formula>
    </cfRule>
  </conditionalFormatting>
  <conditionalFormatting sqref="S9:S10 S12:S13 S15:S16">
    <cfRule type="cellIs" dxfId="841" priority="91" operator="lessThan">
      <formula>0</formula>
    </cfRule>
  </conditionalFormatting>
  <conditionalFormatting sqref="D8">
    <cfRule type="containsText" dxfId="840" priority="87" operator="containsText" text="DPR not submitted">
      <formula>NOT(ISERROR(SEARCH("DPR not submitted",D8)))</formula>
    </cfRule>
    <cfRule type="containsText" dxfId="839" priority="88" operator="containsText" text="Yet to be approved">
      <formula>NOT(ISERROR(SEARCH("Yet to be approved",D8)))</formula>
    </cfRule>
  </conditionalFormatting>
  <conditionalFormatting sqref="E8">
    <cfRule type="containsText" dxfId="838" priority="89" operator="containsText" text="DPR not submitted">
      <formula>NOT(ISERROR(SEARCH("DPR not submitted",E8)))</formula>
    </cfRule>
    <cfRule type="containsText" dxfId="837" priority="90" operator="containsText" text="Yet to be approved">
      <formula>NOT(ISERROR(SEARCH("Yet to be approved",E8)))</formula>
    </cfRule>
  </conditionalFormatting>
  <conditionalFormatting sqref="D11">
    <cfRule type="containsText" dxfId="836" priority="37" operator="containsText" text="DPR not submitted">
      <formula>NOT(ISERROR(SEARCH("DPR not submitted",D11)))</formula>
    </cfRule>
    <cfRule type="containsText" dxfId="835" priority="38" operator="containsText" text="Yet to be approved">
      <formula>NOT(ISERROR(SEARCH("Yet to be approved",D11)))</formula>
    </cfRule>
  </conditionalFormatting>
  <conditionalFormatting sqref="L8">
    <cfRule type="containsText" dxfId="834" priority="45" operator="containsText" text="DPR not submitted">
      <formula>NOT(ISERROR(SEARCH("DPR not submitted",L8)))</formula>
    </cfRule>
    <cfRule type="containsText" dxfId="833" priority="46" operator="containsText" text="Yet to be approved">
      <formula>NOT(ISERROR(SEARCH("Yet to be approved",L8)))</formula>
    </cfRule>
  </conditionalFormatting>
  <conditionalFormatting sqref="G8">
    <cfRule type="containsText" dxfId="832" priority="53" operator="containsText" text="DPR not submitted">
      <formula>NOT(ISERROR(SEARCH("DPR not submitted",G8)))</formula>
    </cfRule>
    <cfRule type="containsText" dxfId="831" priority="54" operator="containsText" text="Yet to be approved">
      <formula>NOT(ISERROR(SEARCH("Yet to be approved",G8)))</formula>
    </cfRule>
  </conditionalFormatting>
  <conditionalFormatting sqref="I8">
    <cfRule type="containsText" dxfId="830" priority="49" operator="containsText" text="DPR not submitted">
      <formula>NOT(ISERROR(SEARCH("DPR not submitted",I8)))</formula>
    </cfRule>
    <cfRule type="containsText" dxfId="829" priority="50" operator="containsText" text="Yet to be approved">
      <formula>NOT(ISERROR(SEARCH("Yet to be approved",I8)))</formula>
    </cfRule>
  </conditionalFormatting>
  <conditionalFormatting sqref="J8">
    <cfRule type="containsText" dxfId="828" priority="47" operator="containsText" text="DPR not submitted">
      <formula>NOT(ISERROR(SEARCH("DPR not submitted",J8)))</formula>
    </cfRule>
    <cfRule type="containsText" dxfId="827" priority="48" operator="containsText" text="Yet to be approved">
      <formula>NOT(ISERROR(SEARCH("Yet to be approved",J8)))</formula>
    </cfRule>
  </conditionalFormatting>
  <conditionalFormatting sqref="J14">
    <cfRule type="containsText" dxfId="826" priority="3" operator="containsText" text="DPR not submitted">
      <formula>NOT(ISERROR(SEARCH("DPR not submitted",J14)))</formula>
    </cfRule>
    <cfRule type="containsText" dxfId="825" priority="4" operator="containsText" text="Yet to be approved">
      <formula>NOT(ISERROR(SEARCH("Yet to be approved",J14)))</formula>
    </cfRule>
  </conditionalFormatting>
  <conditionalFormatting sqref="L14">
    <cfRule type="containsText" dxfId="824" priority="1" operator="containsText" text="DPR not submitted">
      <formula>NOT(ISERROR(SEARCH("DPR not submitted",L14)))</formula>
    </cfRule>
    <cfRule type="containsText" dxfId="823" priority="2" operator="containsText" text="Yet to be approved">
      <formula>NOT(ISERROR(SEARCH("Yet to be approved",L14)))</formula>
    </cfRule>
  </conditionalFormatting>
  <conditionalFormatting sqref="E11">
    <cfRule type="containsText" dxfId="822" priority="39" operator="containsText" text="DPR not submitted">
      <formula>NOT(ISERROR(SEARCH("DPR not submitted",E11)))</formula>
    </cfRule>
    <cfRule type="containsText" dxfId="821" priority="40" operator="containsText" text="Yet to be approved">
      <formula>NOT(ISERROR(SEARCH("Yet to be approved",E11)))</formula>
    </cfRule>
  </conditionalFormatting>
  <conditionalFormatting sqref="G11">
    <cfRule type="containsText" dxfId="820" priority="27" operator="containsText" text="DPR not submitted">
      <formula>NOT(ISERROR(SEARCH("DPR not submitted",G11)))</formula>
    </cfRule>
    <cfRule type="containsText" dxfId="819" priority="28" operator="containsText" text="Yet to be approved">
      <formula>NOT(ISERROR(SEARCH("Yet to be approved",G11)))</formula>
    </cfRule>
  </conditionalFormatting>
  <conditionalFormatting sqref="I11">
    <cfRule type="containsText" dxfId="818" priority="25" operator="containsText" text="DPR not submitted">
      <formula>NOT(ISERROR(SEARCH("DPR not submitted",I11)))</formula>
    </cfRule>
    <cfRule type="containsText" dxfId="817" priority="26" operator="containsText" text="Yet to be approved">
      <formula>NOT(ISERROR(SEARCH("Yet to be approved",I11)))</formula>
    </cfRule>
  </conditionalFormatting>
  <conditionalFormatting sqref="J11">
    <cfRule type="containsText" dxfId="816" priority="23" operator="containsText" text="DPR not submitted">
      <formula>NOT(ISERROR(SEARCH("DPR not submitted",J11)))</formula>
    </cfRule>
    <cfRule type="containsText" dxfId="815" priority="24" operator="containsText" text="Yet to be approved">
      <formula>NOT(ISERROR(SEARCH("Yet to be approved",J11)))</formula>
    </cfRule>
  </conditionalFormatting>
  <conditionalFormatting sqref="L11">
    <cfRule type="containsText" dxfId="814" priority="21" operator="containsText" text="DPR not submitted">
      <formula>NOT(ISERROR(SEARCH("DPR not submitted",L11)))</formula>
    </cfRule>
    <cfRule type="containsText" dxfId="813" priority="22" operator="containsText" text="Yet to be approved">
      <formula>NOT(ISERROR(SEARCH("Yet to be approved",L11)))</formula>
    </cfRule>
  </conditionalFormatting>
  <conditionalFormatting sqref="D14">
    <cfRule type="containsText" dxfId="812" priority="17" operator="containsText" text="DPR not submitted">
      <formula>NOT(ISERROR(SEARCH("DPR not submitted",D14)))</formula>
    </cfRule>
    <cfRule type="containsText" dxfId="811" priority="18" operator="containsText" text="Yet to be approved">
      <formula>NOT(ISERROR(SEARCH("Yet to be approved",D14)))</formula>
    </cfRule>
  </conditionalFormatting>
  <conditionalFormatting sqref="E14">
    <cfRule type="containsText" dxfId="810" priority="19" operator="containsText" text="DPR not submitted">
      <formula>NOT(ISERROR(SEARCH("DPR not submitted",E14)))</formula>
    </cfRule>
    <cfRule type="containsText" dxfId="809" priority="20" operator="containsText" text="Yet to be approved">
      <formula>NOT(ISERROR(SEARCH("Yet to be approved",E14)))</formula>
    </cfRule>
  </conditionalFormatting>
  <conditionalFormatting sqref="G14">
    <cfRule type="containsText" dxfId="808" priority="7" operator="containsText" text="DPR not submitted">
      <formula>NOT(ISERROR(SEARCH("DPR not submitted",G14)))</formula>
    </cfRule>
    <cfRule type="containsText" dxfId="807" priority="8" operator="containsText" text="Yet to be approved">
      <formula>NOT(ISERROR(SEARCH("Yet to be approved",G14)))</formula>
    </cfRule>
  </conditionalFormatting>
  <conditionalFormatting sqref="I14">
    <cfRule type="containsText" dxfId="806" priority="5" operator="containsText" text="DPR not submitted">
      <formula>NOT(ISERROR(SEARCH("DPR not submitted",I14)))</formula>
    </cfRule>
    <cfRule type="containsText" dxfId="805" priority="6" operator="containsText" text="Yet to be approved">
      <formula>NOT(ISERROR(SEARCH("Yet to be approved",I14)))</formula>
    </cfRule>
  </conditionalFormatting>
  <pageMargins left="0.47152777777777799" right="0.196527777777778" top="0.39305555555555599" bottom="0.35416666666666702" header="0.235416666666667" footer="0.235416666666667"/>
  <pageSetup paperSize="9" scale="36" fitToWidth="2" fitToHeight="0" orientation="landscape" r:id="rId1"/>
  <headerFooter alignWithMargins="0">
    <oddHeader>&amp;C&amp;F</oddHeader>
  </headerFooter>
  <extLst>
    <ext xmlns:x14="http://schemas.microsoft.com/office/spreadsheetml/2009/9/main" uri="{78C0D931-6437-407d-A8EE-F0AAD7539E65}">
      <x14:conditionalFormattings>
        <x14:conditionalFormatting xmlns:xm="http://schemas.microsoft.com/office/excel/2006/main">
          <x14:cfRule type="containsText" priority="79" operator="containsText" id="{9B4D0ABC-403A-4A11-8B1D-C783B7BC3997}">
            <xm:f>NOT(ISERROR(SEARCH($AS$8,AO8)))</xm:f>
            <xm:f>$AS$8</xm:f>
            <x14:dxf>
              <font>
                <b val="0"/>
                <i/>
                <color rgb="FFFF0000"/>
              </font>
              <fill>
                <patternFill patternType="none"/>
              </fill>
            </x14:dxf>
          </x14:cfRule>
          <x14:cfRule type="containsText" priority="80" operator="containsText" id="{75F24A3E-8141-41B2-97FF-D12F1FE63FE8}">
            <xm:f>NOT(ISERROR(SEARCH($AS$7,AO8)))</xm:f>
            <xm:f>$AS$7</xm:f>
            <x14:dxf>
              <fill>
                <patternFill patternType="solid">
                  <bgColor theme="0" tint="-0.34998626667073579"/>
                </patternFill>
              </fill>
            </x14:dxf>
          </x14:cfRule>
          <x14:cfRule type="containsText" priority="81" operator="containsText" id="{89E44BF7-993C-4A6C-B558-762179AA79C1}">
            <xm:f>NOT(ISERROR(SEARCH($AS$6,AO8)))</xm:f>
            <xm:f>$AS$6</xm:f>
            <x14:dxf>
              <font>
                <color rgb="FF9C0006"/>
              </font>
              <fill>
                <patternFill patternType="solid">
                  <bgColor rgb="FFFFC7CE"/>
                </patternFill>
              </fill>
            </x14:dxf>
          </x14:cfRule>
          <x14:cfRule type="containsText" priority="82" operator="containsText" id="{8C0C15E6-63CD-430A-9347-0B97D20648B8}">
            <xm:f>NOT(ISERROR(SEARCH($AS$5,AO8)))</xm:f>
            <xm:f>$AS$5</xm:f>
            <x14:dxf>
              <font>
                <color rgb="FF9C0006"/>
              </font>
              <fill>
                <patternFill patternType="solid">
                  <bgColor rgb="FFFFC7CE"/>
                </patternFill>
              </fill>
            </x14:dxf>
          </x14:cfRule>
          <x14:cfRule type="containsText" priority="83" operator="containsText" id="{F2E95F3F-E51B-4D26-A45B-E51FEA3977C6}">
            <xm:f>NOT(ISERROR(SEARCH($AS$4,AO8)))</xm:f>
            <xm:f>$AS$4</xm:f>
            <x14:dxf>
              <font>
                <color rgb="FF006100"/>
              </font>
              <fill>
                <patternFill patternType="solid">
                  <bgColor rgb="FFC6EFCE"/>
                </patternFill>
              </fill>
            </x14:dxf>
          </x14:cfRule>
          <x14:cfRule type="containsText" priority="84" operator="containsText" id="{5097DBE0-5792-4949-B5A6-97ADFAFFA4EE}">
            <xm:f>NOT(ISERROR(SEARCH($AS$3,AO8)))</xm:f>
            <xm:f>$AS$3</xm:f>
            <x14:dxf>
              <font>
                <color rgb="FF00B050"/>
              </font>
            </x14:dxf>
          </x14:cfRule>
          <x14:cfRule type="containsText" priority="85" operator="containsText" id="{08C345A7-920A-492E-BC85-4880FFB0FFFF}">
            <xm:f>NOT(ISERROR(SEARCH($AS$2,AO8)))</xm:f>
            <xm:f>$AS$2</xm:f>
            <x14:dxf>
              <font>
                <color rgb="FF9C6500"/>
              </font>
              <fill>
                <patternFill patternType="solid">
                  <bgColor rgb="FFFFEB9C"/>
                </patternFill>
              </fill>
            </x14:dxf>
          </x14:cfRule>
          <x14:cfRule type="containsText" priority="86" operator="containsText" id="{19E3ECCF-5CDA-42FA-AE14-8051D347C5F3}">
            <xm:f>NOT(ISERROR(SEARCH($AS$1,AO8)))</xm:f>
            <xm:f>$AS$1</xm:f>
            <x14:dxf>
              <font>
                <color rgb="FF00B0F0"/>
              </font>
            </x14:dxf>
          </x14:cfRule>
          <xm:sqref>AO8</xm:sqref>
        </x14:conditionalFormatting>
        <x14:conditionalFormatting xmlns:xm="http://schemas.microsoft.com/office/excel/2006/main">
          <x14:cfRule type="containsText" priority="29" operator="containsText" id="{10C6336B-94B4-4063-8E90-EDA9F086F12D}">
            <xm:f>NOT(ISERROR(SEARCH($AS$8,AO11)))</xm:f>
            <xm:f>$AS$8</xm:f>
            <x14:dxf>
              <font>
                <b val="0"/>
                <i/>
                <color rgb="FFFF0000"/>
              </font>
              <fill>
                <patternFill patternType="none"/>
              </fill>
            </x14:dxf>
          </x14:cfRule>
          <x14:cfRule type="containsText" priority="30" operator="containsText" id="{8A926EBC-BEB2-480A-A6A0-BB5A20F7A95D}">
            <xm:f>NOT(ISERROR(SEARCH($AS$7,AO11)))</xm:f>
            <xm:f>$AS$7</xm:f>
            <x14:dxf>
              <fill>
                <patternFill patternType="solid">
                  <bgColor theme="0" tint="-0.34998626667073579"/>
                </patternFill>
              </fill>
            </x14:dxf>
          </x14:cfRule>
          <x14:cfRule type="containsText" priority="31" operator="containsText" id="{6644154F-A29E-4BFA-99A9-3C4877FA4AB3}">
            <xm:f>NOT(ISERROR(SEARCH($AS$6,AO11)))</xm:f>
            <xm:f>$AS$6</xm:f>
            <x14:dxf>
              <font>
                <color rgb="FF9C0006"/>
              </font>
              <fill>
                <patternFill patternType="solid">
                  <bgColor rgb="FFFFC7CE"/>
                </patternFill>
              </fill>
            </x14:dxf>
          </x14:cfRule>
          <x14:cfRule type="containsText" priority="32" operator="containsText" id="{8CAA8675-77F8-439E-B623-F736CDEDDE08}">
            <xm:f>NOT(ISERROR(SEARCH($AS$5,AO11)))</xm:f>
            <xm:f>$AS$5</xm:f>
            <x14:dxf>
              <font>
                <color rgb="FF9C0006"/>
              </font>
              <fill>
                <patternFill patternType="solid">
                  <bgColor rgb="FFFFC7CE"/>
                </patternFill>
              </fill>
            </x14:dxf>
          </x14:cfRule>
          <x14:cfRule type="containsText" priority="33" operator="containsText" id="{CB4522EA-0885-4520-A814-68F1FDAAC3AD}">
            <xm:f>NOT(ISERROR(SEARCH($AS$4,AO11)))</xm:f>
            <xm:f>$AS$4</xm:f>
            <x14:dxf>
              <font>
                <color rgb="FF006100"/>
              </font>
              <fill>
                <patternFill patternType="solid">
                  <bgColor rgb="FFC6EFCE"/>
                </patternFill>
              </fill>
            </x14:dxf>
          </x14:cfRule>
          <x14:cfRule type="containsText" priority="34" operator="containsText" id="{2898CBC1-CF04-48EA-8D4B-3A2CB4EC01A4}">
            <xm:f>NOT(ISERROR(SEARCH($AS$3,AO11)))</xm:f>
            <xm:f>$AS$3</xm:f>
            <x14:dxf>
              <font>
                <color rgb="FF00B050"/>
              </font>
            </x14:dxf>
          </x14:cfRule>
          <x14:cfRule type="containsText" priority="35" operator="containsText" id="{44A34D65-C6E5-4540-9D18-B3B26D0567F6}">
            <xm:f>NOT(ISERROR(SEARCH($AS$2,AO11)))</xm:f>
            <xm:f>$AS$2</xm:f>
            <x14:dxf>
              <font>
                <color rgb="FF9C6500"/>
              </font>
              <fill>
                <patternFill patternType="solid">
                  <bgColor rgb="FFFFEB9C"/>
                </patternFill>
              </fill>
            </x14:dxf>
          </x14:cfRule>
          <x14:cfRule type="containsText" priority="36" operator="containsText" id="{B551DFA9-FF8A-488E-8148-58A11EF455A6}">
            <xm:f>NOT(ISERROR(SEARCH($AS$1,AO11)))</xm:f>
            <xm:f>$AS$1</xm:f>
            <x14:dxf>
              <font>
                <color rgb="FF00B0F0"/>
              </font>
            </x14:dxf>
          </x14:cfRule>
          <xm:sqref>AO11</xm:sqref>
        </x14:conditionalFormatting>
        <x14:conditionalFormatting xmlns:xm="http://schemas.microsoft.com/office/excel/2006/main">
          <x14:cfRule type="containsText" priority="9" operator="containsText" id="{17BEB584-F1E6-4C81-A660-E1D3407C9CA2}">
            <xm:f>NOT(ISERROR(SEARCH($AS$8,AO14)))</xm:f>
            <xm:f>$AS$8</xm:f>
            <x14:dxf>
              <font>
                <b val="0"/>
                <i/>
                <color rgb="FFFF0000"/>
              </font>
              <fill>
                <patternFill patternType="none"/>
              </fill>
            </x14:dxf>
          </x14:cfRule>
          <x14:cfRule type="containsText" priority="10" operator="containsText" id="{544D0BE4-0FEA-48A8-BF86-28A3BE9DCE8A}">
            <xm:f>NOT(ISERROR(SEARCH($AS$7,AO14)))</xm:f>
            <xm:f>$AS$7</xm:f>
            <x14:dxf>
              <fill>
                <patternFill patternType="solid">
                  <bgColor theme="0" tint="-0.34998626667073579"/>
                </patternFill>
              </fill>
            </x14:dxf>
          </x14:cfRule>
          <x14:cfRule type="containsText" priority="11" operator="containsText" id="{0EFCA3E4-9C38-4450-859A-364F824AD89D}">
            <xm:f>NOT(ISERROR(SEARCH($AS$6,AO14)))</xm:f>
            <xm:f>$AS$6</xm:f>
            <x14:dxf>
              <font>
                <color rgb="FF9C0006"/>
              </font>
              <fill>
                <patternFill patternType="solid">
                  <bgColor rgb="FFFFC7CE"/>
                </patternFill>
              </fill>
            </x14:dxf>
          </x14:cfRule>
          <x14:cfRule type="containsText" priority="12" operator="containsText" id="{E630E9DB-6796-43DA-BDDF-1C95A4B945DA}">
            <xm:f>NOT(ISERROR(SEARCH($AS$5,AO14)))</xm:f>
            <xm:f>$AS$5</xm:f>
            <x14:dxf>
              <font>
                <color rgb="FF9C0006"/>
              </font>
              <fill>
                <patternFill patternType="solid">
                  <bgColor rgb="FFFFC7CE"/>
                </patternFill>
              </fill>
            </x14:dxf>
          </x14:cfRule>
          <x14:cfRule type="containsText" priority="13" operator="containsText" id="{25A2A79C-8360-4FF6-B0BC-C0A5D2D678D7}">
            <xm:f>NOT(ISERROR(SEARCH($AS$4,AO14)))</xm:f>
            <xm:f>$AS$4</xm:f>
            <x14:dxf>
              <font>
                <color rgb="FF006100"/>
              </font>
              <fill>
                <patternFill patternType="solid">
                  <bgColor rgb="FFC6EFCE"/>
                </patternFill>
              </fill>
            </x14:dxf>
          </x14:cfRule>
          <x14:cfRule type="containsText" priority="14" operator="containsText" id="{2B43383D-BF1E-4606-8EC5-AC97BF876BD9}">
            <xm:f>NOT(ISERROR(SEARCH($AS$3,AO14)))</xm:f>
            <xm:f>$AS$3</xm:f>
            <x14:dxf>
              <font>
                <color rgb="FF00B050"/>
              </font>
            </x14:dxf>
          </x14:cfRule>
          <x14:cfRule type="containsText" priority="15" operator="containsText" id="{8334485D-87E7-4274-A560-DE3919B6FE9E}">
            <xm:f>NOT(ISERROR(SEARCH($AS$2,AO14)))</xm:f>
            <xm:f>$AS$2</xm:f>
            <x14:dxf>
              <font>
                <color rgb="FF9C6500"/>
              </font>
              <fill>
                <patternFill patternType="solid">
                  <bgColor rgb="FFFFEB9C"/>
                </patternFill>
              </fill>
            </x14:dxf>
          </x14:cfRule>
          <x14:cfRule type="containsText" priority="16" operator="containsText" id="{231DC406-7212-4476-A792-EF02B965C89C}">
            <xm:f>NOT(ISERROR(SEARCH($AS$1,AO14)))</xm:f>
            <xm:f>$AS$1</xm:f>
            <x14:dxf>
              <font>
                <color rgb="FF00B0F0"/>
              </font>
            </x14:dxf>
          </x14:cfRule>
          <xm:sqref>AO14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V401"/>
  <sheetViews>
    <sheetView view="pageBreakPreview" zoomScale="80" zoomScaleNormal="80" zoomScaleSheetLayoutView="80" workbookViewId="0">
      <pane xSplit="2" ySplit="6" topLeftCell="AB383" activePane="bottomRight" state="frozen"/>
      <selection pane="topRight"/>
      <selection pane="bottomLeft"/>
      <selection pane="bottomRight" activeCell="AV121" sqref="AV121"/>
    </sheetView>
  </sheetViews>
  <sheetFormatPr defaultColWidth="9.140625" defaultRowHeight="15" outlineLevelRow="1" outlineLevelCol="1"/>
  <cols>
    <col min="1" max="1" width="9.85546875" style="21" customWidth="1"/>
    <col min="2" max="2" width="65.7109375" style="23" customWidth="1"/>
    <col min="3" max="3" width="19.28515625" style="21" customWidth="1" outlineLevel="1"/>
    <col min="4" max="4" width="39" style="21" customWidth="1" outlineLevel="1"/>
    <col min="5" max="5" width="15.85546875" style="30" customWidth="1" outlineLevel="1"/>
    <col min="6" max="6" width="15.28515625" style="31" customWidth="1" outlineLevel="1"/>
    <col min="7" max="7" width="11" style="23" customWidth="1" outlineLevel="1"/>
    <col min="8" max="8" width="12.28515625" style="23" customWidth="1"/>
    <col min="9" max="9" width="12" style="23" customWidth="1" outlineLevel="1"/>
    <col min="10" max="10" width="10.5703125" style="23" customWidth="1" outlineLevel="1"/>
    <col min="11" max="11" width="13.28515625" style="30" customWidth="1" outlineLevel="1"/>
    <col min="12" max="12" width="12.85546875" style="23" customWidth="1" outlineLevel="1"/>
    <col min="13" max="13" width="15.85546875" style="23" customWidth="1" outlineLevel="1"/>
    <col min="14" max="14" width="12.7109375" style="32" customWidth="1" outlineLevel="1"/>
    <col min="15" max="15" width="52.140625" style="23" customWidth="1"/>
    <col min="16" max="16" width="15.5703125" style="33" hidden="1" customWidth="1"/>
    <col min="17" max="19" width="10.42578125" style="34" hidden="1" customWidth="1"/>
    <col min="20" max="22" width="10.42578125" style="34" customWidth="1" outlineLevel="1"/>
    <col min="23" max="27" width="10.7109375" style="34" customWidth="1" outlineLevel="1"/>
    <col min="28" max="28" width="10.7109375" style="34" customWidth="1"/>
    <col min="29" max="29" width="16.28515625" style="35" customWidth="1" outlineLevel="1"/>
    <col min="30" max="39" width="10" style="35" customWidth="1" outlineLevel="1"/>
    <col min="40" max="40" width="10.5703125" style="35" customWidth="1"/>
    <col min="41" max="41" width="19.28515625" style="36" hidden="1" customWidth="1"/>
    <col min="42" max="42" width="12.140625" style="37" hidden="1" customWidth="1"/>
    <col min="43" max="43" width="14.5703125" style="37" hidden="1" customWidth="1"/>
    <col min="44" max="44" width="13.140625" style="37" hidden="1" customWidth="1"/>
    <col min="45" max="45" width="13.140625" style="37" customWidth="1" outlineLevel="1"/>
    <col min="46" max="46" width="13.42578125" style="37" customWidth="1" outlineLevel="1"/>
    <col min="47" max="47" width="10.42578125" style="37" customWidth="1" outlineLevel="1"/>
    <col min="48" max="53" width="10.7109375" style="37" customWidth="1" outlineLevel="1"/>
    <col min="54" max="54" width="17.85546875" style="37" customWidth="1" outlineLevel="1"/>
    <col min="55" max="55" width="109.28515625" style="23" customWidth="1"/>
    <col min="56" max="56" width="15.28515625" style="21" customWidth="1"/>
    <col min="57" max="57" width="27.7109375" style="23" customWidth="1"/>
    <col min="58" max="58" width="12.7109375" style="23" customWidth="1"/>
    <col min="59" max="59" width="15.28515625" style="23" customWidth="1"/>
    <col min="60" max="60" width="12.5703125" style="23" customWidth="1"/>
    <col min="61" max="61" width="13.42578125" style="23" customWidth="1"/>
    <col min="62" max="62" width="13.5703125" style="23" customWidth="1"/>
    <col min="63" max="65" width="9.140625" style="23"/>
    <col min="66" max="66" width="11.28515625" style="23" customWidth="1"/>
    <col min="67" max="16384" width="9.140625" style="23"/>
  </cols>
  <sheetData>
    <row r="1" spans="1:61">
      <c r="D1" s="9" t="s">
        <v>0</v>
      </c>
      <c r="BG1" s="21" t="s">
        <v>70</v>
      </c>
      <c r="BH1" s="23" t="s">
        <v>71</v>
      </c>
    </row>
    <row r="2" spans="1:61">
      <c r="D2" s="38" t="s">
        <v>1</v>
      </c>
      <c r="BG2" s="21" t="s">
        <v>72</v>
      </c>
      <c r="BH2" s="2" t="s">
        <v>73</v>
      </c>
      <c r="BI2" s="2"/>
    </row>
    <row r="3" spans="1:61">
      <c r="A3" s="39"/>
      <c r="B3" s="40" t="s">
        <v>32</v>
      </c>
      <c r="C3" s="41"/>
      <c r="D3" s="42" t="s">
        <v>74</v>
      </c>
      <c r="E3" s="43"/>
      <c r="F3" s="44"/>
      <c r="G3" s="45"/>
      <c r="H3" s="45"/>
      <c r="I3" s="45"/>
      <c r="J3" s="45"/>
      <c r="K3" s="43"/>
      <c r="L3" s="45"/>
      <c r="M3" s="45"/>
      <c r="N3" s="70"/>
      <c r="O3" s="71"/>
      <c r="P3" s="72"/>
      <c r="Q3" s="88"/>
      <c r="R3" s="88"/>
      <c r="S3" s="88"/>
      <c r="T3" s="88"/>
      <c r="U3" s="88"/>
      <c r="V3" s="88"/>
      <c r="W3" s="89" t="s">
        <v>3</v>
      </c>
      <c r="X3" s="89"/>
      <c r="Y3" s="89"/>
      <c r="Z3" s="89"/>
      <c r="AA3" s="89"/>
      <c r="AB3" s="89"/>
      <c r="AC3" s="90"/>
      <c r="AD3" s="90"/>
      <c r="AE3" s="90"/>
      <c r="AF3" s="90"/>
      <c r="AG3" s="90"/>
      <c r="AH3" s="90"/>
      <c r="AI3" s="198"/>
      <c r="AO3" s="20"/>
      <c r="AP3" s="94"/>
      <c r="AQ3" s="95"/>
      <c r="AT3" s="95"/>
      <c r="AU3" s="95"/>
      <c r="AV3" s="99" t="s">
        <v>3</v>
      </c>
      <c r="AW3" s="99"/>
      <c r="AX3" s="99"/>
      <c r="AY3" s="99"/>
      <c r="AZ3" s="99"/>
      <c r="BA3" s="99"/>
      <c r="BB3" s="99"/>
      <c r="BC3" s="100"/>
      <c r="BD3" s="101"/>
      <c r="BE3" s="102">
        <v>10000000</v>
      </c>
      <c r="BF3" s="109"/>
      <c r="BG3" s="21" t="s">
        <v>29</v>
      </c>
      <c r="BH3" s="2" t="s">
        <v>75</v>
      </c>
      <c r="BI3" s="2"/>
    </row>
    <row r="4" spans="1:61">
      <c r="A4" s="510" t="s">
        <v>4</v>
      </c>
      <c r="B4" s="510" t="s">
        <v>34</v>
      </c>
      <c r="C4" s="510" t="s">
        <v>70</v>
      </c>
      <c r="D4" s="510" t="s">
        <v>36</v>
      </c>
      <c r="E4" s="520" t="s">
        <v>76</v>
      </c>
      <c r="F4" s="520" t="s">
        <v>37</v>
      </c>
      <c r="G4" s="510" t="s">
        <v>77</v>
      </c>
      <c r="H4" s="510" t="s">
        <v>78</v>
      </c>
      <c r="I4" s="514" t="s">
        <v>79</v>
      </c>
      <c r="J4" s="514" t="s">
        <v>80</v>
      </c>
      <c r="K4" s="520" t="s">
        <v>81</v>
      </c>
      <c r="L4" s="510" t="s">
        <v>82</v>
      </c>
      <c r="M4" s="510" t="s">
        <v>83</v>
      </c>
      <c r="N4" s="510" t="s">
        <v>84</v>
      </c>
      <c r="O4" s="510" t="s">
        <v>85</v>
      </c>
      <c r="P4" s="530" t="s">
        <v>27</v>
      </c>
      <c r="Q4" s="530"/>
      <c r="R4" s="530"/>
      <c r="S4" s="530"/>
      <c r="T4" s="530"/>
      <c r="U4" s="530"/>
      <c r="V4" s="530"/>
      <c r="W4" s="530"/>
      <c r="X4" s="368"/>
      <c r="Y4" s="368"/>
      <c r="Z4" s="368"/>
      <c r="AA4" s="368"/>
      <c r="AB4" s="368"/>
      <c r="AC4" s="534" t="s">
        <v>86</v>
      </c>
      <c r="AD4" s="534"/>
      <c r="AE4" s="534"/>
      <c r="AF4" s="534"/>
      <c r="AG4" s="534"/>
      <c r="AH4" s="534"/>
      <c r="AI4" s="534"/>
      <c r="AJ4" s="370"/>
      <c r="AK4" s="370"/>
      <c r="AL4" s="370"/>
      <c r="AM4" s="370"/>
      <c r="AN4" s="370"/>
      <c r="AO4" s="530" t="s">
        <v>28</v>
      </c>
      <c r="AP4" s="530"/>
      <c r="AQ4" s="530"/>
      <c r="AR4" s="530"/>
      <c r="AS4" s="530"/>
      <c r="AT4" s="530"/>
      <c r="AU4" s="530"/>
      <c r="AV4" s="530"/>
      <c r="AW4" s="369"/>
      <c r="AX4" s="369"/>
      <c r="AY4" s="369"/>
      <c r="AZ4" s="369"/>
      <c r="BA4" s="369"/>
      <c r="BB4" s="531" t="s">
        <v>87</v>
      </c>
      <c r="BC4" s="527" t="s">
        <v>12</v>
      </c>
      <c r="BD4" s="514" t="s">
        <v>88</v>
      </c>
      <c r="BE4" s="527" t="s">
        <v>89</v>
      </c>
      <c r="BG4" s="21" t="s">
        <v>90</v>
      </c>
      <c r="BH4" s="110" t="s">
        <v>91</v>
      </c>
      <c r="BI4" s="2"/>
    </row>
    <row r="5" spans="1:61" ht="15" customHeight="1">
      <c r="A5" s="510"/>
      <c r="B5" s="510"/>
      <c r="C5" s="510"/>
      <c r="D5" s="510"/>
      <c r="E5" s="520"/>
      <c r="F5" s="520"/>
      <c r="G5" s="510"/>
      <c r="H5" s="510"/>
      <c r="I5" s="514"/>
      <c r="J5" s="514"/>
      <c r="K5" s="520"/>
      <c r="L5" s="510"/>
      <c r="M5" s="510"/>
      <c r="N5" s="510"/>
      <c r="O5" s="510"/>
      <c r="P5" s="530" t="s">
        <v>92</v>
      </c>
      <c r="Q5" s="179" t="s">
        <v>45</v>
      </c>
      <c r="R5" s="179" t="s">
        <v>45</v>
      </c>
      <c r="S5" s="179" t="s">
        <v>45</v>
      </c>
      <c r="T5" s="530" t="s">
        <v>707</v>
      </c>
      <c r="U5" s="267" t="s">
        <v>526</v>
      </c>
      <c r="V5" s="267" t="s">
        <v>526</v>
      </c>
      <c r="W5" s="267" t="s">
        <v>527</v>
      </c>
      <c r="X5" s="368" t="s">
        <v>564</v>
      </c>
      <c r="Y5" s="368" t="s">
        <v>564</v>
      </c>
      <c r="Z5" s="368" t="s">
        <v>564</v>
      </c>
      <c r="AA5" s="368" t="s">
        <v>564</v>
      </c>
      <c r="AB5" s="368" t="s">
        <v>564</v>
      </c>
      <c r="AC5" s="534" t="s">
        <v>93</v>
      </c>
      <c r="AD5" s="180" t="s">
        <v>45</v>
      </c>
      <c r="AE5" s="180" t="s">
        <v>45</v>
      </c>
      <c r="AF5" s="180" t="s">
        <v>45</v>
      </c>
      <c r="AG5" s="268" t="s">
        <v>526</v>
      </c>
      <c r="AH5" s="268" t="s">
        <v>526</v>
      </c>
      <c r="AI5" s="268" t="s">
        <v>527</v>
      </c>
      <c r="AJ5" s="370" t="s">
        <v>564</v>
      </c>
      <c r="AK5" s="370" t="s">
        <v>564</v>
      </c>
      <c r="AL5" s="370" t="s">
        <v>564</v>
      </c>
      <c r="AM5" s="370" t="s">
        <v>564</v>
      </c>
      <c r="AN5" s="370" t="s">
        <v>564</v>
      </c>
      <c r="AO5" s="530" t="s">
        <v>94</v>
      </c>
      <c r="AP5" s="179" t="s">
        <v>45</v>
      </c>
      <c r="AQ5" s="179" t="s">
        <v>45</v>
      </c>
      <c r="AR5" s="179" t="s">
        <v>45</v>
      </c>
      <c r="AS5" s="530" t="s">
        <v>708</v>
      </c>
      <c r="AT5" s="267" t="s">
        <v>526</v>
      </c>
      <c r="AU5" s="267" t="s">
        <v>526</v>
      </c>
      <c r="AV5" s="267" t="s">
        <v>527</v>
      </c>
      <c r="AW5" s="368" t="s">
        <v>564</v>
      </c>
      <c r="AX5" s="368" t="s">
        <v>564</v>
      </c>
      <c r="AY5" s="368" t="s">
        <v>564</v>
      </c>
      <c r="AZ5" s="368" t="s">
        <v>564</v>
      </c>
      <c r="BA5" s="368" t="s">
        <v>564</v>
      </c>
      <c r="BB5" s="532"/>
      <c r="BC5" s="528"/>
      <c r="BD5" s="514"/>
      <c r="BE5" s="528"/>
      <c r="BG5" s="2"/>
      <c r="BH5" s="110" t="s">
        <v>95</v>
      </c>
      <c r="BI5" s="2"/>
    </row>
    <row r="6" spans="1:61" ht="45">
      <c r="A6" s="510"/>
      <c r="B6" s="510"/>
      <c r="C6" s="510"/>
      <c r="D6" s="510"/>
      <c r="E6" s="520"/>
      <c r="F6" s="520"/>
      <c r="G6" s="510"/>
      <c r="H6" s="510"/>
      <c r="I6" s="514"/>
      <c r="J6" s="514"/>
      <c r="K6" s="520"/>
      <c r="L6" s="510"/>
      <c r="M6" s="510"/>
      <c r="N6" s="510"/>
      <c r="O6" s="510"/>
      <c r="P6" s="530"/>
      <c r="Q6" s="179" t="s">
        <v>6</v>
      </c>
      <c r="R6" s="179" t="s">
        <v>7</v>
      </c>
      <c r="S6" s="179" t="s">
        <v>8</v>
      </c>
      <c r="T6" s="530"/>
      <c r="U6" s="179" t="s">
        <v>9</v>
      </c>
      <c r="V6" s="179" t="s">
        <v>10</v>
      </c>
      <c r="W6" s="179" t="s">
        <v>11</v>
      </c>
      <c r="X6" s="368" t="s">
        <v>559</v>
      </c>
      <c r="Y6" s="368" t="s">
        <v>560</v>
      </c>
      <c r="Z6" s="368" t="s">
        <v>561</v>
      </c>
      <c r="AA6" s="368" t="s">
        <v>562</v>
      </c>
      <c r="AB6" s="368" t="s">
        <v>563</v>
      </c>
      <c r="AC6" s="534"/>
      <c r="AD6" s="180" t="s">
        <v>6</v>
      </c>
      <c r="AE6" s="180" t="s">
        <v>7</v>
      </c>
      <c r="AF6" s="180" t="s">
        <v>8</v>
      </c>
      <c r="AG6" s="180" t="s">
        <v>9</v>
      </c>
      <c r="AH6" s="180" t="s">
        <v>10</v>
      </c>
      <c r="AI6" s="180" t="s">
        <v>11</v>
      </c>
      <c r="AJ6" s="370" t="s">
        <v>559</v>
      </c>
      <c r="AK6" s="370" t="s">
        <v>560</v>
      </c>
      <c r="AL6" s="370" t="s">
        <v>561</v>
      </c>
      <c r="AM6" s="370" t="s">
        <v>562</v>
      </c>
      <c r="AN6" s="370" t="s">
        <v>563</v>
      </c>
      <c r="AO6" s="530"/>
      <c r="AP6" s="179" t="s">
        <v>6</v>
      </c>
      <c r="AQ6" s="179" t="s">
        <v>7</v>
      </c>
      <c r="AR6" s="179" t="s">
        <v>8</v>
      </c>
      <c r="AS6" s="530"/>
      <c r="AT6" s="179" t="s">
        <v>9</v>
      </c>
      <c r="AU6" s="179" t="s">
        <v>10</v>
      </c>
      <c r="AV6" s="179" t="s">
        <v>11</v>
      </c>
      <c r="AW6" s="368" t="s">
        <v>559</v>
      </c>
      <c r="AX6" s="368" t="s">
        <v>560</v>
      </c>
      <c r="AY6" s="368" t="s">
        <v>561</v>
      </c>
      <c r="AZ6" s="368" t="s">
        <v>562</v>
      </c>
      <c r="BA6" s="368" t="s">
        <v>563</v>
      </c>
      <c r="BB6" s="533"/>
      <c r="BC6" s="529"/>
      <c r="BD6" s="514"/>
      <c r="BE6" s="529"/>
      <c r="BF6" s="111" t="s">
        <v>96</v>
      </c>
      <c r="BG6" s="112" t="s">
        <v>97</v>
      </c>
      <c r="BH6" s="110" t="s">
        <v>98</v>
      </c>
      <c r="BI6" s="2"/>
    </row>
    <row r="7" spans="1:61" s="2" customFormat="1">
      <c r="A7" s="48"/>
      <c r="B7" s="24" t="s">
        <v>514</v>
      </c>
      <c r="C7" s="49"/>
      <c r="D7" s="49"/>
      <c r="E7" s="50"/>
      <c r="F7" s="51"/>
      <c r="G7" s="52"/>
      <c r="H7" s="52"/>
      <c r="I7" s="52"/>
      <c r="J7" s="52"/>
      <c r="K7" s="50"/>
      <c r="L7" s="52"/>
      <c r="M7" s="52"/>
      <c r="N7" s="75"/>
      <c r="O7" s="52"/>
      <c r="P7" s="76"/>
      <c r="Q7" s="91"/>
      <c r="R7" s="91"/>
      <c r="S7" s="91"/>
      <c r="T7" s="91"/>
      <c r="U7" s="91"/>
      <c r="V7" s="91"/>
      <c r="W7" s="91"/>
      <c r="X7" s="91"/>
      <c r="Y7" s="91"/>
      <c r="Z7" s="91"/>
      <c r="AA7" s="91"/>
      <c r="AB7" s="91"/>
      <c r="AC7" s="92"/>
      <c r="AD7" s="92"/>
      <c r="AE7" s="92"/>
      <c r="AF7" s="92"/>
      <c r="AG7" s="92"/>
      <c r="AH7" s="92"/>
      <c r="AI7" s="92"/>
      <c r="AJ7" s="92"/>
      <c r="AK7" s="92"/>
      <c r="AL7" s="92"/>
      <c r="AM7" s="92"/>
      <c r="AN7" s="92"/>
      <c r="AO7" s="76"/>
      <c r="AP7" s="96"/>
      <c r="AQ7" s="96"/>
      <c r="AR7" s="96"/>
      <c r="AS7" s="96"/>
      <c r="AT7" s="98"/>
      <c r="AU7" s="98"/>
      <c r="AV7" s="98"/>
      <c r="AW7" s="98"/>
      <c r="AX7" s="98"/>
      <c r="AY7" s="98"/>
      <c r="AZ7" s="98"/>
      <c r="BA7" s="98"/>
      <c r="BB7" s="103"/>
      <c r="BC7" s="52"/>
      <c r="BD7" s="49" t="s">
        <v>99</v>
      </c>
      <c r="BE7" s="24"/>
      <c r="BH7" s="23" t="s">
        <v>100</v>
      </c>
    </row>
    <row r="8" spans="1:61" s="2" customFormat="1" ht="18.75">
      <c r="A8" s="224" t="s">
        <v>516</v>
      </c>
      <c r="B8" s="64" t="s">
        <v>163</v>
      </c>
      <c r="C8" s="187"/>
      <c r="D8" s="185" t="str">
        <f>D118</f>
        <v>Add Cap (As per 296 of 2019)</v>
      </c>
      <c r="E8" s="186"/>
      <c r="F8" s="183"/>
      <c r="G8" s="55"/>
      <c r="H8" s="55"/>
      <c r="I8" s="78"/>
      <c r="J8" s="78"/>
      <c r="K8" s="183" t="str">
        <f t="shared" ref="K8" si="0">IF(F8=0,"-",F8)</f>
        <v>-</v>
      </c>
      <c r="L8" s="193"/>
      <c r="M8" s="181"/>
      <c r="N8" s="194"/>
      <c r="O8" s="85"/>
      <c r="P8" s="76"/>
      <c r="Q8" s="91"/>
      <c r="R8" s="91"/>
      <c r="S8" s="91"/>
      <c r="T8" s="91"/>
      <c r="U8" s="91"/>
      <c r="V8" s="91"/>
      <c r="W8" s="91"/>
      <c r="X8" s="91"/>
      <c r="Y8" s="91"/>
      <c r="Z8" s="91"/>
      <c r="AA8" s="91"/>
      <c r="AB8" s="91"/>
      <c r="AC8" s="126"/>
      <c r="AD8" s="126"/>
      <c r="AE8" s="126"/>
      <c r="AF8" s="126"/>
      <c r="AG8" s="126"/>
      <c r="AH8" s="126"/>
      <c r="AI8" s="126"/>
      <c r="AJ8" s="126"/>
      <c r="AK8" s="126"/>
      <c r="AL8" s="126"/>
      <c r="AM8" s="126"/>
      <c r="AN8" s="126"/>
      <c r="AO8" s="76"/>
      <c r="AP8" s="96"/>
      <c r="AQ8" s="96"/>
      <c r="AR8" s="96"/>
      <c r="AS8" s="96"/>
      <c r="AT8" s="98"/>
      <c r="AU8" s="98"/>
      <c r="AV8" s="98"/>
      <c r="AW8" s="98"/>
      <c r="AX8" s="98"/>
      <c r="AY8" s="98"/>
      <c r="AZ8" s="98"/>
      <c r="BA8" s="98"/>
      <c r="BB8" s="98"/>
      <c r="BC8" s="78"/>
      <c r="BD8" s="104"/>
      <c r="BE8" s="64"/>
    </row>
    <row r="9" spans="1:61" s="222" customFormat="1" ht="15.75">
      <c r="A9" s="205">
        <v>1</v>
      </c>
      <c r="B9" s="206" t="s">
        <v>164</v>
      </c>
      <c r="C9" s="207" t="s">
        <v>72</v>
      </c>
      <c r="D9" s="208" t="str">
        <f t="shared" ref="D9:D43" si="1">D8</f>
        <v>Add Cap (As per 296 of 2019)</v>
      </c>
      <c r="E9" s="209" t="s">
        <v>60</v>
      </c>
      <c r="F9" s="210"/>
      <c r="G9" s="211"/>
      <c r="H9" s="204">
        <v>7.2</v>
      </c>
      <c r="I9" s="291"/>
      <c r="J9" s="291"/>
      <c r="K9" s="292" t="s">
        <v>536</v>
      </c>
      <c r="L9" s="293"/>
      <c r="M9" s="294"/>
      <c r="N9" s="295"/>
      <c r="O9" s="296"/>
      <c r="P9" s="217"/>
      <c r="Q9" s="217"/>
      <c r="R9" s="217"/>
      <c r="S9" s="217"/>
      <c r="T9" s="217"/>
      <c r="U9" s="217"/>
      <c r="V9" s="217"/>
      <c r="W9" s="217"/>
      <c r="X9" s="217"/>
      <c r="Y9" s="217"/>
      <c r="Z9" s="217"/>
      <c r="AA9" s="217"/>
      <c r="AB9" s="217"/>
      <c r="AC9" s="218"/>
      <c r="AD9" s="218"/>
      <c r="AE9" s="218"/>
      <c r="AF9" s="218"/>
      <c r="AG9" s="218"/>
      <c r="AH9" s="218"/>
      <c r="AI9" s="218"/>
      <c r="AJ9" s="218"/>
      <c r="AK9" s="218"/>
      <c r="AL9" s="218"/>
      <c r="AM9" s="218"/>
      <c r="AN9" s="218"/>
      <c r="AO9" s="217"/>
      <c r="AP9" s="217"/>
      <c r="AQ9" s="217"/>
      <c r="AR9" s="217"/>
      <c r="AS9" s="217"/>
      <c r="AT9" s="217"/>
      <c r="AU9" s="217"/>
      <c r="AV9" s="217"/>
      <c r="AW9" s="217"/>
      <c r="AX9" s="217"/>
      <c r="AY9" s="217"/>
      <c r="AZ9" s="217"/>
      <c r="BA9" s="217"/>
      <c r="BB9" s="219"/>
      <c r="BC9" s="212"/>
      <c r="BD9" s="220"/>
      <c r="BE9" s="221"/>
    </row>
    <row r="10" spans="1:61" s="2" customFormat="1" ht="75" outlineLevel="1">
      <c r="A10" s="53">
        <v>1</v>
      </c>
      <c r="B10" s="264" t="s">
        <v>165</v>
      </c>
      <c r="C10" s="187" t="s">
        <v>72</v>
      </c>
      <c r="D10" s="185" t="str">
        <f t="shared" si="1"/>
        <v>Add Cap (As per 296 of 2019)</v>
      </c>
      <c r="E10" s="186" t="s">
        <v>60</v>
      </c>
      <c r="F10" s="183"/>
      <c r="G10" s="55"/>
      <c r="H10" s="63"/>
      <c r="I10" s="297"/>
      <c r="J10" s="297"/>
      <c r="K10" s="298" t="s">
        <v>536</v>
      </c>
      <c r="L10" s="299" t="s">
        <v>166</v>
      </c>
      <c r="M10" s="300" t="s">
        <v>102</v>
      </c>
      <c r="N10" s="301" t="s">
        <v>99</v>
      </c>
      <c r="O10" s="476" t="s">
        <v>68</v>
      </c>
      <c r="P10" s="76">
        <v>0</v>
      </c>
      <c r="Q10" s="91">
        <v>0</v>
      </c>
      <c r="R10" s="91">
        <v>0</v>
      </c>
      <c r="S10" s="91">
        <v>0</v>
      </c>
      <c r="T10" s="76">
        <f>SUM(P10:S10)</f>
        <v>0</v>
      </c>
      <c r="U10" s="91">
        <v>1.35</v>
      </c>
      <c r="V10" s="91">
        <v>0</v>
      </c>
      <c r="W10" s="91">
        <v>0</v>
      </c>
      <c r="X10" s="91"/>
      <c r="Y10" s="91"/>
      <c r="Z10" s="91"/>
      <c r="AA10" s="91"/>
      <c r="AB10" s="91"/>
      <c r="AC10" s="126">
        <v>0</v>
      </c>
      <c r="AD10" s="126">
        <v>0</v>
      </c>
      <c r="AE10" s="126">
        <v>0.2</v>
      </c>
      <c r="AF10" s="126">
        <v>0.4</v>
      </c>
      <c r="AG10" s="126">
        <v>1</v>
      </c>
      <c r="AH10" s="127">
        <v>0</v>
      </c>
      <c r="AI10" s="127">
        <v>0</v>
      </c>
      <c r="AJ10" s="127"/>
      <c r="AK10" s="127"/>
      <c r="AL10" s="127"/>
      <c r="AM10" s="127"/>
      <c r="AN10" s="127"/>
      <c r="AO10" s="76">
        <v>0</v>
      </c>
      <c r="AP10" s="96">
        <v>0</v>
      </c>
      <c r="AQ10" s="96">
        <v>0</v>
      </c>
      <c r="AR10" s="96">
        <v>0</v>
      </c>
      <c r="AS10" s="76">
        <f>SUM(AO10:AR10)</f>
        <v>0</v>
      </c>
      <c r="AT10" s="335">
        <v>1.35</v>
      </c>
      <c r="AU10" s="385">
        <v>0</v>
      </c>
      <c r="AV10" s="336">
        <v>0</v>
      </c>
      <c r="AW10" s="336">
        <v>0</v>
      </c>
      <c r="AX10" s="336">
        <v>0</v>
      </c>
      <c r="AY10" s="336">
        <v>0</v>
      </c>
      <c r="AZ10" s="336">
        <v>0</v>
      </c>
      <c r="BA10" s="336">
        <v>0</v>
      </c>
      <c r="BB10" s="337"/>
      <c r="BC10" s="354" t="s">
        <v>543</v>
      </c>
      <c r="BD10" s="355" t="s">
        <v>91</v>
      </c>
      <c r="BE10" s="107">
        <v>4385000438</v>
      </c>
    </row>
    <row r="11" spans="1:61" s="2" customFormat="1" ht="38.1" customHeight="1" outlineLevel="1">
      <c r="A11" s="53">
        <v>2</v>
      </c>
      <c r="B11" s="264" t="s">
        <v>522</v>
      </c>
      <c r="C11" s="187" t="s">
        <v>72</v>
      </c>
      <c r="D11" s="185" t="str">
        <f t="shared" si="1"/>
        <v>Add Cap (As per 296 of 2019)</v>
      </c>
      <c r="E11" s="186" t="s">
        <v>60</v>
      </c>
      <c r="F11" s="183"/>
      <c r="G11" s="55"/>
      <c r="H11" s="63"/>
      <c r="I11" s="297"/>
      <c r="J11" s="297"/>
      <c r="K11" s="298" t="s">
        <v>536</v>
      </c>
      <c r="L11" s="299" t="s">
        <v>167</v>
      </c>
      <c r="M11" s="300" t="s">
        <v>102</v>
      </c>
      <c r="N11" s="302" t="s">
        <v>168</v>
      </c>
      <c r="O11" s="477" t="s">
        <v>69</v>
      </c>
      <c r="P11" s="76">
        <v>0</v>
      </c>
      <c r="Q11" s="91">
        <f t="shared" ref="Q11:S11" si="2">AP11</f>
        <v>0</v>
      </c>
      <c r="R11" s="91">
        <f t="shared" si="2"/>
        <v>0.33134400000000003</v>
      </c>
      <c r="S11" s="91">
        <f t="shared" si="2"/>
        <v>0</v>
      </c>
      <c r="T11" s="76">
        <f t="shared" ref="T11:T74" si="3">SUM(P11:S11)</f>
        <v>0.33134400000000003</v>
      </c>
      <c r="U11" s="309">
        <v>0</v>
      </c>
      <c r="V11" s="91">
        <v>0</v>
      </c>
      <c r="W11" s="91">
        <v>0</v>
      </c>
      <c r="X11" s="91"/>
      <c r="Y11" s="91"/>
      <c r="Z11" s="91"/>
      <c r="AA11" s="91"/>
      <c r="AB11" s="91"/>
      <c r="AC11" s="126">
        <v>0</v>
      </c>
      <c r="AD11" s="126">
        <v>0</v>
      </c>
      <c r="AE11" s="126">
        <v>1</v>
      </c>
      <c r="AF11" s="126">
        <v>0</v>
      </c>
      <c r="AG11" s="126">
        <v>0</v>
      </c>
      <c r="AH11" s="127">
        <v>0</v>
      </c>
      <c r="AI11" s="127">
        <v>0</v>
      </c>
      <c r="AJ11" s="127"/>
      <c r="AK11" s="127"/>
      <c r="AL11" s="127"/>
      <c r="AM11" s="127"/>
      <c r="AN11" s="127"/>
      <c r="AO11" s="76">
        <v>0</v>
      </c>
      <c r="AP11" s="96">
        <v>0</v>
      </c>
      <c r="AQ11" s="96">
        <v>0.33134400000000003</v>
      </c>
      <c r="AR11" s="96">
        <v>0</v>
      </c>
      <c r="AS11" s="76">
        <f t="shared" ref="AS11:AS74" si="4">SUM(AO11:AR11)</f>
        <v>0.33134400000000003</v>
      </c>
      <c r="AT11" s="336">
        <v>0</v>
      </c>
      <c r="AU11" s="385">
        <v>0</v>
      </c>
      <c r="AV11" s="336">
        <v>0</v>
      </c>
      <c r="AW11" s="336">
        <v>0</v>
      </c>
      <c r="AX11" s="336">
        <v>0</v>
      </c>
      <c r="AY11" s="336">
        <v>0</v>
      </c>
      <c r="AZ11" s="336">
        <v>0</v>
      </c>
      <c r="BA11" s="336">
        <v>0</v>
      </c>
      <c r="BB11" s="337"/>
      <c r="BC11" s="356" t="s">
        <v>169</v>
      </c>
      <c r="BD11" s="357" t="s">
        <v>91</v>
      </c>
      <c r="BE11" s="107">
        <v>4370002552</v>
      </c>
      <c r="BF11" s="2">
        <v>1501008371</v>
      </c>
      <c r="BG11" s="2" t="s">
        <v>168</v>
      </c>
    </row>
    <row r="12" spans="1:61" s="2" customFormat="1" ht="39.950000000000003" customHeight="1" outlineLevel="1">
      <c r="A12" s="53">
        <v>3</v>
      </c>
      <c r="B12" s="264" t="s">
        <v>523</v>
      </c>
      <c r="C12" s="187" t="s">
        <v>72</v>
      </c>
      <c r="D12" s="185" t="str">
        <f t="shared" si="1"/>
        <v>Add Cap (As per 296 of 2019)</v>
      </c>
      <c r="E12" s="186" t="s">
        <v>60</v>
      </c>
      <c r="F12" s="183"/>
      <c r="G12" s="55"/>
      <c r="H12" s="63"/>
      <c r="I12" s="297"/>
      <c r="J12" s="297"/>
      <c r="K12" s="298" t="s">
        <v>536</v>
      </c>
      <c r="L12" s="299" t="s">
        <v>170</v>
      </c>
      <c r="M12" s="300" t="s">
        <v>102</v>
      </c>
      <c r="N12" s="301" t="s">
        <v>171</v>
      </c>
      <c r="O12" s="477" t="s">
        <v>69</v>
      </c>
      <c r="P12" s="76">
        <v>0</v>
      </c>
      <c r="Q12" s="91">
        <f t="shared" ref="Q12:S12" si="5">AP12</f>
        <v>0</v>
      </c>
      <c r="R12" s="91">
        <f t="shared" si="5"/>
        <v>0</v>
      </c>
      <c r="S12" s="91">
        <f t="shared" si="5"/>
        <v>0.33134400000000003</v>
      </c>
      <c r="T12" s="76">
        <f t="shared" si="3"/>
        <v>0.33134400000000003</v>
      </c>
      <c r="U12" s="309">
        <v>0</v>
      </c>
      <c r="V12" s="91">
        <v>0</v>
      </c>
      <c r="W12" s="91">
        <v>0</v>
      </c>
      <c r="X12" s="91"/>
      <c r="Y12" s="91"/>
      <c r="Z12" s="91"/>
      <c r="AA12" s="91"/>
      <c r="AB12" s="91"/>
      <c r="AC12" s="126">
        <v>0</v>
      </c>
      <c r="AD12" s="126">
        <v>0</v>
      </c>
      <c r="AE12" s="126">
        <v>0.2</v>
      </c>
      <c r="AF12" s="126">
        <v>1</v>
      </c>
      <c r="AG12" s="126">
        <v>0</v>
      </c>
      <c r="AH12" s="127">
        <v>0</v>
      </c>
      <c r="AI12" s="127">
        <v>0</v>
      </c>
      <c r="AJ12" s="127"/>
      <c r="AK12" s="127"/>
      <c r="AL12" s="127"/>
      <c r="AM12" s="127"/>
      <c r="AN12" s="127"/>
      <c r="AO12" s="76">
        <v>0</v>
      </c>
      <c r="AP12" s="96">
        <v>0</v>
      </c>
      <c r="AQ12" s="96">
        <v>0</v>
      </c>
      <c r="AR12" s="96">
        <v>0.33134400000000003</v>
      </c>
      <c r="AS12" s="76">
        <f t="shared" si="4"/>
        <v>0.33134400000000003</v>
      </c>
      <c r="AT12" s="336">
        <v>0</v>
      </c>
      <c r="AU12" s="385">
        <v>0</v>
      </c>
      <c r="AV12" s="336">
        <v>0</v>
      </c>
      <c r="AW12" s="336">
        <v>0</v>
      </c>
      <c r="AX12" s="336">
        <v>0</v>
      </c>
      <c r="AY12" s="336">
        <v>0</v>
      </c>
      <c r="AZ12" s="336">
        <v>0</v>
      </c>
      <c r="BA12" s="336">
        <v>0</v>
      </c>
      <c r="BB12" s="337"/>
      <c r="BC12" s="356" t="s">
        <v>172</v>
      </c>
      <c r="BD12" s="357" t="s">
        <v>91</v>
      </c>
      <c r="BE12" s="107">
        <v>4385000408</v>
      </c>
      <c r="BF12" s="2">
        <v>1501008519</v>
      </c>
      <c r="BG12" s="2" t="s">
        <v>171</v>
      </c>
    </row>
    <row r="13" spans="1:61" s="2" customFormat="1" ht="31.5" outlineLevel="1">
      <c r="A13" s="53">
        <v>4</v>
      </c>
      <c r="B13" s="230" t="s">
        <v>173</v>
      </c>
      <c r="C13" s="187" t="s">
        <v>72</v>
      </c>
      <c r="D13" s="185" t="str">
        <f t="shared" si="1"/>
        <v>Add Cap (As per 296 of 2019)</v>
      </c>
      <c r="E13" s="186" t="s">
        <v>60</v>
      </c>
      <c r="F13" s="183"/>
      <c r="G13" s="55"/>
      <c r="H13" s="63"/>
      <c r="I13" s="297"/>
      <c r="J13" s="297"/>
      <c r="K13" s="298" t="s">
        <v>536</v>
      </c>
      <c r="L13" s="303">
        <v>44113</v>
      </c>
      <c r="M13" s="300" t="s">
        <v>102</v>
      </c>
      <c r="N13" s="301" t="s">
        <v>174</v>
      </c>
      <c r="O13" s="477" t="s">
        <v>69</v>
      </c>
      <c r="P13" s="76">
        <v>0</v>
      </c>
      <c r="Q13" s="91">
        <f t="shared" ref="Q13:S13" si="6">AP13</f>
        <v>0</v>
      </c>
      <c r="R13" s="91">
        <f t="shared" si="6"/>
        <v>0</v>
      </c>
      <c r="S13" s="91">
        <f t="shared" si="6"/>
        <v>0.73326380000000002</v>
      </c>
      <c r="T13" s="76">
        <f t="shared" si="3"/>
        <v>0.73326380000000002</v>
      </c>
      <c r="U13" s="309">
        <v>0</v>
      </c>
      <c r="V13" s="91">
        <v>0</v>
      </c>
      <c r="W13" s="91">
        <v>0</v>
      </c>
      <c r="X13" s="91"/>
      <c r="Y13" s="91"/>
      <c r="Z13" s="91"/>
      <c r="AA13" s="91"/>
      <c r="AB13" s="91"/>
      <c r="AC13" s="126">
        <v>0</v>
      </c>
      <c r="AD13" s="126">
        <v>0</v>
      </c>
      <c r="AE13" s="126">
        <v>0.2</v>
      </c>
      <c r="AF13" s="126">
        <v>1</v>
      </c>
      <c r="AG13" s="126">
        <v>0</v>
      </c>
      <c r="AH13" s="127">
        <v>0</v>
      </c>
      <c r="AI13" s="127">
        <v>0</v>
      </c>
      <c r="AJ13" s="127"/>
      <c r="AK13" s="127"/>
      <c r="AL13" s="127"/>
      <c r="AM13" s="127"/>
      <c r="AN13" s="127"/>
      <c r="AO13" s="76">
        <v>0</v>
      </c>
      <c r="AP13" s="96">
        <v>0</v>
      </c>
      <c r="AQ13" s="96">
        <v>0</v>
      </c>
      <c r="AR13" s="96">
        <v>0.73326380000000002</v>
      </c>
      <c r="AS13" s="76">
        <f t="shared" si="4"/>
        <v>0.73326380000000002</v>
      </c>
      <c r="AT13" s="336">
        <v>0</v>
      </c>
      <c r="AU13" s="385">
        <v>0</v>
      </c>
      <c r="AV13" s="336">
        <v>0</v>
      </c>
      <c r="AW13" s="336">
        <v>0</v>
      </c>
      <c r="AX13" s="336">
        <v>0</v>
      </c>
      <c r="AY13" s="336">
        <v>0</v>
      </c>
      <c r="AZ13" s="336">
        <v>0</v>
      </c>
      <c r="BA13" s="336">
        <v>0</v>
      </c>
      <c r="BB13" s="337"/>
      <c r="BC13" s="356" t="s">
        <v>175</v>
      </c>
      <c r="BD13" s="357" t="s">
        <v>91</v>
      </c>
      <c r="BE13" s="107">
        <v>4385000483</v>
      </c>
      <c r="BF13" s="2">
        <v>1501008572</v>
      </c>
      <c r="BG13" s="2" t="s">
        <v>174</v>
      </c>
    </row>
    <row r="14" spans="1:61" s="28" customFormat="1" ht="30.95" customHeight="1" outlineLevel="1">
      <c r="A14" s="53">
        <v>5</v>
      </c>
      <c r="B14" s="264" t="s">
        <v>176</v>
      </c>
      <c r="C14" s="187" t="s">
        <v>72</v>
      </c>
      <c r="D14" s="185" t="str">
        <f t="shared" si="1"/>
        <v>Add Cap (As per 296 of 2019)</v>
      </c>
      <c r="E14" s="186" t="s">
        <v>60</v>
      </c>
      <c r="F14" s="183"/>
      <c r="G14" s="66"/>
      <c r="H14" s="66"/>
      <c r="I14" s="297"/>
      <c r="J14" s="297"/>
      <c r="K14" s="298" t="s">
        <v>536</v>
      </c>
      <c r="L14" s="299" t="s">
        <v>177</v>
      </c>
      <c r="M14" s="300" t="s">
        <v>102</v>
      </c>
      <c r="N14" s="301"/>
      <c r="O14" s="477" t="s">
        <v>69</v>
      </c>
      <c r="P14" s="76">
        <v>0</v>
      </c>
      <c r="Q14" s="91">
        <v>0</v>
      </c>
      <c r="R14" s="91">
        <v>0</v>
      </c>
      <c r="S14" s="91">
        <v>0</v>
      </c>
      <c r="T14" s="76">
        <f t="shared" si="3"/>
        <v>0</v>
      </c>
      <c r="U14" s="91">
        <v>0.52329999999999999</v>
      </c>
      <c r="V14" s="91">
        <v>0</v>
      </c>
      <c r="W14" s="91">
        <v>0</v>
      </c>
      <c r="X14" s="91"/>
      <c r="Y14" s="91"/>
      <c r="Z14" s="91"/>
      <c r="AA14" s="91"/>
      <c r="AB14" s="91"/>
      <c r="AC14" s="126">
        <v>0</v>
      </c>
      <c r="AD14" s="126">
        <v>0</v>
      </c>
      <c r="AE14" s="126">
        <v>0.2</v>
      </c>
      <c r="AF14" s="126">
        <v>0.4</v>
      </c>
      <c r="AG14" s="126">
        <v>1</v>
      </c>
      <c r="AH14" s="127">
        <v>0</v>
      </c>
      <c r="AI14" s="127">
        <v>0</v>
      </c>
      <c r="AJ14" s="127"/>
      <c r="AK14" s="127"/>
      <c r="AL14" s="127"/>
      <c r="AM14" s="127"/>
      <c r="AN14" s="127"/>
      <c r="AO14" s="76">
        <v>0</v>
      </c>
      <c r="AP14" s="96">
        <v>0</v>
      </c>
      <c r="AQ14" s="96">
        <v>0</v>
      </c>
      <c r="AR14" s="96">
        <v>0</v>
      </c>
      <c r="AS14" s="76">
        <f t="shared" si="4"/>
        <v>0</v>
      </c>
      <c r="AT14" s="337">
        <v>0.52329999999999999</v>
      </c>
      <c r="AU14" s="385">
        <v>0</v>
      </c>
      <c r="AV14" s="336">
        <v>0</v>
      </c>
      <c r="AW14" s="336">
        <v>0</v>
      </c>
      <c r="AX14" s="336">
        <v>0</v>
      </c>
      <c r="AY14" s="336">
        <v>0</v>
      </c>
      <c r="AZ14" s="336">
        <v>0</v>
      </c>
      <c r="BA14" s="336">
        <v>0</v>
      </c>
      <c r="BB14" s="337"/>
      <c r="BC14" s="356" t="s">
        <v>178</v>
      </c>
      <c r="BD14" s="355" t="s">
        <v>91</v>
      </c>
      <c r="BE14" s="107">
        <v>4385000384</v>
      </c>
      <c r="BF14" s="2"/>
      <c r="BG14" s="2"/>
    </row>
    <row r="15" spans="1:61" s="28" customFormat="1" ht="50.1" customHeight="1" outlineLevel="1">
      <c r="A15" s="53">
        <v>6</v>
      </c>
      <c r="B15" s="230" t="s">
        <v>179</v>
      </c>
      <c r="C15" s="187" t="s">
        <v>72</v>
      </c>
      <c r="D15" s="185" t="str">
        <f t="shared" si="1"/>
        <v>Add Cap (As per 296 of 2019)</v>
      </c>
      <c r="E15" s="186" t="s">
        <v>60</v>
      </c>
      <c r="F15" s="183"/>
      <c r="G15" s="66"/>
      <c r="H15" s="66"/>
      <c r="I15" s="297"/>
      <c r="J15" s="297"/>
      <c r="K15" s="298" t="s">
        <v>536</v>
      </c>
      <c r="L15" s="299" t="s">
        <v>177</v>
      </c>
      <c r="M15" s="300" t="s">
        <v>102</v>
      </c>
      <c r="N15" s="301"/>
      <c r="O15" s="477" t="s">
        <v>69</v>
      </c>
      <c r="P15" s="76">
        <v>0</v>
      </c>
      <c r="Q15" s="91">
        <f t="shared" ref="Q15:S15" si="7">AP15</f>
        <v>0</v>
      </c>
      <c r="R15" s="91">
        <f t="shared" si="7"/>
        <v>0</v>
      </c>
      <c r="S15" s="91">
        <f t="shared" si="7"/>
        <v>0</v>
      </c>
      <c r="T15" s="76">
        <f t="shared" si="3"/>
        <v>0</v>
      </c>
      <c r="U15" s="91">
        <v>0.19409999999999999</v>
      </c>
      <c r="V15" s="91">
        <v>0</v>
      </c>
      <c r="W15" s="91">
        <v>0</v>
      </c>
      <c r="X15" s="91"/>
      <c r="Y15" s="91"/>
      <c r="Z15" s="91"/>
      <c r="AA15" s="91"/>
      <c r="AB15" s="91"/>
      <c r="AC15" s="126">
        <v>0</v>
      </c>
      <c r="AD15" s="126">
        <v>0</v>
      </c>
      <c r="AE15" s="126">
        <v>0.2</v>
      </c>
      <c r="AF15" s="126">
        <v>0.2</v>
      </c>
      <c r="AG15" s="126">
        <v>1</v>
      </c>
      <c r="AH15" s="127">
        <v>0</v>
      </c>
      <c r="AI15" s="127">
        <v>0</v>
      </c>
      <c r="AJ15" s="127"/>
      <c r="AK15" s="127"/>
      <c r="AL15" s="127"/>
      <c r="AM15" s="127"/>
      <c r="AN15" s="127"/>
      <c r="AO15" s="76">
        <v>0</v>
      </c>
      <c r="AP15" s="96">
        <v>0</v>
      </c>
      <c r="AQ15" s="96">
        <v>0</v>
      </c>
      <c r="AR15" s="96">
        <v>0</v>
      </c>
      <c r="AS15" s="76">
        <f t="shared" si="4"/>
        <v>0</v>
      </c>
      <c r="AT15" s="337">
        <v>0.19409999999999999</v>
      </c>
      <c r="AU15" s="385">
        <v>0</v>
      </c>
      <c r="AV15" s="336">
        <v>0</v>
      </c>
      <c r="AW15" s="336">
        <v>0</v>
      </c>
      <c r="AX15" s="336">
        <v>0</v>
      </c>
      <c r="AY15" s="336">
        <v>0</v>
      </c>
      <c r="AZ15" s="336">
        <v>0</v>
      </c>
      <c r="BA15" s="336">
        <v>0</v>
      </c>
      <c r="BB15" s="337"/>
      <c r="BC15" s="356" t="s">
        <v>544</v>
      </c>
      <c r="BD15" s="355" t="s">
        <v>91</v>
      </c>
      <c r="BE15" s="107">
        <v>4385000569</v>
      </c>
    </row>
    <row r="16" spans="1:61" s="28" customFormat="1" ht="51.95" customHeight="1" outlineLevel="1">
      <c r="A16" s="53">
        <v>7</v>
      </c>
      <c r="B16" s="230" t="s">
        <v>180</v>
      </c>
      <c r="C16" s="187" t="s">
        <v>72</v>
      </c>
      <c r="D16" s="185" t="str">
        <f t="shared" si="1"/>
        <v>Add Cap (As per 296 of 2019)</v>
      </c>
      <c r="E16" s="186" t="s">
        <v>60</v>
      </c>
      <c r="F16" s="183"/>
      <c r="G16" s="67"/>
      <c r="H16" s="67"/>
      <c r="I16" s="297"/>
      <c r="J16" s="297"/>
      <c r="K16" s="298" t="s">
        <v>536</v>
      </c>
      <c r="L16" s="299" t="s">
        <v>177</v>
      </c>
      <c r="M16" s="300" t="s">
        <v>102</v>
      </c>
      <c r="N16" s="301" t="s">
        <v>181</v>
      </c>
      <c r="O16" s="477" t="s">
        <v>69</v>
      </c>
      <c r="P16" s="83">
        <v>0</v>
      </c>
      <c r="Q16" s="91">
        <f t="shared" ref="Q16:S16" si="8">AP16</f>
        <v>0</v>
      </c>
      <c r="R16" s="91">
        <f t="shared" si="8"/>
        <v>0</v>
      </c>
      <c r="S16" s="91">
        <f t="shared" si="8"/>
        <v>0.53521083000000003</v>
      </c>
      <c r="T16" s="83">
        <f t="shared" si="3"/>
        <v>0.53521083000000003</v>
      </c>
      <c r="U16" s="310">
        <v>0</v>
      </c>
      <c r="V16" s="83">
        <v>0</v>
      </c>
      <c r="W16" s="83">
        <v>0</v>
      </c>
      <c r="X16" s="83"/>
      <c r="Y16" s="83"/>
      <c r="Z16" s="83"/>
      <c r="AA16" s="83"/>
      <c r="AB16" s="83"/>
      <c r="AC16" s="126">
        <v>0</v>
      </c>
      <c r="AD16" s="126">
        <v>0</v>
      </c>
      <c r="AE16" s="126">
        <v>0.2</v>
      </c>
      <c r="AF16" s="126">
        <v>1</v>
      </c>
      <c r="AG16" s="126">
        <v>0</v>
      </c>
      <c r="AH16" s="127">
        <v>0</v>
      </c>
      <c r="AI16" s="127">
        <v>0</v>
      </c>
      <c r="AJ16" s="127"/>
      <c r="AK16" s="127"/>
      <c r="AL16" s="127"/>
      <c r="AM16" s="127"/>
      <c r="AN16" s="127"/>
      <c r="AO16" s="83">
        <v>0</v>
      </c>
      <c r="AP16" s="96">
        <v>0</v>
      </c>
      <c r="AQ16" s="96">
        <v>0</v>
      </c>
      <c r="AR16" s="96">
        <v>0.53521083000000003</v>
      </c>
      <c r="AS16" s="83">
        <f t="shared" si="4"/>
        <v>0.53521083000000003</v>
      </c>
      <c r="AT16" s="338">
        <v>0</v>
      </c>
      <c r="AU16" s="386">
        <v>0</v>
      </c>
      <c r="AV16" s="338">
        <v>0</v>
      </c>
      <c r="AW16" s="336">
        <v>0</v>
      </c>
      <c r="AX16" s="336">
        <v>0</v>
      </c>
      <c r="AY16" s="336">
        <v>0</v>
      </c>
      <c r="AZ16" s="336">
        <v>0</v>
      </c>
      <c r="BA16" s="336">
        <v>0</v>
      </c>
      <c r="BB16" s="344"/>
      <c r="BC16" s="356" t="s">
        <v>545</v>
      </c>
      <c r="BD16" s="357" t="s">
        <v>91</v>
      </c>
      <c r="BE16" s="107">
        <v>4385000383</v>
      </c>
      <c r="BF16" s="2">
        <v>1501008573</v>
      </c>
      <c r="BG16" s="2" t="s">
        <v>181</v>
      </c>
    </row>
    <row r="17" spans="1:59" s="28" customFormat="1" ht="38.1" customHeight="1" outlineLevel="1">
      <c r="A17" s="53">
        <v>8</v>
      </c>
      <c r="B17" s="230" t="s">
        <v>182</v>
      </c>
      <c r="C17" s="187" t="s">
        <v>72</v>
      </c>
      <c r="D17" s="185" t="str">
        <f t="shared" si="1"/>
        <v>Add Cap (As per 296 of 2019)</v>
      </c>
      <c r="E17" s="186" t="s">
        <v>60</v>
      </c>
      <c r="F17" s="183"/>
      <c r="G17" s="66"/>
      <c r="H17" s="66"/>
      <c r="I17" s="297"/>
      <c r="J17" s="297"/>
      <c r="K17" s="298" t="s">
        <v>536</v>
      </c>
      <c r="L17" s="304">
        <v>44115</v>
      </c>
      <c r="M17" s="300" t="s">
        <v>102</v>
      </c>
      <c r="N17" s="302" t="s">
        <v>183</v>
      </c>
      <c r="O17" s="477" t="s">
        <v>69</v>
      </c>
      <c r="P17" s="86">
        <v>0</v>
      </c>
      <c r="Q17" s="91">
        <f t="shared" ref="Q17:S17" si="9">AP17</f>
        <v>0</v>
      </c>
      <c r="R17" s="91">
        <f t="shared" si="9"/>
        <v>0.56971689999999997</v>
      </c>
      <c r="S17" s="91">
        <f t="shared" si="9"/>
        <v>0</v>
      </c>
      <c r="T17" s="86">
        <f t="shared" si="3"/>
        <v>0.56971689999999997</v>
      </c>
      <c r="U17" s="309">
        <v>0</v>
      </c>
      <c r="V17" s="91">
        <v>0</v>
      </c>
      <c r="W17" s="91">
        <v>0</v>
      </c>
      <c r="X17" s="91"/>
      <c r="Y17" s="91"/>
      <c r="Z17" s="91"/>
      <c r="AA17" s="91"/>
      <c r="AB17" s="91"/>
      <c r="AC17" s="126">
        <v>0</v>
      </c>
      <c r="AD17" s="126">
        <v>0</v>
      </c>
      <c r="AE17" s="126">
        <v>0.1</v>
      </c>
      <c r="AF17" s="126">
        <v>0</v>
      </c>
      <c r="AG17" s="126">
        <v>0</v>
      </c>
      <c r="AH17" s="127">
        <v>0</v>
      </c>
      <c r="AI17" s="127">
        <v>0</v>
      </c>
      <c r="AJ17" s="127"/>
      <c r="AK17" s="127"/>
      <c r="AL17" s="127"/>
      <c r="AM17" s="127"/>
      <c r="AN17" s="127"/>
      <c r="AO17" s="86">
        <v>0</v>
      </c>
      <c r="AP17" s="96">
        <v>0</v>
      </c>
      <c r="AQ17" s="96">
        <v>0.56971689999999997</v>
      </c>
      <c r="AR17" s="96">
        <v>0</v>
      </c>
      <c r="AS17" s="86">
        <f t="shared" si="4"/>
        <v>0.56971689999999997</v>
      </c>
      <c r="AT17" s="336">
        <v>0</v>
      </c>
      <c r="AU17" s="385">
        <v>0</v>
      </c>
      <c r="AV17" s="336">
        <v>0</v>
      </c>
      <c r="AW17" s="336">
        <v>0</v>
      </c>
      <c r="AX17" s="336">
        <v>0</v>
      </c>
      <c r="AY17" s="336">
        <v>0</v>
      </c>
      <c r="AZ17" s="336">
        <v>0</v>
      </c>
      <c r="BA17" s="336">
        <v>0</v>
      </c>
      <c r="BB17" s="337"/>
      <c r="BC17" s="356" t="s">
        <v>546</v>
      </c>
      <c r="BD17" s="357" t="s">
        <v>91</v>
      </c>
      <c r="BE17" s="107">
        <v>4370002571</v>
      </c>
      <c r="BF17" s="2">
        <v>1501008372</v>
      </c>
      <c r="BG17" s="2" t="s">
        <v>183</v>
      </c>
    </row>
    <row r="18" spans="1:59" s="28" customFormat="1" ht="36.950000000000003" customHeight="1" outlineLevel="1">
      <c r="A18" s="53">
        <v>9</v>
      </c>
      <c r="B18" s="230" t="s">
        <v>184</v>
      </c>
      <c r="C18" s="187" t="s">
        <v>72</v>
      </c>
      <c r="D18" s="185" t="str">
        <f t="shared" si="1"/>
        <v>Add Cap (As per 296 of 2019)</v>
      </c>
      <c r="E18" s="186" t="s">
        <v>60</v>
      </c>
      <c r="F18" s="183"/>
      <c r="G18" s="66"/>
      <c r="H18" s="66"/>
      <c r="I18" s="297"/>
      <c r="J18" s="297"/>
      <c r="K18" s="298" t="s">
        <v>536</v>
      </c>
      <c r="L18" s="304">
        <v>44176</v>
      </c>
      <c r="M18" s="300" t="s">
        <v>102</v>
      </c>
      <c r="N18" s="301" t="s">
        <v>185</v>
      </c>
      <c r="O18" s="477" t="s">
        <v>69</v>
      </c>
      <c r="P18" s="86">
        <v>0</v>
      </c>
      <c r="Q18" s="91">
        <f t="shared" ref="Q18:S18" si="10">AP18</f>
        <v>0</v>
      </c>
      <c r="R18" s="91">
        <f t="shared" si="10"/>
        <v>0</v>
      </c>
      <c r="S18" s="91">
        <f t="shared" si="10"/>
        <v>0.42568995599999998</v>
      </c>
      <c r="T18" s="86">
        <f t="shared" si="3"/>
        <v>0.42568995599999998</v>
      </c>
      <c r="U18" s="309">
        <v>0</v>
      </c>
      <c r="V18" s="91">
        <v>0</v>
      </c>
      <c r="W18" s="91">
        <v>0</v>
      </c>
      <c r="X18" s="91"/>
      <c r="Y18" s="91"/>
      <c r="Z18" s="91"/>
      <c r="AA18" s="91"/>
      <c r="AB18" s="91"/>
      <c r="AC18" s="126">
        <v>0</v>
      </c>
      <c r="AD18" s="126">
        <v>0</v>
      </c>
      <c r="AE18" s="126">
        <v>0.4</v>
      </c>
      <c r="AF18" s="126"/>
      <c r="AG18" s="126">
        <v>0</v>
      </c>
      <c r="AH18" s="127">
        <v>0</v>
      </c>
      <c r="AI18" s="127">
        <v>0</v>
      </c>
      <c r="AJ18" s="127"/>
      <c r="AK18" s="127"/>
      <c r="AL18" s="127"/>
      <c r="AM18" s="127"/>
      <c r="AN18" s="127"/>
      <c r="AO18" s="86">
        <v>0</v>
      </c>
      <c r="AP18" s="96">
        <v>0</v>
      </c>
      <c r="AQ18" s="96">
        <v>0</v>
      </c>
      <c r="AR18" s="96">
        <v>0.42568995599999998</v>
      </c>
      <c r="AS18" s="86">
        <f t="shared" si="4"/>
        <v>0.42568995599999998</v>
      </c>
      <c r="AT18" s="336">
        <v>0</v>
      </c>
      <c r="AU18" s="385">
        <v>0</v>
      </c>
      <c r="AV18" s="336">
        <v>0</v>
      </c>
      <c r="AW18" s="336">
        <v>0</v>
      </c>
      <c r="AX18" s="336">
        <v>0</v>
      </c>
      <c r="AY18" s="336">
        <v>0</v>
      </c>
      <c r="AZ18" s="336">
        <v>0</v>
      </c>
      <c r="BA18" s="336">
        <v>0</v>
      </c>
      <c r="BB18" s="337"/>
      <c r="BC18" s="356" t="s">
        <v>547</v>
      </c>
      <c r="BD18" s="357" t="s">
        <v>91</v>
      </c>
      <c r="BE18" s="107">
        <v>4385000389</v>
      </c>
      <c r="BF18" s="2">
        <v>1501008520</v>
      </c>
      <c r="BG18" s="2" t="s">
        <v>185</v>
      </c>
    </row>
    <row r="19" spans="1:59" s="28" customFormat="1" ht="51" customHeight="1" outlineLevel="1">
      <c r="A19" s="53">
        <v>10</v>
      </c>
      <c r="B19" s="230" t="s">
        <v>186</v>
      </c>
      <c r="C19" s="187" t="s">
        <v>72</v>
      </c>
      <c r="D19" s="185" t="str">
        <f t="shared" si="1"/>
        <v>Add Cap (As per 296 of 2019)</v>
      </c>
      <c r="E19" s="186" t="s">
        <v>60</v>
      </c>
      <c r="F19" s="183"/>
      <c r="G19" s="66"/>
      <c r="H19" s="66"/>
      <c r="I19" s="297"/>
      <c r="J19" s="297"/>
      <c r="K19" s="298" t="s">
        <v>536</v>
      </c>
      <c r="L19" s="304">
        <v>44115</v>
      </c>
      <c r="M19" s="300" t="s">
        <v>102</v>
      </c>
      <c r="N19" s="301" t="s">
        <v>187</v>
      </c>
      <c r="O19" s="477" t="s">
        <v>69</v>
      </c>
      <c r="P19" s="86">
        <v>0</v>
      </c>
      <c r="Q19" s="91">
        <f t="shared" ref="Q19:S19" si="11">AP19</f>
        <v>0</v>
      </c>
      <c r="R19" s="91">
        <f t="shared" si="11"/>
        <v>0.27832896000000001</v>
      </c>
      <c r="S19" s="91">
        <f t="shared" si="11"/>
        <v>0</v>
      </c>
      <c r="T19" s="86">
        <f t="shared" si="3"/>
        <v>0.27832896000000001</v>
      </c>
      <c r="U19" s="309">
        <v>0</v>
      </c>
      <c r="V19" s="91">
        <v>0</v>
      </c>
      <c r="W19" s="91">
        <v>0</v>
      </c>
      <c r="X19" s="91"/>
      <c r="Y19" s="91"/>
      <c r="Z19" s="91"/>
      <c r="AA19" s="91"/>
      <c r="AB19" s="91"/>
      <c r="AC19" s="126">
        <v>0</v>
      </c>
      <c r="AD19" s="126">
        <v>0</v>
      </c>
      <c r="AE19" s="126">
        <v>1</v>
      </c>
      <c r="AF19" s="126">
        <v>0</v>
      </c>
      <c r="AG19" s="126">
        <v>0</v>
      </c>
      <c r="AH19" s="127">
        <v>0</v>
      </c>
      <c r="AI19" s="127">
        <v>0</v>
      </c>
      <c r="AJ19" s="127"/>
      <c r="AK19" s="127"/>
      <c r="AL19" s="127"/>
      <c r="AM19" s="127"/>
      <c r="AN19" s="127"/>
      <c r="AO19" s="86">
        <v>0</v>
      </c>
      <c r="AP19" s="96">
        <v>0</v>
      </c>
      <c r="AQ19" s="96">
        <v>0.27832896000000001</v>
      </c>
      <c r="AR19" s="96">
        <v>0</v>
      </c>
      <c r="AS19" s="86">
        <f t="shared" si="4"/>
        <v>0.27832896000000001</v>
      </c>
      <c r="AT19" s="336">
        <v>0</v>
      </c>
      <c r="AU19" s="385">
        <v>0</v>
      </c>
      <c r="AV19" s="336">
        <v>0</v>
      </c>
      <c r="AW19" s="336">
        <v>0</v>
      </c>
      <c r="AX19" s="336">
        <v>0</v>
      </c>
      <c r="AY19" s="336">
        <v>0</v>
      </c>
      <c r="AZ19" s="336">
        <v>0</v>
      </c>
      <c r="BA19" s="336">
        <v>0</v>
      </c>
      <c r="BB19" s="337"/>
      <c r="BC19" s="356" t="s">
        <v>188</v>
      </c>
      <c r="BD19" s="357" t="s">
        <v>91</v>
      </c>
      <c r="BE19" s="107">
        <v>4385000387</v>
      </c>
      <c r="BF19" s="2">
        <v>1501008369</v>
      </c>
      <c r="BG19" s="2" t="s">
        <v>187</v>
      </c>
    </row>
    <row r="20" spans="1:59" s="28" customFormat="1" ht="42" customHeight="1" outlineLevel="1">
      <c r="A20" s="53">
        <v>11</v>
      </c>
      <c r="B20" s="230" t="s">
        <v>189</v>
      </c>
      <c r="C20" s="187" t="s">
        <v>72</v>
      </c>
      <c r="D20" s="185" t="str">
        <f t="shared" si="1"/>
        <v>Add Cap (As per 296 of 2019)</v>
      </c>
      <c r="E20" s="186" t="s">
        <v>60</v>
      </c>
      <c r="F20" s="183"/>
      <c r="G20" s="67"/>
      <c r="H20" s="67"/>
      <c r="I20" s="297"/>
      <c r="J20" s="297"/>
      <c r="K20" s="298" t="s">
        <v>536</v>
      </c>
      <c r="L20" s="304">
        <v>43963</v>
      </c>
      <c r="M20" s="300" t="s">
        <v>102</v>
      </c>
      <c r="N20" s="301" t="s">
        <v>187</v>
      </c>
      <c r="O20" s="477" t="s">
        <v>69</v>
      </c>
      <c r="P20" s="83">
        <v>0</v>
      </c>
      <c r="Q20" s="91">
        <f t="shared" ref="Q20:S20" si="12">AP20</f>
        <v>0</v>
      </c>
      <c r="R20" s="91">
        <f t="shared" si="12"/>
        <v>0.26431690000000002</v>
      </c>
      <c r="S20" s="91">
        <f t="shared" si="12"/>
        <v>0</v>
      </c>
      <c r="T20" s="83">
        <f t="shared" si="3"/>
        <v>0.26431690000000002</v>
      </c>
      <c r="U20" s="310">
        <v>0</v>
      </c>
      <c r="V20" s="83">
        <v>0</v>
      </c>
      <c r="W20" s="83">
        <v>0</v>
      </c>
      <c r="X20" s="83"/>
      <c r="Y20" s="83"/>
      <c r="Z20" s="83"/>
      <c r="AA20" s="83"/>
      <c r="AB20" s="83"/>
      <c r="AC20" s="126">
        <v>0</v>
      </c>
      <c r="AD20" s="126">
        <v>0</v>
      </c>
      <c r="AE20" s="126">
        <v>1</v>
      </c>
      <c r="AF20" s="126">
        <v>0</v>
      </c>
      <c r="AG20" s="126">
        <v>0</v>
      </c>
      <c r="AH20" s="127">
        <v>0</v>
      </c>
      <c r="AI20" s="127">
        <v>0</v>
      </c>
      <c r="AJ20" s="127"/>
      <c r="AK20" s="127"/>
      <c r="AL20" s="127"/>
      <c r="AM20" s="127"/>
      <c r="AN20" s="127"/>
      <c r="AO20" s="83">
        <v>0</v>
      </c>
      <c r="AP20" s="96">
        <v>0</v>
      </c>
      <c r="AQ20" s="96">
        <v>0.26431690000000002</v>
      </c>
      <c r="AR20" s="96">
        <v>0</v>
      </c>
      <c r="AS20" s="83">
        <f t="shared" si="4"/>
        <v>0.26431690000000002</v>
      </c>
      <c r="AT20" s="338">
        <v>0</v>
      </c>
      <c r="AU20" s="386">
        <v>0</v>
      </c>
      <c r="AV20" s="338">
        <v>0</v>
      </c>
      <c r="AW20" s="336">
        <v>0</v>
      </c>
      <c r="AX20" s="336">
        <v>0</v>
      </c>
      <c r="AY20" s="336">
        <v>0</v>
      </c>
      <c r="AZ20" s="336">
        <v>0</v>
      </c>
      <c r="BA20" s="336">
        <v>0</v>
      </c>
      <c r="BB20" s="344"/>
      <c r="BC20" s="356" t="s">
        <v>548</v>
      </c>
      <c r="BD20" s="357" t="s">
        <v>91</v>
      </c>
      <c r="BE20" s="107">
        <v>4385000404</v>
      </c>
      <c r="BF20" s="2">
        <v>1501008370</v>
      </c>
      <c r="BG20" s="2" t="s">
        <v>187</v>
      </c>
    </row>
    <row r="21" spans="1:59" s="28" customFormat="1" ht="31.5" outlineLevel="1">
      <c r="A21" s="53">
        <v>12</v>
      </c>
      <c r="B21" s="230" t="s">
        <v>190</v>
      </c>
      <c r="C21" s="187" t="s">
        <v>72</v>
      </c>
      <c r="D21" s="185" t="str">
        <f t="shared" si="1"/>
        <v>Add Cap (As per 296 of 2019)</v>
      </c>
      <c r="E21" s="186" t="s">
        <v>60</v>
      </c>
      <c r="F21" s="183"/>
      <c r="G21" s="66"/>
      <c r="H21" s="66"/>
      <c r="I21" s="297"/>
      <c r="J21" s="297"/>
      <c r="K21" s="298" t="s">
        <v>536</v>
      </c>
      <c r="L21" s="304">
        <v>44410</v>
      </c>
      <c r="M21" s="300" t="s">
        <v>102</v>
      </c>
      <c r="N21" s="302"/>
      <c r="O21" s="477" t="s">
        <v>69</v>
      </c>
      <c r="P21" s="86">
        <v>0</v>
      </c>
      <c r="Q21" s="91">
        <f t="shared" ref="Q21:S21" si="13">AP21</f>
        <v>0</v>
      </c>
      <c r="R21" s="91">
        <f t="shared" si="13"/>
        <v>0</v>
      </c>
      <c r="S21" s="91">
        <f t="shared" si="13"/>
        <v>0</v>
      </c>
      <c r="T21" s="86">
        <f t="shared" si="3"/>
        <v>0</v>
      </c>
      <c r="U21" s="310">
        <v>0</v>
      </c>
      <c r="V21" s="83">
        <v>0</v>
      </c>
      <c r="W21" s="83">
        <v>0</v>
      </c>
      <c r="X21" s="83"/>
      <c r="Y21" s="83"/>
      <c r="Z21" s="83"/>
      <c r="AA21" s="83"/>
      <c r="AB21" s="83"/>
      <c r="AC21" s="126">
        <v>0</v>
      </c>
      <c r="AD21" s="126">
        <v>0</v>
      </c>
      <c r="AE21" s="126">
        <v>0.4</v>
      </c>
      <c r="AF21" s="126"/>
      <c r="AG21" s="126">
        <v>0</v>
      </c>
      <c r="AH21" s="127">
        <v>0</v>
      </c>
      <c r="AI21" s="127">
        <v>0</v>
      </c>
      <c r="AJ21" s="127"/>
      <c r="AK21" s="127"/>
      <c r="AL21" s="127"/>
      <c r="AM21" s="127"/>
      <c r="AN21" s="127"/>
      <c r="AO21" s="86">
        <v>0</v>
      </c>
      <c r="AP21" s="96">
        <v>0</v>
      </c>
      <c r="AQ21" s="96">
        <v>0</v>
      </c>
      <c r="AR21" s="96">
        <v>0</v>
      </c>
      <c r="AS21" s="86">
        <f t="shared" si="4"/>
        <v>0</v>
      </c>
      <c r="AT21" s="338">
        <v>0</v>
      </c>
      <c r="AU21" s="386">
        <v>0</v>
      </c>
      <c r="AV21" s="335">
        <v>0</v>
      </c>
      <c r="AW21" s="336">
        <v>0</v>
      </c>
      <c r="AX21" s="336">
        <v>0</v>
      </c>
      <c r="AY21" s="336">
        <v>0</v>
      </c>
      <c r="AZ21" s="336">
        <v>0</v>
      </c>
      <c r="BA21" s="336">
        <v>0</v>
      </c>
      <c r="BB21" s="337">
        <v>0</v>
      </c>
      <c r="BC21" s="356" t="s">
        <v>191</v>
      </c>
      <c r="BD21" s="358" t="s">
        <v>73</v>
      </c>
      <c r="BE21" s="108" t="s">
        <v>54</v>
      </c>
    </row>
    <row r="22" spans="1:59" s="28" customFormat="1" ht="39" customHeight="1" outlineLevel="1">
      <c r="A22" s="53">
        <v>13</v>
      </c>
      <c r="B22" s="230" t="s">
        <v>192</v>
      </c>
      <c r="C22" s="187" t="s">
        <v>72</v>
      </c>
      <c r="D22" s="185" t="str">
        <f t="shared" si="1"/>
        <v>Add Cap (As per 296 of 2019)</v>
      </c>
      <c r="E22" s="186" t="s">
        <v>60</v>
      </c>
      <c r="F22" s="183"/>
      <c r="G22" s="66"/>
      <c r="H22" s="66"/>
      <c r="I22" s="297"/>
      <c r="J22" s="297"/>
      <c r="K22" s="298" t="s">
        <v>536</v>
      </c>
      <c r="L22" s="304"/>
      <c r="M22" s="300" t="s">
        <v>102</v>
      </c>
      <c r="N22" s="302"/>
      <c r="O22" s="477" t="s">
        <v>69</v>
      </c>
      <c r="P22" s="86">
        <v>0</v>
      </c>
      <c r="Q22" s="91">
        <f t="shared" ref="Q22:S22" si="14">AP22</f>
        <v>0</v>
      </c>
      <c r="R22" s="91">
        <f t="shared" si="14"/>
        <v>0</v>
      </c>
      <c r="S22" s="91">
        <f t="shared" si="14"/>
        <v>0</v>
      </c>
      <c r="T22" s="86">
        <f t="shared" si="3"/>
        <v>0</v>
      </c>
      <c r="U22" s="310">
        <v>0</v>
      </c>
      <c r="V22" s="83">
        <v>0</v>
      </c>
      <c r="W22" s="83">
        <v>0</v>
      </c>
      <c r="X22" s="83"/>
      <c r="Y22" s="83"/>
      <c r="Z22" s="83"/>
      <c r="AA22" s="83"/>
      <c r="AB22" s="83"/>
      <c r="AC22" s="126">
        <v>0</v>
      </c>
      <c r="AD22" s="126"/>
      <c r="AE22" s="126"/>
      <c r="AF22" s="126"/>
      <c r="AG22" s="126">
        <v>1</v>
      </c>
      <c r="AH22" s="127">
        <v>0</v>
      </c>
      <c r="AI22" s="127">
        <v>0</v>
      </c>
      <c r="AJ22" s="127"/>
      <c r="AK22" s="127"/>
      <c r="AL22" s="127"/>
      <c r="AM22" s="127"/>
      <c r="AN22" s="127"/>
      <c r="AO22" s="86">
        <v>0</v>
      </c>
      <c r="AP22" s="91">
        <v>0</v>
      </c>
      <c r="AQ22" s="91">
        <v>0</v>
      </c>
      <c r="AR22" s="91">
        <v>0</v>
      </c>
      <c r="AS22" s="86">
        <f t="shared" si="4"/>
        <v>0</v>
      </c>
      <c r="AT22" s="338">
        <v>0</v>
      </c>
      <c r="AU22" s="386">
        <v>0</v>
      </c>
      <c r="AV22" s="335">
        <v>0</v>
      </c>
      <c r="AW22" s="336">
        <v>0</v>
      </c>
      <c r="AX22" s="336">
        <v>0</v>
      </c>
      <c r="AY22" s="336">
        <v>0</v>
      </c>
      <c r="AZ22" s="336">
        <v>0</v>
      </c>
      <c r="BA22" s="336">
        <v>0</v>
      </c>
      <c r="BB22" s="337"/>
      <c r="BC22" s="356" t="s">
        <v>54</v>
      </c>
      <c r="BD22" s="358" t="s">
        <v>73</v>
      </c>
      <c r="BE22" s="108"/>
    </row>
    <row r="23" spans="1:59" s="222" customFormat="1" ht="15.75">
      <c r="A23" s="205">
        <v>2</v>
      </c>
      <c r="B23" s="206" t="s">
        <v>193</v>
      </c>
      <c r="C23" s="207" t="s">
        <v>72</v>
      </c>
      <c r="D23" s="208" t="str">
        <f t="shared" si="1"/>
        <v>Add Cap (As per 296 of 2019)</v>
      </c>
      <c r="E23" s="209" t="s">
        <v>60</v>
      </c>
      <c r="F23" s="210"/>
      <c r="G23" s="211"/>
      <c r="H23" s="204">
        <v>4.3</v>
      </c>
      <c r="I23" s="291"/>
      <c r="J23" s="291"/>
      <c r="K23" s="292" t="s">
        <v>536</v>
      </c>
      <c r="L23" s="293"/>
      <c r="M23" s="294" t="s">
        <v>102</v>
      </c>
      <c r="N23" s="295"/>
      <c r="O23" s="296"/>
      <c r="P23" s="217"/>
      <c r="Q23" s="217"/>
      <c r="R23" s="217"/>
      <c r="S23" s="217"/>
      <c r="T23" s="217">
        <f t="shared" si="3"/>
        <v>0</v>
      </c>
      <c r="U23" s="311"/>
      <c r="V23" s="217"/>
      <c r="W23" s="217"/>
      <c r="X23" s="217"/>
      <c r="Y23" s="217"/>
      <c r="Z23" s="217"/>
      <c r="AA23" s="217"/>
      <c r="AB23" s="217"/>
      <c r="AC23" s="218"/>
      <c r="AD23" s="218"/>
      <c r="AE23" s="218"/>
      <c r="AF23" s="218"/>
      <c r="AG23" s="218"/>
      <c r="AH23" s="218"/>
      <c r="AI23" s="218"/>
      <c r="AJ23" s="218"/>
      <c r="AK23" s="218"/>
      <c r="AL23" s="218"/>
      <c r="AM23" s="218"/>
      <c r="AN23" s="218"/>
      <c r="AO23" s="217"/>
      <c r="AP23" s="217"/>
      <c r="AQ23" s="217"/>
      <c r="AR23" s="217"/>
      <c r="AS23" s="217">
        <f t="shared" si="4"/>
        <v>0</v>
      </c>
      <c r="AT23" s="339"/>
      <c r="AU23" s="387"/>
      <c r="AV23" s="339"/>
      <c r="AW23" s="336">
        <v>0</v>
      </c>
      <c r="AX23" s="336">
        <v>0</v>
      </c>
      <c r="AY23" s="336">
        <v>0</v>
      </c>
      <c r="AZ23" s="336">
        <v>0</v>
      </c>
      <c r="BA23" s="336">
        <v>0</v>
      </c>
      <c r="BB23" s="421"/>
      <c r="BC23" s="359"/>
      <c r="BD23" s="360"/>
      <c r="BE23" s="221"/>
    </row>
    <row r="24" spans="1:59" s="28" customFormat="1" ht="47.25" outlineLevel="1">
      <c r="A24" s="68">
        <v>1</v>
      </c>
      <c r="B24" s="230" t="s">
        <v>194</v>
      </c>
      <c r="C24" s="187" t="s">
        <v>72</v>
      </c>
      <c r="D24" s="185" t="str">
        <f t="shared" si="1"/>
        <v>Add Cap (As per 296 of 2019)</v>
      </c>
      <c r="E24" s="186" t="s">
        <v>60</v>
      </c>
      <c r="F24" s="183"/>
      <c r="G24" s="66"/>
      <c r="H24" s="66"/>
      <c r="I24" s="297"/>
      <c r="J24" s="297"/>
      <c r="K24" s="298" t="s">
        <v>536</v>
      </c>
      <c r="L24" s="299" t="s">
        <v>195</v>
      </c>
      <c r="M24" s="300" t="s">
        <v>102</v>
      </c>
      <c r="N24" s="301" t="s">
        <v>196</v>
      </c>
      <c r="O24" s="477" t="s">
        <v>69</v>
      </c>
      <c r="P24" s="86">
        <v>0</v>
      </c>
      <c r="Q24" s="91">
        <f t="shared" ref="Q24:S24" si="15">AP24</f>
        <v>0</v>
      </c>
      <c r="R24" s="91">
        <f t="shared" si="15"/>
        <v>0</v>
      </c>
      <c r="S24" s="91">
        <f t="shared" si="15"/>
        <v>0.51811829399999998</v>
      </c>
      <c r="T24" s="86">
        <f t="shared" si="3"/>
        <v>0.51811829399999998</v>
      </c>
      <c r="U24" s="309">
        <v>0</v>
      </c>
      <c r="V24" s="91">
        <v>0</v>
      </c>
      <c r="W24" s="91">
        <v>0</v>
      </c>
      <c r="X24" s="91"/>
      <c r="Y24" s="91"/>
      <c r="Z24" s="91"/>
      <c r="AA24" s="91"/>
      <c r="AB24" s="91"/>
      <c r="AC24" s="126">
        <v>0</v>
      </c>
      <c r="AD24" s="126">
        <v>0</v>
      </c>
      <c r="AE24" s="126">
        <v>0.2</v>
      </c>
      <c r="AF24" s="126"/>
      <c r="AG24" s="126">
        <v>0</v>
      </c>
      <c r="AH24" s="127">
        <v>0</v>
      </c>
      <c r="AI24" s="127">
        <v>0</v>
      </c>
      <c r="AJ24" s="127"/>
      <c r="AK24" s="127"/>
      <c r="AL24" s="127"/>
      <c r="AM24" s="127"/>
      <c r="AN24" s="127"/>
      <c r="AO24" s="76">
        <v>0</v>
      </c>
      <c r="AP24" s="96">
        <v>0</v>
      </c>
      <c r="AQ24" s="96">
        <v>0</v>
      </c>
      <c r="AR24" s="96">
        <v>0.51811829399999998</v>
      </c>
      <c r="AS24" s="76">
        <f t="shared" si="4"/>
        <v>0.51811829399999998</v>
      </c>
      <c r="AT24" s="336">
        <v>0</v>
      </c>
      <c r="AU24" s="385">
        <v>0</v>
      </c>
      <c r="AV24" s="336">
        <v>0</v>
      </c>
      <c r="AW24" s="336">
        <v>0</v>
      </c>
      <c r="AX24" s="336">
        <v>0</v>
      </c>
      <c r="AY24" s="336">
        <v>0</v>
      </c>
      <c r="AZ24" s="336">
        <v>0</v>
      </c>
      <c r="BA24" s="336">
        <v>0</v>
      </c>
      <c r="BB24" s="337"/>
      <c r="BC24" s="356" t="s">
        <v>197</v>
      </c>
      <c r="BD24" s="357" t="s">
        <v>91</v>
      </c>
      <c r="BE24" s="65">
        <v>4500114242</v>
      </c>
      <c r="BF24" s="2">
        <v>1501008517</v>
      </c>
      <c r="BG24" s="2" t="s">
        <v>196</v>
      </c>
    </row>
    <row r="25" spans="1:59" s="28" customFormat="1" ht="35.1" customHeight="1" outlineLevel="1">
      <c r="A25" s="68">
        <v>2</v>
      </c>
      <c r="B25" s="230" t="s">
        <v>198</v>
      </c>
      <c r="C25" s="187" t="s">
        <v>72</v>
      </c>
      <c r="D25" s="185" t="str">
        <f t="shared" si="1"/>
        <v>Add Cap (As per 296 of 2019)</v>
      </c>
      <c r="E25" s="186" t="s">
        <v>60</v>
      </c>
      <c r="F25" s="183"/>
      <c r="G25" s="67"/>
      <c r="H25" s="67"/>
      <c r="I25" s="297"/>
      <c r="J25" s="297"/>
      <c r="K25" s="298" t="s">
        <v>536</v>
      </c>
      <c r="L25" s="304">
        <v>44053</v>
      </c>
      <c r="M25" s="300" t="s">
        <v>102</v>
      </c>
      <c r="N25" s="301" t="s">
        <v>199</v>
      </c>
      <c r="O25" s="477" t="s">
        <v>69</v>
      </c>
      <c r="P25" s="83">
        <v>0</v>
      </c>
      <c r="Q25" s="91">
        <f t="shared" ref="Q25:S25" si="16">AP25</f>
        <v>0</v>
      </c>
      <c r="R25" s="91">
        <f t="shared" si="16"/>
        <v>0</v>
      </c>
      <c r="S25" s="91">
        <f t="shared" si="16"/>
        <v>0.37712800000000002</v>
      </c>
      <c r="T25" s="83">
        <f t="shared" si="3"/>
        <v>0.37712800000000002</v>
      </c>
      <c r="U25" s="310">
        <v>0</v>
      </c>
      <c r="V25" s="83">
        <v>0</v>
      </c>
      <c r="W25" s="83">
        <v>0</v>
      </c>
      <c r="X25" s="83"/>
      <c r="Y25" s="83"/>
      <c r="Z25" s="83"/>
      <c r="AA25" s="83"/>
      <c r="AB25" s="83"/>
      <c r="AC25" s="126">
        <v>0</v>
      </c>
      <c r="AD25" s="126">
        <v>0</v>
      </c>
      <c r="AE25" s="126">
        <v>0.4</v>
      </c>
      <c r="AF25" s="126"/>
      <c r="AG25" s="126">
        <v>0</v>
      </c>
      <c r="AH25" s="127">
        <v>0</v>
      </c>
      <c r="AI25" s="127">
        <v>0</v>
      </c>
      <c r="AJ25" s="127"/>
      <c r="AK25" s="127"/>
      <c r="AL25" s="127"/>
      <c r="AM25" s="127"/>
      <c r="AN25" s="127"/>
      <c r="AO25" s="76">
        <v>0</v>
      </c>
      <c r="AP25" s="96">
        <v>0</v>
      </c>
      <c r="AQ25" s="96">
        <v>0</v>
      </c>
      <c r="AR25" s="96">
        <v>0.37712800000000002</v>
      </c>
      <c r="AS25" s="76">
        <f t="shared" si="4"/>
        <v>0.37712800000000002</v>
      </c>
      <c r="AT25" s="336">
        <v>0</v>
      </c>
      <c r="AU25" s="385">
        <v>0</v>
      </c>
      <c r="AV25" s="336">
        <v>0</v>
      </c>
      <c r="AW25" s="336">
        <v>0</v>
      </c>
      <c r="AX25" s="336">
        <v>0</v>
      </c>
      <c r="AY25" s="336">
        <v>0</v>
      </c>
      <c r="AZ25" s="336">
        <v>0</v>
      </c>
      <c r="BA25" s="336">
        <v>0</v>
      </c>
      <c r="BB25" s="344"/>
      <c r="BC25" s="356" t="s">
        <v>200</v>
      </c>
      <c r="BD25" s="357" t="s">
        <v>91</v>
      </c>
      <c r="BE25" s="65">
        <v>4385000340</v>
      </c>
      <c r="BF25" s="2">
        <v>1501008613</v>
      </c>
      <c r="BG25" s="2" t="s">
        <v>199</v>
      </c>
    </row>
    <row r="26" spans="1:59" s="28" customFormat="1" ht="33" customHeight="1" outlineLevel="1">
      <c r="A26" s="68">
        <v>3</v>
      </c>
      <c r="B26" s="230" t="s">
        <v>201</v>
      </c>
      <c r="C26" s="187" t="s">
        <v>72</v>
      </c>
      <c r="D26" s="185" t="str">
        <f t="shared" si="1"/>
        <v>Add Cap (As per 296 of 2019)</v>
      </c>
      <c r="E26" s="186" t="s">
        <v>60</v>
      </c>
      <c r="F26" s="183"/>
      <c r="G26" s="66"/>
      <c r="H26" s="66"/>
      <c r="I26" s="297"/>
      <c r="J26" s="297"/>
      <c r="K26" s="298" t="s">
        <v>536</v>
      </c>
      <c r="L26" s="305" t="s">
        <v>202</v>
      </c>
      <c r="M26" s="300" t="s">
        <v>102</v>
      </c>
      <c r="N26" s="302" t="s">
        <v>203</v>
      </c>
      <c r="O26" s="477" t="s">
        <v>69</v>
      </c>
      <c r="P26" s="76">
        <v>0</v>
      </c>
      <c r="Q26" s="91">
        <f t="shared" ref="Q26:S26" si="17">AP26</f>
        <v>0</v>
      </c>
      <c r="R26" s="91">
        <f t="shared" si="17"/>
        <v>0.27501740000000002</v>
      </c>
      <c r="S26" s="91">
        <f t="shared" si="17"/>
        <v>0</v>
      </c>
      <c r="T26" s="76">
        <f t="shared" si="3"/>
        <v>0.27501740000000002</v>
      </c>
      <c r="U26" s="309">
        <v>0</v>
      </c>
      <c r="V26" s="91">
        <v>0</v>
      </c>
      <c r="W26" s="91">
        <v>0</v>
      </c>
      <c r="X26" s="91"/>
      <c r="Y26" s="91"/>
      <c r="Z26" s="91"/>
      <c r="AA26" s="91"/>
      <c r="AB26" s="91"/>
      <c r="AC26" s="126">
        <v>0</v>
      </c>
      <c r="AD26" s="126">
        <v>0</v>
      </c>
      <c r="AE26" s="126">
        <v>1</v>
      </c>
      <c r="AF26" s="126">
        <v>0</v>
      </c>
      <c r="AG26" s="126">
        <v>0</v>
      </c>
      <c r="AH26" s="127">
        <v>0</v>
      </c>
      <c r="AI26" s="127">
        <v>0</v>
      </c>
      <c r="AJ26" s="127"/>
      <c r="AK26" s="127"/>
      <c r="AL26" s="127"/>
      <c r="AM26" s="127"/>
      <c r="AN26" s="127"/>
      <c r="AO26" s="76">
        <v>0</v>
      </c>
      <c r="AP26" s="96">
        <v>0</v>
      </c>
      <c r="AQ26" s="96">
        <v>0.27501740000000002</v>
      </c>
      <c r="AR26" s="96">
        <v>0</v>
      </c>
      <c r="AS26" s="76">
        <f t="shared" si="4"/>
        <v>0.27501740000000002</v>
      </c>
      <c r="AT26" s="336">
        <v>0</v>
      </c>
      <c r="AU26" s="385">
        <v>0</v>
      </c>
      <c r="AV26" s="336">
        <v>0</v>
      </c>
      <c r="AW26" s="336">
        <v>0</v>
      </c>
      <c r="AX26" s="336">
        <v>0</v>
      </c>
      <c r="AY26" s="336">
        <v>0</v>
      </c>
      <c r="AZ26" s="336">
        <v>0</v>
      </c>
      <c r="BA26" s="336">
        <v>0</v>
      </c>
      <c r="BB26" s="337"/>
      <c r="BC26" s="356" t="s">
        <v>204</v>
      </c>
      <c r="BD26" s="357" t="s">
        <v>91</v>
      </c>
      <c r="BE26" s="65">
        <v>4385000390</v>
      </c>
      <c r="BF26" s="2">
        <v>1501008385</v>
      </c>
      <c r="BG26" s="2" t="s">
        <v>203</v>
      </c>
    </row>
    <row r="27" spans="1:59" s="28" customFormat="1" ht="47.25" outlineLevel="1">
      <c r="A27" s="68">
        <v>4</v>
      </c>
      <c r="B27" s="230" t="s">
        <v>205</v>
      </c>
      <c r="C27" s="187" t="s">
        <v>72</v>
      </c>
      <c r="D27" s="185" t="str">
        <f t="shared" si="1"/>
        <v>Add Cap (As per 296 of 2019)</v>
      </c>
      <c r="E27" s="186" t="s">
        <v>60</v>
      </c>
      <c r="F27" s="183"/>
      <c r="G27" s="66"/>
      <c r="H27" s="66"/>
      <c r="I27" s="297"/>
      <c r="J27" s="297"/>
      <c r="K27" s="298" t="s">
        <v>536</v>
      </c>
      <c r="L27" s="305">
        <v>44197</v>
      </c>
      <c r="M27" s="300" t="s">
        <v>102</v>
      </c>
      <c r="N27" s="302" t="s">
        <v>187</v>
      </c>
      <c r="O27" s="477" t="s">
        <v>69</v>
      </c>
      <c r="P27" s="87">
        <v>0</v>
      </c>
      <c r="Q27" s="91">
        <f t="shared" ref="Q27:S27" si="18">AP27</f>
        <v>0</v>
      </c>
      <c r="R27" s="91">
        <f t="shared" si="18"/>
        <v>0.42522480000000001</v>
      </c>
      <c r="S27" s="91">
        <f t="shared" si="18"/>
        <v>0</v>
      </c>
      <c r="T27" s="87">
        <f t="shared" si="3"/>
        <v>0.42522480000000001</v>
      </c>
      <c r="U27" s="312">
        <v>0</v>
      </c>
      <c r="V27" s="87">
        <v>0</v>
      </c>
      <c r="W27" s="87">
        <v>0</v>
      </c>
      <c r="X27" s="87"/>
      <c r="Y27" s="87"/>
      <c r="Z27" s="87"/>
      <c r="AA27" s="87"/>
      <c r="AB27" s="87"/>
      <c r="AC27" s="126">
        <v>0</v>
      </c>
      <c r="AD27" s="126">
        <v>0</v>
      </c>
      <c r="AE27" s="126">
        <v>1</v>
      </c>
      <c r="AF27" s="126">
        <v>0</v>
      </c>
      <c r="AG27" s="126">
        <v>0</v>
      </c>
      <c r="AH27" s="127">
        <v>0</v>
      </c>
      <c r="AI27" s="127">
        <v>0</v>
      </c>
      <c r="AJ27" s="127"/>
      <c r="AK27" s="127"/>
      <c r="AL27" s="127"/>
      <c r="AM27" s="127"/>
      <c r="AN27" s="127"/>
      <c r="AO27" s="76">
        <v>0</v>
      </c>
      <c r="AP27" s="96">
        <v>0</v>
      </c>
      <c r="AQ27" s="96">
        <v>0.42522480000000001</v>
      </c>
      <c r="AR27" s="96">
        <v>0</v>
      </c>
      <c r="AS27" s="76">
        <f t="shared" si="4"/>
        <v>0.42522480000000001</v>
      </c>
      <c r="AT27" s="336">
        <v>0</v>
      </c>
      <c r="AU27" s="385">
        <v>0</v>
      </c>
      <c r="AV27" s="336">
        <v>0</v>
      </c>
      <c r="AW27" s="336">
        <v>0</v>
      </c>
      <c r="AX27" s="336">
        <v>0</v>
      </c>
      <c r="AY27" s="336">
        <v>0</v>
      </c>
      <c r="AZ27" s="336">
        <v>0</v>
      </c>
      <c r="BA27" s="336">
        <v>0</v>
      </c>
      <c r="BB27" s="422"/>
      <c r="BC27" s="356" t="s">
        <v>206</v>
      </c>
      <c r="BD27" s="357" t="s">
        <v>91</v>
      </c>
      <c r="BE27" s="65">
        <v>4385000354</v>
      </c>
      <c r="BF27" s="2">
        <v>130100798</v>
      </c>
      <c r="BG27" s="2" t="s">
        <v>187</v>
      </c>
    </row>
    <row r="28" spans="1:59" s="28" customFormat="1" ht="47.25" outlineLevel="1">
      <c r="A28" s="68">
        <v>5</v>
      </c>
      <c r="B28" s="230" t="s">
        <v>207</v>
      </c>
      <c r="C28" s="187" t="s">
        <v>72</v>
      </c>
      <c r="D28" s="185" t="str">
        <f t="shared" si="1"/>
        <v>Add Cap (As per 296 of 2019)</v>
      </c>
      <c r="E28" s="186" t="s">
        <v>60</v>
      </c>
      <c r="F28" s="183"/>
      <c r="G28" s="66"/>
      <c r="H28" s="66"/>
      <c r="I28" s="297"/>
      <c r="J28" s="297"/>
      <c r="K28" s="298" t="s">
        <v>536</v>
      </c>
      <c r="L28" s="306" t="s">
        <v>208</v>
      </c>
      <c r="M28" s="300" t="s">
        <v>102</v>
      </c>
      <c r="N28" s="307" t="s">
        <v>209</v>
      </c>
      <c r="O28" s="477" t="s">
        <v>69</v>
      </c>
      <c r="P28" s="76">
        <v>0</v>
      </c>
      <c r="Q28" s="91">
        <f t="shared" ref="Q28:S28" si="19">AP28</f>
        <v>0</v>
      </c>
      <c r="R28" s="91">
        <f t="shared" si="19"/>
        <v>0</v>
      </c>
      <c r="S28" s="91">
        <f t="shared" si="19"/>
        <v>0.54787163999999999</v>
      </c>
      <c r="T28" s="76">
        <f t="shared" si="3"/>
        <v>0.54787163999999999</v>
      </c>
      <c r="U28" s="309">
        <v>0</v>
      </c>
      <c r="V28" s="91">
        <v>0</v>
      </c>
      <c r="W28" s="91">
        <v>0</v>
      </c>
      <c r="X28" s="91"/>
      <c r="Y28" s="91"/>
      <c r="Z28" s="91"/>
      <c r="AA28" s="91"/>
      <c r="AB28" s="91"/>
      <c r="AC28" s="126">
        <v>0</v>
      </c>
      <c r="AD28" s="126">
        <v>0</v>
      </c>
      <c r="AE28" s="126">
        <v>0.4</v>
      </c>
      <c r="AF28" s="126">
        <v>1</v>
      </c>
      <c r="AG28" s="126">
        <v>0</v>
      </c>
      <c r="AH28" s="127">
        <v>0</v>
      </c>
      <c r="AI28" s="127">
        <v>0</v>
      </c>
      <c r="AJ28" s="127"/>
      <c r="AK28" s="127"/>
      <c r="AL28" s="127"/>
      <c r="AM28" s="127"/>
      <c r="AN28" s="127"/>
      <c r="AO28" s="76">
        <v>0</v>
      </c>
      <c r="AP28" s="96">
        <v>0</v>
      </c>
      <c r="AQ28" s="96">
        <v>0</v>
      </c>
      <c r="AR28" s="96">
        <v>0.54787163999999999</v>
      </c>
      <c r="AS28" s="76">
        <f t="shared" si="4"/>
        <v>0.54787163999999999</v>
      </c>
      <c r="AT28" s="336">
        <v>0</v>
      </c>
      <c r="AU28" s="385">
        <v>0</v>
      </c>
      <c r="AV28" s="336">
        <v>0</v>
      </c>
      <c r="AW28" s="336">
        <v>0</v>
      </c>
      <c r="AX28" s="336">
        <v>0</v>
      </c>
      <c r="AY28" s="336">
        <v>0</v>
      </c>
      <c r="AZ28" s="336">
        <v>0</v>
      </c>
      <c r="BA28" s="336">
        <v>0</v>
      </c>
      <c r="BB28" s="337"/>
      <c r="BC28" s="356" t="s">
        <v>210</v>
      </c>
      <c r="BD28" s="357" t="s">
        <v>91</v>
      </c>
      <c r="BE28" s="65">
        <v>4550008448</v>
      </c>
      <c r="BF28" s="2">
        <v>1501008601</v>
      </c>
      <c r="BG28" s="2" t="s">
        <v>209</v>
      </c>
    </row>
    <row r="29" spans="1:59" s="28" customFormat="1" ht="32.1" customHeight="1" outlineLevel="1">
      <c r="A29" s="68">
        <v>6</v>
      </c>
      <c r="B29" s="230" t="s">
        <v>211</v>
      </c>
      <c r="C29" s="187" t="s">
        <v>72</v>
      </c>
      <c r="D29" s="185" t="str">
        <f t="shared" si="1"/>
        <v>Add Cap (As per 296 of 2019)</v>
      </c>
      <c r="E29" s="186" t="s">
        <v>60</v>
      </c>
      <c r="F29" s="183"/>
      <c r="G29" s="66"/>
      <c r="H29" s="66"/>
      <c r="I29" s="297"/>
      <c r="J29" s="297"/>
      <c r="K29" s="298" t="s">
        <v>536</v>
      </c>
      <c r="L29" s="306" t="s">
        <v>212</v>
      </c>
      <c r="M29" s="300" t="s">
        <v>102</v>
      </c>
      <c r="N29" s="307" t="s">
        <v>213</v>
      </c>
      <c r="O29" s="477" t="s">
        <v>69</v>
      </c>
      <c r="P29" s="76">
        <v>0</v>
      </c>
      <c r="Q29" s="91">
        <f t="shared" ref="Q29" si="20">AP29</f>
        <v>0</v>
      </c>
      <c r="R29" s="91">
        <f>2038568/10000000</f>
        <v>0.2038568</v>
      </c>
      <c r="S29" s="91">
        <f>AR29-(2038568/10000000)</f>
        <v>0.37859119999999996</v>
      </c>
      <c r="T29" s="76">
        <f t="shared" si="3"/>
        <v>0.58244799999999997</v>
      </c>
      <c r="U29" s="309">
        <v>0</v>
      </c>
      <c r="V29" s="91">
        <v>0</v>
      </c>
      <c r="W29" s="91">
        <v>0</v>
      </c>
      <c r="X29" s="91"/>
      <c r="Y29" s="91"/>
      <c r="Z29" s="91"/>
      <c r="AA29" s="91"/>
      <c r="AB29" s="91"/>
      <c r="AC29" s="126">
        <v>0</v>
      </c>
      <c r="AD29" s="126">
        <v>0</v>
      </c>
      <c r="AE29" s="126">
        <v>0.4</v>
      </c>
      <c r="AF29" s="126">
        <v>1</v>
      </c>
      <c r="AG29" s="126">
        <v>0</v>
      </c>
      <c r="AH29" s="127">
        <v>0</v>
      </c>
      <c r="AI29" s="127">
        <v>0</v>
      </c>
      <c r="AJ29" s="127"/>
      <c r="AK29" s="127"/>
      <c r="AL29" s="127"/>
      <c r="AM29" s="127"/>
      <c r="AN29" s="127"/>
      <c r="AO29" s="76">
        <v>0</v>
      </c>
      <c r="AP29" s="96"/>
      <c r="AQ29" s="96"/>
      <c r="AR29" s="96">
        <f>(2912240+2912240)/10000000</f>
        <v>0.58244799999999997</v>
      </c>
      <c r="AS29" s="76">
        <f t="shared" si="4"/>
        <v>0.58244799999999997</v>
      </c>
      <c r="AT29" s="336">
        <v>0</v>
      </c>
      <c r="AU29" s="385">
        <v>0</v>
      </c>
      <c r="AV29" s="336">
        <v>0</v>
      </c>
      <c r="AW29" s="336">
        <v>0</v>
      </c>
      <c r="AX29" s="336">
        <v>0</v>
      </c>
      <c r="AY29" s="336">
        <v>0</v>
      </c>
      <c r="AZ29" s="336">
        <v>0</v>
      </c>
      <c r="BA29" s="336">
        <v>0</v>
      </c>
      <c r="BB29" s="337"/>
      <c r="BC29" s="356" t="s">
        <v>214</v>
      </c>
      <c r="BD29" s="357" t="s">
        <v>91</v>
      </c>
      <c r="BE29" s="65" t="s">
        <v>215</v>
      </c>
      <c r="BF29" s="79" t="s">
        <v>216</v>
      </c>
      <c r="BG29" s="79" t="s">
        <v>213</v>
      </c>
    </row>
    <row r="30" spans="1:59" s="28" customFormat="1" ht="31.5" outlineLevel="1">
      <c r="A30" s="68">
        <v>7</v>
      </c>
      <c r="B30" s="230" t="s">
        <v>217</v>
      </c>
      <c r="C30" s="187" t="s">
        <v>72</v>
      </c>
      <c r="D30" s="185" t="str">
        <f t="shared" si="1"/>
        <v>Add Cap (As per 296 of 2019)</v>
      </c>
      <c r="E30" s="186" t="s">
        <v>60</v>
      </c>
      <c r="F30" s="183"/>
      <c r="G30" s="66"/>
      <c r="H30" s="66"/>
      <c r="I30" s="297"/>
      <c r="J30" s="297"/>
      <c r="K30" s="298" t="s">
        <v>536</v>
      </c>
      <c r="L30" s="298" t="s">
        <v>218</v>
      </c>
      <c r="M30" s="300" t="s">
        <v>102</v>
      </c>
      <c r="N30" s="298" t="s">
        <v>219</v>
      </c>
      <c r="O30" s="477" t="s">
        <v>69</v>
      </c>
      <c r="P30" s="76">
        <v>0</v>
      </c>
      <c r="Q30" s="91">
        <f t="shared" ref="Q30:S30" si="21">AP30</f>
        <v>0</v>
      </c>
      <c r="R30" s="91">
        <f t="shared" si="21"/>
        <v>0</v>
      </c>
      <c r="S30" s="91">
        <f t="shared" si="21"/>
        <v>0.42338399999999998</v>
      </c>
      <c r="T30" s="76">
        <f t="shared" si="3"/>
        <v>0.42338399999999998</v>
      </c>
      <c r="U30" s="309">
        <v>0</v>
      </c>
      <c r="V30" s="91">
        <v>0</v>
      </c>
      <c r="W30" s="91">
        <v>0</v>
      </c>
      <c r="X30" s="91"/>
      <c r="Y30" s="91"/>
      <c r="Z30" s="91"/>
      <c r="AA30" s="91"/>
      <c r="AB30" s="91"/>
      <c r="AC30" s="126">
        <v>0</v>
      </c>
      <c r="AD30" s="126">
        <v>0</v>
      </c>
      <c r="AE30" s="126">
        <v>0.4</v>
      </c>
      <c r="AF30" s="126">
        <v>1</v>
      </c>
      <c r="AG30" s="126">
        <v>0</v>
      </c>
      <c r="AH30" s="127">
        <v>0</v>
      </c>
      <c r="AI30" s="127">
        <v>0</v>
      </c>
      <c r="AJ30" s="127"/>
      <c r="AK30" s="127"/>
      <c r="AL30" s="127"/>
      <c r="AM30" s="127"/>
      <c r="AN30" s="127"/>
      <c r="AO30" s="76">
        <v>0</v>
      </c>
      <c r="AP30" s="96">
        <v>0</v>
      </c>
      <c r="AQ30" s="96">
        <v>0</v>
      </c>
      <c r="AR30" s="96">
        <v>0.42338399999999998</v>
      </c>
      <c r="AS30" s="76">
        <f t="shared" si="4"/>
        <v>0.42338399999999998</v>
      </c>
      <c r="AT30" s="336">
        <v>0</v>
      </c>
      <c r="AU30" s="385">
        <v>0</v>
      </c>
      <c r="AV30" s="336">
        <v>0</v>
      </c>
      <c r="AW30" s="336">
        <v>0</v>
      </c>
      <c r="AX30" s="336">
        <v>0</v>
      </c>
      <c r="AY30" s="336">
        <v>0</v>
      </c>
      <c r="AZ30" s="336">
        <v>0</v>
      </c>
      <c r="BA30" s="336">
        <v>0</v>
      </c>
      <c r="BB30" s="337"/>
      <c r="BC30" s="356" t="s">
        <v>220</v>
      </c>
      <c r="BD30" s="357" t="s">
        <v>91</v>
      </c>
      <c r="BE30" s="65">
        <v>4550008413</v>
      </c>
      <c r="BF30" s="2">
        <v>1501008518</v>
      </c>
      <c r="BG30" s="2" t="s">
        <v>219</v>
      </c>
    </row>
    <row r="31" spans="1:59" s="28" customFormat="1" ht="31.5" outlineLevel="1">
      <c r="A31" s="68">
        <v>8</v>
      </c>
      <c r="B31" s="230" t="s">
        <v>221</v>
      </c>
      <c r="C31" s="187" t="s">
        <v>72</v>
      </c>
      <c r="D31" s="185" t="str">
        <f t="shared" si="1"/>
        <v>Add Cap (As per 296 of 2019)</v>
      </c>
      <c r="E31" s="186" t="s">
        <v>60</v>
      </c>
      <c r="F31" s="183"/>
      <c r="G31" s="67"/>
      <c r="H31" s="67"/>
      <c r="I31" s="297"/>
      <c r="J31" s="297"/>
      <c r="K31" s="298" t="s">
        <v>536</v>
      </c>
      <c r="L31" s="304">
        <v>44177</v>
      </c>
      <c r="M31" s="300" t="s">
        <v>102</v>
      </c>
      <c r="N31" s="301" t="s">
        <v>222</v>
      </c>
      <c r="O31" s="477" t="s">
        <v>69</v>
      </c>
      <c r="P31" s="83">
        <v>0</v>
      </c>
      <c r="Q31" s="91">
        <f t="shared" ref="Q31:S31" si="22">AP31</f>
        <v>0</v>
      </c>
      <c r="R31" s="91">
        <f t="shared" si="22"/>
        <v>0</v>
      </c>
      <c r="S31" s="91">
        <f t="shared" si="22"/>
        <v>0.49233139999999997</v>
      </c>
      <c r="T31" s="83">
        <f t="shared" si="3"/>
        <v>0.49233139999999997</v>
      </c>
      <c r="U31" s="310">
        <v>0</v>
      </c>
      <c r="V31" s="83">
        <v>0</v>
      </c>
      <c r="W31" s="83">
        <v>0</v>
      </c>
      <c r="X31" s="83"/>
      <c r="Y31" s="83"/>
      <c r="Z31" s="83"/>
      <c r="AA31" s="83"/>
      <c r="AB31" s="83"/>
      <c r="AC31" s="126">
        <v>0</v>
      </c>
      <c r="AD31" s="126">
        <v>0</v>
      </c>
      <c r="AE31" s="126">
        <v>0.4</v>
      </c>
      <c r="AF31" s="126">
        <v>1</v>
      </c>
      <c r="AG31" s="126">
        <v>0</v>
      </c>
      <c r="AH31" s="127">
        <v>0</v>
      </c>
      <c r="AI31" s="127">
        <v>0</v>
      </c>
      <c r="AJ31" s="127"/>
      <c r="AK31" s="127"/>
      <c r="AL31" s="127"/>
      <c r="AM31" s="127"/>
      <c r="AN31" s="127"/>
      <c r="AO31" s="76">
        <v>0</v>
      </c>
      <c r="AP31" s="96">
        <v>0</v>
      </c>
      <c r="AQ31" s="96">
        <v>0</v>
      </c>
      <c r="AR31" s="96">
        <v>0.49233139999999997</v>
      </c>
      <c r="AS31" s="76">
        <f t="shared" si="4"/>
        <v>0.49233139999999997</v>
      </c>
      <c r="AT31" s="336">
        <v>0</v>
      </c>
      <c r="AU31" s="385">
        <v>0</v>
      </c>
      <c r="AV31" s="336">
        <v>0</v>
      </c>
      <c r="AW31" s="336">
        <v>0</v>
      </c>
      <c r="AX31" s="336">
        <v>0</v>
      </c>
      <c r="AY31" s="336">
        <v>0</v>
      </c>
      <c r="AZ31" s="336">
        <v>0</v>
      </c>
      <c r="BA31" s="336">
        <v>0</v>
      </c>
      <c r="BB31" s="344"/>
      <c r="BC31" s="356" t="s">
        <v>223</v>
      </c>
      <c r="BD31" s="357" t="s">
        <v>91</v>
      </c>
      <c r="BE31" s="65">
        <v>4550008451</v>
      </c>
      <c r="BF31" s="2">
        <v>1501008602</v>
      </c>
      <c r="BG31" s="2" t="s">
        <v>222</v>
      </c>
    </row>
    <row r="32" spans="1:59" s="28" customFormat="1" ht="32.1" customHeight="1" outlineLevel="1">
      <c r="A32" s="68">
        <v>9</v>
      </c>
      <c r="B32" s="230" t="s">
        <v>224</v>
      </c>
      <c r="C32" s="187" t="s">
        <v>72</v>
      </c>
      <c r="D32" s="185" t="str">
        <f t="shared" si="1"/>
        <v>Add Cap (As per 296 of 2019)</v>
      </c>
      <c r="E32" s="186" t="s">
        <v>60</v>
      </c>
      <c r="F32" s="183"/>
      <c r="G32" s="69"/>
      <c r="H32" s="69"/>
      <c r="I32" s="297"/>
      <c r="J32" s="297"/>
      <c r="K32" s="298" t="s">
        <v>536</v>
      </c>
      <c r="L32" s="305" t="s">
        <v>225</v>
      </c>
      <c r="M32" s="300" t="s">
        <v>102</v>
      </c>
      <c r="N32" s="307" t="s">
        <v>226</v>
      </c>
      <c r="O32" s="477" t="s">
        <v>69</v>
      </c>
      <c r="P32" s="76">
        <v>0</v>
      </c>
      <c r="Q32" s="91">
        <f t="shared" ref="Q32:S32" si="23">AP32</f>
        <v>0</v>
      </c>
      <c r="R32" s="91">
        <f t="shared" si="23"/>
        <v>0</v>
      </c>
      <c r="S32" s="91">
        <f t="shared" si="23"/>
        <v>0.52905441600000003</v>
      </c>
      <c r="T32" s="76">
        <f t="shared" si="3"/>
        <v>0.52905441600000003</v>
      </c>
      <c r="U32" s="309">
        <v>0</v>
      </c>
      <c r="V32" s="91">
        <v>0</v>
      </c>
      <c r="W32" s="91">
        <v>0</v>
      </c>
      <c r="X32" s="91"/>
      <c r="Y32" s="91"/>
      <c r="Z32" s="91"/>
      <c r="AA32" s="91"/>
      <c r="AB32" s="91"/>
      <c r="AC32" s="126">
        <v>0</v>
      </c>
      <c r="AD32" s="126">
        <v>0</v>
      </c>
      <c r="AE32" s="126">
        <v>0.4</v>
      </c>
      <c r="AF32" s="126">
        <v>1</v>
      </c>
      <c r="AG32" s="126">
        <v>0</v>
      </c>
      <c r="AH32" s="127">
        <v>0</v>
      </c>
      <c r="AI32" s="127">
        <v>0</v>
      </c>
      <c r="AJ32" s="127"/>
      <c r="AK32" s="127"/>
      <c r="AL32" s="127"/>
      <c r="AM32" s="127"/>
      <c r="AN32" s="127"/>
      <c r="AO32" s="76">
        <v>0</v>
      </c>
      <c r="AP32" s="96">
        <v>0</v>
      </c>
      <c r="AQ32" s="96">
        <v>0</v>
      </c>
      <c r="AR32" s="96">
        <v>0.52905441600000003</v>
      </c>
      <c r="AS32" s="76">
        <f t="shared" si="4"/>
        <v>0.52905441600000003</v>
      </c>
      <c r="AT32" s="336">
        <v>0</v>
      </c>
      <c r="AU32" s="385">
        <v>0</v>
      </c>
      <c r="AV32" s="336">
        <v>0</v>
      </c>
      <c r="AW32" s="336">
        <v>0</v>
      </c>
      <c r="AX32" s="336">
        <v>0</v>
      </c>
      <c r="AY32" s="336">
        <v>0</v>
      </c>
      <c r="AZ32" s="336">
        <v>0</v>
      </c>
      <c r="BA32" s="336">
        <v>0</v>
      </c>
      <c r="BB32" s="337"/>
      <c r="BC32" s="356" t="s">
        <v>227</v>
      </c>
      <c r="BD32" s="357" t="s">
        <v>91</v>
      </c>
      <c r="BE32" s="65">
        <v>4550008396</v>
      </c>
      <c r="BF32" s="2">
        <v>1501008600</v>
      </c>
      <c r="BG32" s="2" t="s">
        <v>226</v>
      </c>
    </row>
    <row r="33" spans="1:59" s="222" customFormat="1" ht="15.75">
      <c r="A33" s="205">
        <v>3</v>
      </c>
      <c r="B33" s="206" t="s">
        <v>228</v>
      </c>
      <c r="C33" s="207" t="s">
        <v>72</v>
      </c>
      <c r="D33" s="208" t="str">
        <f t="shared" si="1"/>
        <v>Add Cap (As per 296 of 2019)</v>
      </c>
      <c r="E33" s="209" t="s">
        <v>60</v>
      </c>
      <c r="F33" s="210"/>
      <c r="G33" s="211"/>
      <c r="H33" s="204">
        <v>6.1</v>
      </c>
      <c r="I33" s="291"/>
      <c r="J33" s="291"/>
      <c r="K33" s="292" t="s">
        <v>536</v>
      </c>
      <c r="L33" s="293"/>
      <c r="M33" s="294" t="s">
        <v>102</v>
      </c>
      <c r="N33" s="295"/>
      <c r="O33" s="296"/>
      <c r="P33" s="217"/>
      <c r="Q33" s="217"/>
      <c r="R33" s="217"/>
      <c r="S33" s="217"/>
      <c r="T33" s="217">
        <f t="shared" si="3"/>
        <v>0</v>
      </c>
      <c r="U33" s="313"/>
      <c r="V33" s="217"/>
      <c r="W33" s="217"/>
      <c r="X33" s="217"/>
      <c r="Y33" s="217"/>
      <c r="Z33" s="217"/>
      <c r="AA33" s="217"/>
      <c r="AB33" s="217"/>
      <c r="AC33" s="218"/>
      <c r="AD33" s="218"/>
      <c r="AE33" s="218"/>
      <c r="AF33" s="218"/>
      <c r="AG33" s="218"/>
      <c r="AH33" s="218"/>
      <c r="AI33" s="218"/>
      <c r="AJ33" s="218"/>
      <c r="AK33" s="218"/>
      <c r="AL33" s="218"/>
      <c r="AM33" s="218"/>
      <c r="AN33" s="218"/>
      <c r="AO33" s="217"/>
      <c r="AP33" s="217"/>
      <c r="AQ33" s="217"/>
      <c r="AR33" s="217"/>
      <c r="AS33" s="217">
        <f t="shared" si="4"/>
        <v>0</v>
      </c>
      <c r="AT33" s="340"/>
      <c r="AU33" s="388"/>
      <c r="AV33" s="340"/>
      <c r="AW33" s="336">
        <v>0</v>
      </c>
      <c r="AX33" s="336">
        <v>0</v>
      </c>
      <c r="AY33" s="336">
        <v>0</v>
      </c>
      <c r="AZ33" s="336">
        <v>0</v>
      </c>
      <c r="BA33" s="336">
        <v>0</v>
      </c>
      <c r="BB33" s="423"/>
      <c r="BC33" s="359"/>
      <c r="BD33" s="360"/>
      <c r="BE33" s="221"/>
    </row>
    <row r="34" spans="1:59" s="28" customFormat="1" ht="36" customHeight="1" outlineLevel="1">
      <c r="A34" s="68">
        <v>1</v>
      </c>
      <c r="B34" s="231" t="s">
        <v>229</v>
      </c>
      <c r="C34" s="187" t="s">
        <v>72</v>
      </c>
      <c r="D34" s="185" t="str">
        <f t="shared" si="1"/>
        <v>Add Cap (As per 296 of 2019)</v>
      </c>
      <c r="E34" s="186" t="s">
        <v>60</v>
      </c>
      <c r="F34" s="183"/>
      <c r="G34" s="69"/>
      <c r="H34" s="69"/>
      <c r="I34" s="297"/>
      <c r="J34" s="297"/>
      <c r="K34" s="298" t="s">
        <v>536</v>
      </c>
      <c r="L34" s="305">
        <v>43929</v>
      </c>
      <c r="M34" s="300" t="s">
        <v>102</v>
      </c>
      <c r="N34" s="307" t="s">
        <v>230</v>
      </c>
      <c r="O34" s="477" t="s">
        <v>69</v>
      </c>
      <c r="P34" s="76">
        <v>0</v>
      </c>
      <c r="Q34" s="91">
        <f t="shared" ref="Q34:S34" si="24">AP34</f>
        <v>0</v>
      </c>
      <c r="R34" s="91">
        <f t="shared" si="24"/>
        <v>0</v>
      </c>
      <c r="S34" s="91">
        <f t="shared" si="24"/>
        <v>1.9614571240000001</v>
      </c>
      <c r="T34" s="76">
        <f t="shared" si="3"/>
        <v>1.9614571240000001</v>
      </c>
      <c r="U34" s="314">
        <v>0</v>
      </c>
      <c r="V34" s="91">
        <v>0</v>
      </c>
      <c r="W34" s="91">
        <v>0</v>
      </c>
      <c r="X34" s="91"/>
      <c r="Y34" s="91"/>
      <c r="Z34" s="91"/>
      <c r="AA34" s="91"/>
      <c r="AB34" s="91"/>
      <c r="AC34" s="126">
        <v>0</v>
      </c>
      <c r="AD34" s="126">
        <v>0</v>
      </c>
      <c r="AE34" s="126">
        <v>0.2</v>
      </c>
      <c r="AF34" s="126">
        <v>1</v>
      </c>
      <c r="AG34" s="126">
        <v>0</v>
      </c>
      <c r="AH34" s="127">
        <v>0</v>
      </c>
      <c r="AI34" s="127">
        <v>0</v>
      </c>
      <c r="AJ34" s="127"/>
      <c r="AK34" s="127"/>
      <c r="AL34" s="127"/>
      <c r="AM34" s="127"/>
      <c r="AN34" s="127"/>
      <c r="AO34" s="96">
        <v>0</v>
      </c>
      <c r="AP34" s="96">
        <v>0</v>
      </c>
      <c r="AQ34" s="96">
        <v>0</v>
      </c>
      <c r="AR34" s="96">
        <v>1.9614571240000001</v>
      </c>
      <c r="AS34" s="96">
        <f t="shared" si="4"/>
        <v>1.9614571240000001</v>
      </c>
      <c r="AT34" s="341">
        <v>0</v>
      </c>
      <c r="AU34" s="389">
        <v>0</v>
      </c>
      <c r="AV34" s="341">
        <v>0</v>
      </c>
      <c r="AW34" s="336">
        <v>0</v>
      </c>
      <c r="AX34" s="336">
        <v>0</v>
      </c>
      <c r="AY34" s="336">
        <v>0</v>
      </c>
      <c r="AZ34" s="336">
        <v>0</v>
      </c>
      <c r="BA34" s="336">
        <v>0</v>
      </c>
      <c r="BB34" s="337"/>
      <c r="BC34" s="356" t="s">
        <v>231</v>
      </c>
      <c r="BD34" s="357" t="s">
        <v>91</v>
      </c>
      <c r="BE34" s="131">
        <v>4385000495</v>
      </c>
      <c r="BF34" s="2">
        <v>1501008607</v>
      </c>
      <c r="BG34" s="2" t="s">
        <v>230</v>
      </c>
    </row>
    <row r="35" spans="1:59" s="28" customFormat="1" ht="31.5" outlineLevel="1">
      <c r="A35" s="68">
        <v>2</v>
      </c>
      <c r="B35" s="232" t="s">
        <v>232</v>
      </c>
      <c r="C35" s="187" t="s">
        <v>72</v>
      </c>
      <c r="D35" s="185" t="str">
        <f t="shared" si="1"/>
        <v>Add Cap (As per 296 of 2019)</v>
      </c>
      <c r="E35" s="186" t="s">
        <v>60</v>
      </c>
      <c r="F35" s="183"/>
      <c r="G35" s="69"/>
      <c r="H35" s="69"/>
      <c r="I35" s="297"/>
      <c r="J35" s="297"/>
      <c r="K35" s="298" t="s">
        <v>536</v>
      </c>
      <c r="L35" s="299" t="s">
        <v>233</v>
      </c>
      <c r="M35" s="300" t="s">
        <v>102</v>
      </c>
      <c r="N35" s="301" t="s">
        <v>234</v>
      </c>
      <c r="O35" s="477" t="s">
        <v>69</v>
      </c>
      <c r="P35" s="76">
        <v>0</v>
      </c>
      <c r="Q35" s="91">
        <f t="shared" ref="Q35:S35" si="25">AP35</f>
        <v>0</v>
      </c>
      <c r="R35" s="91">
        <f t="shared" si="25"/>
        <v>0</v>
      </c>
      <c r="S35" s="91">
        <f t="shared" si="25"/>
        <v>0.47613</v>
      </c>
      <c r="T35" s="76">
        <f t="shared" si="3"/>
        <v>0.47613</v>
      </c>
      <c r="U35" s="309">
        <v>0</v>
      </c>
      <c r="V35" s="91">
        <v>0</v>
      </c>
      <c r="W35" s="91">
        <v>0</v>
      </c>
      <c r="X35" s="91"/>
      <c r="Y35" s="91"/>
      <c r="Z35" s="91"/>
      <c r="AA35" s="91"/>
      <c r="AB35" s="91"/>
      <c r="AC35" s="126">
        <v>0</v>
      </c>
      <c r="AD35" s="126">
        <v>0</v>
      </c>
      <c r="AE35" s="126">
        <v>0.2</v>
      </c>
      <c r="AF35" s="126">
        <v>1</v>
      </c>
      <c r="AG35" s="126">
        <v>0</v>
      </c>
      <c r="AH35" s="127">
        <v>0</v>
      </c>
      <c r="AI35" s="127">
        <v>0</v>
      </c>
      <c r="AJ35" s="127"/>
      <c r="AK35" s="127"/>
      <c r="AL35" s="127"/>
      <c r="AM35" s="127"/>
      <c r="AN35" s="127"/>
      <c r="AO35" s="96">
        <v>0</v>
      </c>
      <c r="AP35" s="96">
        <v>0</v>
      </c>
      <c r="AQ35" s="96">
        <v>0</v>
      </c>
      <c r="AR35" s="96">
        <v>0.47613</v>
      </c>
      <c r="AS35" s="96">
        <f t="shared" si="4"/>
        <v>0.47613</v>
      </c>
      <c r="AT35" s="341">
        <v>0</v>
      </c>
      <c r="AU35" s="389">
        <v>0</v>
      </c>
      <c r="AV35" s="341">
        <v>0</v>
      </c>
      <c r="AW35" s="336">
        <v>0</v>
      </c>
      <c r="AX35" s="336">
        <v>0</v>
      </c>
      <c r="AY35" s="336">
        <v>0</v>
      </c>
      <c r="AZ35" s="336">
        <v>0</v>
      </c>
      <c r="BA35" s="336">
        <v>0</v>
      </c>
      <c r="BB35" s="337"/>
      <c r="BC35" s="356" t="s">
        <v>235</v>
      </c>
      <c r="BD35" s="357" t="s">
        <v>91</v>
      </c>
      <c r="BE35" s="131">
        <v>4385000511</v>
      </c>
      <c r="BF35" s="2">
        <v>1501008604</v>
      </c>
      <c r="BG35" s="2" t="s">
        <v>234</v>
      </c>
    </row>
    <row r="36" spans="1:59" s="28" customFormat="1" ht="31.5" outlineLevel="1">
      <c r="A36" s="114">
        <v>3</v>
      </c>
      <c r="B36" s="232" t="s">
        <v>236</v>
      </c>
      <c r="C36" s="187" t="s">
        <v>72</v>
      </c>
      <c r="D36" s="185" t="str">
        <f t="shared" si="1"/>
        <v>Add Cap (As per 296 of 2019)</v>
      </c>
      <c r="E36" s="186" t="s">
        <v>60</v>
      </c>
      <c r="F36" s="183"/>
      <c r="G36" s="67"/>
      <c r="H36" s="67"/>
      <c r="I36" s="297"/>
      <c r="J36" s="297"/>
      <c r="K36" s="298" t="s">
        <v>536</v>
      </c>
      <c r="L36" s="299" t="s">
        <v>237</v>
      </c>
      <c r="M36" s="300" t="s">
        <v>102</v>
      </c>
      <c r="N36" s="301" t="s">
        <v>238</v>
      </c>
      <c r="O36" s="477" t="s">
        <v>69</v>
      </c>
      <c r="P36" s="83">
        <v>0</v>
      </c>
      <c r="Q36" s="91">
        <f t="shared" ref="Q36:S36" si="26">AP36</f>
        <v>0</v>
      </c>
      <c r="R36" s="91">
        <f t="shared" si="26"/>
        <v>0</v>
      </c>
      <c r="S36" s="91">
        <f t="shared" si="26"/>
        <v>0.23365298000000001</v>
      </c>
      <c r="T36" s="83">
        <f t="shared" si="3"/>
        <v>0.23365298000000001</v>
      </c>
      <c r="U36" s="310">
        <v>0</v>
      </c>
      <c r="V36" s="83">
        <v>0</v>
      </c>
      <c r="W36" s="83">
        <v>0</v>
      </c>
      <c r="X36" s="83"/>
      <c r="Y36" s="83"/>
      <c r="Z36" s="83"/>
      <c r="AA36" s="83"/>
      <c r="AB36" s="83"/>
      <c r="AC36" s="126">
        <v>0</v>
      </c>
      <c r="AD36" s="126">
        <v>0</v>
      </c>
      <c r="AE36" s="126">
        <v>0.2</v>
      </c>
      <c r="AF36" s="126">
        <v>1</v>
      </c>
      <c r="AG36" s="126">
        <v>0</v>
      </c>
      <c r="AH36" s="127">
        <v>0</v>
      </c>
      <c r="AI36" s="127">
        <v>0</v>
      </c>
      <c r="AJ36" s="127"/>
      <c r="AK36" s="127"/>
      <c r="AL36" s="127"/>
      <c r="AM36" s="127"/>
      <c r="AN36" s="127"/>
      <c r="AO36" s="96">
        <v>0</v>
      </c>
      <c r="AP36" s="96">
        <v>0</v>
      </c>
      <c r="AQ36" s="96">
        <v>0</v>
      </c>
      <c r="AR36" s="96">
        <v>0.23365298000000001</v>
      </c>
      <c r="AS36" s="96">
        <f t="shared" si="4"/>
        <v>0.23365298000000001</v>
      </c>
      <c r="AT36" s="341">
        <v>0</v>
      </c>
      <c r="AU36" s="389">
        <v>0</v>
      </c>
      <c r="AV36" s="341">
        <v>0</v>
      </c>
      <c r="AW36" s="336">
        <v>0</v>
      </c>
      <c r="AX36" s="336">
        <v>0</v>
      </c>
      <c r="AY36" s="336">
        <v>0</v>
      </c>
      <c r="AZ36" s="336">
        <v>0</v>
      </c>
      <c r="BA36" s="336">
        <v>0</v>
      </c>
      <c r="BB36" s="344"/>
      <c r="BC36" s="356" t="s">
        <v>239</v>
      </c>
      <c r="BD36" s="357" t="s">
        <v>91</v>
      </c>
      <c r="BE36" s="131">
        <v>4385000459</v>
      </c>
      <c r="BF36" s="2">
        <v>1501008605</v>
      </c>
      <c r="BG36" s="2" t="s">
        <v>238</v>
      </c>
    </row>
    <row r="37" spans="1:59" s="28" customFormat="1" ht="31.5" outlineLevel="1">
      <c r="A37" s="114">
        <v>4</v>
      </c>
      <c r="B37" s="232" t="s">
        <v>240</v>
      </c>
      <c r="C37" s="187" t="s">
        <v>72</v>
      </c>
      <c r="D37" s="185" t="str">
        <f t="shared" si="1"/>
        <v>Add Cap (As per 296 of 2019)</v>
      </c>
      <c r="E37" s="186" t="s">
        <v>60</v>
      </c>
      <c r="F37" s="183"/>
      <c r="G37" s="66"/>
      <c r="H37" s="66"/>
      <c r="I37" s="297"/>
      <c r="J37" s="297"/>
      <c r="K37" s="298" t="s">
        <v>536</v>
      </c>
      <c r="L37" s="299" t="s">
        <v>241</v>
      </c>
      <c r="M37" s="300" t="s">
        <v>102</v>
      </c>
      <c r="N37" s="301" t="s">
        <v>242</v>
      </c>
      <c r="O37" s="477" t="s">
        <v>69</v>
      </c>
      <c r="P37" s="76">
        <v>0</v>
      </c>
      <c r="Q37" s="91">
        <f t="shared" ref="Q37:S37" si="27">AP37</f>
        <v>0</v>
      </c>
      <c r="R37" s="91">
        <f t="shared" si="27"/>
        <v>0</v>
      </c>
      <c r="S37" s="91">
        <f t="shared" si="27"/>
        <v>0.16464893999999999</v>
      </c>
      <c r="T37" s="76">
        <f t="shared" si="3"/>
        <v>0.16464893999999999</v>
      </c>
      <c r="U37" s="91">
        <v>0.06</v>
      </c>
      <c r="V37" s="91">
        <v>0</v>
      </c>
      <c r="W37" s="91">
        <v>0</v>
      </c>
      <c r="X37" s="91"/>
      <c r="Y37" s="91"/>
      <c r="Z37" s="91"/>
      <c r="AA37" s="91"/>
      <c r="AB37" s="91"/>
      <c r="AC37" s="126">
        <v>0</v>
      </c>
      <c r="AD37" s="126">
        <v>0</v>
      </c>
      <c r="AE37" s="126">
        <v>0.2</v>
      </c>
      <c r="AF37" s="126">
        <v>1</v>
      </c>
      <c r="AG37" s="126">
        <v>0</v>
      </c>
      <c r="AH37" s="127">
        <v>0</v>
      </c>
      <c r="AI37" s="127">
        <v>0</v>
      </c>
      <c r="AJ37" s="127"/>
      <c r="AK37" s="127"/>
      <c r="AL37" s="127"/>
      <c r="AM37" s="127"/>
      <c r="AN37" s="127"/>
      <c r="AO37" s="96">
        <v>0</v>
      </c>
      <c r="AP37" s="96">
        <v>0</v>
      </c>
      <c r="AQ37" s="96">
        <v>0</v>
      </c>
      <c r="AR37" s="96">
        <v>0.16464893999999999</v>
      </c>
      <c r="AS37" s="96">
        <f t="shared" si="4"/>
        <v>0.16464893999999999</v>
      </c>
      <c r="AT37" s="342">
        <v>0.06</v>
      </c>
      <c r="AU37" s="389">
        <v>0</v>
      </c>
      <c r="AV37" s="341">
        <v>0</v>
      </c>
      <c r="AW37" s="336">
        <v>0</v>
      </c>
      <c r="AX37" s="336">
        <v>0</v>
      </c>
      <c r="AY37" s="336">
        <v>0</v>
      </c>
      <c r="AZ37" s="336">
        <v>0</v>
      </c>
      <c r="BA37" s="336">
        <v>0</v>
      </c>
      <c r="BB37" s="337"/>
      <c r="BC37" s="356" t="s">
        <v>243</v>
      </c>
      <c r="BD37" s="357" t="s">
        <v>91</v>
      </c>
      <c r="BE37" s="131">
        <v>4385000345</v>
      </c>
      <c r="BF37" s="2">
        <v>1501008611</v>
      </c>
      <c r="BG37" s="2" t="s">
        <v>242</v>
      </c>
    </row>
    <row r="38" spans="1:59" s="28" customFormat="1" ht="31.5" outlineLevel="1">
      <c r="A38" s="68">
        <v>5</v>
      </c>
      <c r="B38" s="232" t="s">
        <v>244</v>
      </c>
      <c r="C38" s="187" t="s">
        <v>72</v>
      </c>
      <c r="D38" s="185" t="str">
        <f t="shared" si="1"/>
        <v>Add Cap (As per 296 of 2019)</v>
      </c>
      <c r="E38" s="186" t="s">
        <v>60</v>
      </c>
      <c r="F38" s="183"/>
      <c r="G38" s="66"/>
      <c r="H38" s="66"/>
      <c r="I38" s="297"/>
      <c r="J38" s="297"/>
      <c r="K38" s="298" t="s">
        <v>536</v>
      </c>
      <c r="L38" s="299" t="s">
        <v>245</v>
      </c>
      <c r="M38" s="300" t="s">
        <v>102</v>
      </c>
      <c r="N38" s="301" t="s">
        <v>246</v>
      </c>
      <c r="O38" s="477" t="s">
        <v>69</v>
      </c>
      <c r="P38" s="76">
        <v>0</v>
      </c>
      <c r="Q38" s="91">
        <f t="shared" ref="Q38:S38" si="28">AP38</f>
        <v>0</v>
      </c>
      <c r="R38" s="91">
        <f t="shared" si="28"/>
        <v>0</v>
      </c>
      <c r="S38" s="91">
        <f t="shared" si="28"/>
        <v>0.19186271399999999</v>
      </c>
      <c r="T38" s="76">
        <f t="shared" si="3"/>
        <v>0.19186271399999999</v>
      </c>
      <c r="U38" s="309">
        <v>0</v>
      </c>
      <c r="V38" s="91">
        <v>0</v>
      </c>
      <c r="W38" s="91">
        <v>0</v>
      </c>
      <c r="X38" s="91"/>
      <c r="Y38" s="91"/>
      <c r="Z38" s="91"/>
      <c r="AA38" s="91"/>
      <c r="AB38" s="91"/>
      <c r="AC38" s="126">
        <v>0</v>
      </c>
      <c r="AD38" s="126">
        <v>0</v>
      </c>
      <c r="AE38" s="126">
        <v>0.2</v>
      </c>
      <c r="AF38" s="127">
        <v>1</v>
      </c>
      <c r="AG38" s="126">
        <v>0</v>
      </c>
      <c r="AH38" s="127">
        <v>0</v>
      </c>
      <c r="AI38" s="127">
        <v>0</v>
      </c>
      <c r="AJ38" s="127"/>
      <c r="AK38" s="127"/>
      <c r="AL38" s="127"/>
      <c r="AM38" s="127"/>
      <c r="AN38" s="127"/>
      <c r="AO38" s="96">
        <v>0</v>
      </c>
      <c r="AP38" s="96">
        <v>0</v>
      </c>
      <c r="AQ38" s="96">
        <v>0</v>
      </c>
      <c r="AR38" s="96">
        <v>0.19186271399999999</v>
      </c>
      <c r="AS38" s="96">
        <f t="shared" si="4"/>
        <v>0.19186271399999999</v>
      </c>
      <c r="AT38" s="341">
        <v>0</v>
      </c>
      <c r="AU38" s="389">
        <v>0</v>
      </c>
      <c r="AV38" s="341">
        <v>0</v>
      </c>
      <c r="AW38" s="336">
        <v>0</v>
      </c>
      <c r="AX38" s="336">
        <v>0</v>
      </c>
      <c r="AY38" s="336">
        <v>0</v>
      </c>
      <c r="AZ38" s="336">
        <v>0</v>
      </c>
      <c r="BA38" s="336">
        <v>0</v>
      </c>
      <c r="BB38" s="337"/>
      <c r="BC38" s="356" t="s">
        <v>247</v>
      </c>
      <c r="BD38" s="357" t="s">
        <v>91</v>
      </c>
      <c r="BE38" s="131">
        <v>4385000352</v>
      </c>
      <c r="BF38" s="2">
        <v>1501008547</v>
      </c>
      <c r="BG38" s="2" t="s">
        <v>246</v>
      </c>
    </row>
    <row r="39" spans="1:59" s="28" customFormat="1" ht="63" outlineLevel="1">
      <c r="A39" s="114">
        <v>6</v>
      </c>
      <c r="B39" s="232" t="s">
        <v>248</v>
      </c>
      <c r="C39" s="187" t="s">
        <v>72</v>
      </c>
      <c r="D39" s="185" t="str">
        <f t="shared" si="1"/>
        <v>Add Cap (As per 296 of 2019)</v>
      </c>
      <c r="E39" s="186" t="s">
        <v>60</v>
      </c>
      <c r="F39" s="183"/>
      <c r="G39" s="67"/>
      <c r="H39" s="67"/>
      <c r="I39" s="297"/>
      <c r="J39" s="297"/>
      <c r="K39" s="298" t="s">
        <v>536</v>
      </c>
      <c r="L39" s="299" t="s">
        <v>241</v>
      </c>
      <c r="M39" s="300" t="s">
        <v>102</v>
      </c>
      <c r="N39" s="301" t="s">
        <v>249</v>
      </c>
      <c r="O39" s="477" t="s">
        <v>69</v>
      </c>
      <c r="P39" s="83">
        <v>0</v>
      </c>
      <c r="Q39" s="91">
        <f t="shared" ref="Q39:S39" si="29">AP39</f>
        <v>0</v>
      </c>
      <c r="R39" s="91">
        <f t="shared" si="29"/>
        <v>0</v>
      </c>
      <c r="S39" s="91">
        <f t="shared" si="29"/>
        <v>0.6734502</v>
      </c>
      <c r="T39" s="83">
        <f t="shared" si="3"/>
        <v>0.6734502</v>
      </c>
      <c r="U39" s="310">
        <v>0</v>
      </c>
      <c r="V39" s="83">
        <v>0</v>
      </c>
      <c r="W39" s="83">
        <v>0</v>
      </c>
      <c r="X39" s="83"/>
      <c r="Y39" s="83"/>
      <c r="Z39" s="83"/>
      <c r="AA39" s="83"/>
      <c r="AB39" s="83"/>
      <c r="AC39" s="126">
        <v>0</v>
      </c>
      <c r="AD39" s="126">
        <v>0</v>
      </c>
      <c r="AE39" s="126">
        <v>0.4</v>
      </c>
      <c r="AF39" s="126">
        <v>1</v>
      </c>
      <c r="AG39" s="126">
        <v>0</v>
      </c>
      <c r="AH39" s="127">
        <v>0</v>
      </c>
      <c r="AI39" s="127">
        <v>0</v>
      </c>
      <c r="AJ39" s="127"/>
      <c r="AK39" s="127"/>
      <c r="AL39" s="127"/>
      <c r="AM39" s="127"/>
      <c r="AN39" s="127"/>
      <c r="AO39" s="96">
        <v>0</v>
      </c>
      <c r="AP39" s="96"/>
      <c r="AQ39" s="96"/>
      <c r="AR39" s="96">
        <f>(4907367+1827135)/10000000</f>
        <v>0.6734502</v>
      </c>
      <c r="AS39" s="96">
        <f t="shared" si="4"/>
        <v>0.6734502</v>
      </c>
      <c r="AT39" s="341">
        <v>0</v>
      </c>
      <c r="AU39" s="389">
        <v>0</v>
      </c>
      <c r="AV39" s="341">
        <v>0</v>
      </c>
      <c r="AW39" s="336">
        <v>0</v>
      </c>
      <c r="AX39" s="336">
        <v>0</v>
      </c>
      <c r="AY39" s="336">
        <v>0</v>
      </c>
      <c r="AZ39" s="336">
        <v>0</v>
      </c>
      <c r="BA39" s="336">
        <v>0</v>
      </c>
      <c r="BB39" s="344"/>
      <c r="BC39" s="356" t="s">
        <v>524</v>
      </c>
      <c r="BD39" s="357" t="s">
        <v>91</v>
      </c>
      <c r="BE39" s="131" t="s">
        <v>250</v>
      </c>
      <c r="BF39" s="79" t="s">
        <v>251</v>
      </c>
      <c r="BG39" s="79" t="s">
        <v>249</v>
      </c>
    </row>
    <row r="40" spans="1:59" s="28" customFormat="1" ht="39" customHeight="1" outlineLevel="1">
      <c r="A40" s="68">
        <v>7</v>
      </c>
      <c r="B40" s="232" t="s">
        <v>252</v>
      </c>
      <c r="C40" s="187" t="s">
        <v>72</v>
      </c>
      <c r="D40" s="185" t="str">
        <f t="shared" si="1"/>
        <v>Add Cap (As per 296 of 2019)</v>
      </c>
      <c r="E40" s="186" t="s">
        <v>60</v>
      </c>
      <c r="F40" s="183"/>
      <c r="G40" s="115"/>
      <c r="H40" s="115"/>
      <c r="I40" s="297"/>
      <c r="J40" s="297"/>
      <c r="K40" s="298" t="s">
        <v>536</v>
      </c>
      <c r="L40" s="304">
        <v>44294</v>
      </c>
      <c r="M40" s="300" t="s">
        <v>102</v>
      </c>
      <c r="N40" s="301" t="s">
        <v>234</v>
      </c>
      <c r="O40" s="477" t="s">
        <v>69</v>
      </c>
      <c r="P40" s="125">
        <v>0</v>
      </c>
      <c r="Q40" s="91">
        <f t="shared" ref="Q40:S40" si="30">AP40</f>
        <v>0</v>
      </c>
      <c r="R40" s="91">
        <f t="shared" si="30"/>
        <v>0</v>
      </c>
      <c r="S40" s="91">
        <f t="shared" si="30"/>
        <v>0.118629766</v>
      </c>
      <c r="T40" s="125">
        <f t="shared" si="3"/>
        <v>0.118629766</v>
      </c>
      <c r="U40" s="309">
        <v>0</v>
      </c>
      <c r="V40" s="91">
        <v>0</v>
      </c>
      <c r="W40" s="91">
        <v>0</v>
      </c>
      <c r="X40" s="91"/>
      <c r="Y40" s="91"/>
      <c r="Z40" s="91"/>
      <c r="AA40" s="91"/>
      <c r="AB40" s="91"/>
      <c r="AC40" s="126">
        <v>0</v>
      </c>
      <c r="AD40" s="126">
        <v>0</v>
      </c>
      <c r="AE40" s="126">
        <v>0.2</v>
      </c>
      <c r="AF40" s="126">
        <v>1</v>
      </c>
      <c r="AG40" s="126">
        <v>0</v>
      </c>
      <c r="AH40" s="127">
        <v>0</v>
      </c>
      <c r="AI40" s="127">
        <v>0</v>
      </c>
      <c r="AJ40" s="127"/>
      <c r="AK40" s="127"/>
      <c r="AL40" s="127"/>
      <c r="AM40" s="127"/>
      <c r="AN40" s="127"/>
      <c r="AO40" s="96">
        <v>0</v>
      </c>
      <c r="AP40" s="96">
        <v>0</v>
      </c>
      <c r="AQ40" s="96">
        <v>0</v>
      </c>
      <c r="AR40" s="96">
        <v>0.118629766</v>
      </c>
      <c r="AS40" s="96">
        <f t="shared" si="4"/>
        <v>0.118629766</v>
      </c>
      <c r="AT40" s="341">
        <v>0</v>
      </c>
      <c r="AU40" s="389">
        <v>0</v>
      </c>
      <c r="AV40" s="341">
        <v>0</v>
      </c>
      <c r="AW40" s="336">
        <v>0</v>
      </c>
      <c r="AX40" s="336">
        <v>0</v>
      </c>
      <c r="AY40" s="336">
        <v>0</v>
      </c>
      <c r="AZ40" s="336">
        <v>0</v>
      </c>
      <c r="BA40" s="336">
        <v>0</v>
      </c>
      <c r="BB40" s="337"/>
      <c r="BC40" s="356" t="s">
        <v>253</v>
      </c>
      <c r="BD40" s="357" t="s">
        <v>91</v>
      </c>
      <c r="BE40" s="131">
        <v>4385000534</v>
      </c>
      <c r="BF40" s="2">
        <v>1501008603</v>
      </c>
      <c r="BG40" s="2" t="s">
        <v>234</v>
      </c>
    </row>
    <row r="41" spans="1:59" s="28" customFormat="1" ht="47.25" outlineLevel="1">
      <c r="A41" s="114">
        <v>8</v>
      </c>
      <c r="B41" s="233" t="s">
        <v>254</v>
      </c>
      <c r="C41" s="187" t="s">
        <v>72</v>
      </c>
      <c r="D41" s="185" t="str">
        <f t="shared" si="1"/>
        <v>Add Cap (As per 296 of 2019)</v>
      </c>
      <c r="E41" s="186" t="s">
        <v>60</v>
      </c>
      <c r="F41" s="183"/>
      <c r="G41" s="67"/>
      <c r="H41" s="67"/>
      <c r="I41" s="297"/>
      <c r="J41" s="297"/>
      <c r="K41" s="298" t="s">
        <v>536</v>
      </c>
      <c r="L41" s="304">
        <v>44021</v>
      </c>
      <c r="M41" s="300" t="s">
        <v>102</v>
      </c>
      <c r="N41" s="301"/>
      <c r="O41" s="477" t="s">
        <v>69</v>
      </c>
      <c r="P41" s="83">
        <v>0</v>
      </c>
      <c r="Q41" s="91">
        <f t="shared" ref="Q41:S41" si="31">AP41</f>
        <v>0</v>
      </c>
      <c r="R41" s="91">
        <f t="shared" si="31"/>
        <v>0</v>
      </c>
      <c r="S41" s="91">
        <f t="shared" si="31"/>
        <v>0</v>
      </c>
      <c r="T41" s="83">
        <f t="shared" si="3"/>
        <v>0</v>
      </c>
      <c r="U41" s="310">
        <v>0</v>
      </c>
      <c r="V41" s="83">
        <v>0</v>
      </c>
      <c r="W41" s="83">
        <v>0</v>
      </c>
      <c r="X41" s="83"/>
      <c r="Y41" s="83"/>
      <c r="Z41" s="83"/>
      <c r="AA41" s="83"/>
      <c r="AB41" s="83"/>
      <c r="AC41" s="126">
        <v>0</v>
      </c>
      <c r="AD41" s="126">
        <v>0</v>
      </c>
      <c r="AE41" s="126">
        <v>0.2</v>
      </c>
      <c r="AF41" s="126">
        <v>0.2</v>
      </c>
      <c r="AG41" s="126"/>
      <c r="AH41" s="127">
        <v>0</v>
      </c>
      <c r="AI41" s="127">
        <v>0</v>
      </c>
      <c r="AJ41" s="127"/>
      <c r="AK41" s="127"/>
      <c r="AL41" s="127"/>
      <c r="AM41" s="127"/>
      <c r="AN41" s="127"/>
      <c r="AO41" s="96">
        <v>0</v>
      </c>
      <c r="AP41" s="96">
        <v>0</v>
      </c>
      <c r="AQ41" s="96">
        <v>0</v>
      </c>
      <c r="AR41" s="96">
        <v>0</v>
      </c>
      <c r="AS41" s="96">
        <f t="shared" si="4"/>
        <v>0</v>
      </c>
      <c r="AT41" s="338">
        <v>0</v>
      </c>
      <c r="AU41" s="389">
        <v>0</v>
      </c>
      <c r="AV41" s="341">
        <v>0</v>
      </c>
      <c r="AW41" s="336">
        <v>0</v>
      </c>
      <c r="AX41" s="336">
        <v>0</v>
      </c>
      <c r="AY41" s="336">
        <v>0</v>
      </c>
      <c r="AZ41" s="336">
        <v>0</v>
      </c>
      <c r="BA41" s="336">
        <v>0</v>
      </c>
      <c r="BB41" s="344"/>
      <c r="BC41" s="361" t="s">
        <v>255</v>
      </c>
      <c r="BD41" s="355" t="s">
        <v>98</v>
      </c>
      <c r="BE41" s="108" t="s">
        <v>54</v>
      </c>
    </row>
    <row r="42" spans="1:59" s="28" customFormat="1" ht="60" customHeight="1" outlineLevel="1">
      <c r="A42" s="68">
        <v>9</v>
      </c>
      <c r="B42" s="233" t="s">
        <v>256</v>
      </c>
      <c r="C42" s="187" t="s">
        <v>72</v>
      </c>
      <c r="D42" s="185" t="str">
        <f t="shared" si="1"/>
        <v>Add Cap (As per 296 of 2019)</v>
      </c>
      <c r="E42" s="186" t="s">
        <v>60</v>
      </c>
      <c r="F42" s="183"/>
      <c r="G42" s="116"/>
      <c r="H42" s="116"/>
      <c r="I42" s="297"/>
      <c r="J42" s="297"/>
      <c r="K42" s="298" t="s">
        <v>536</v>
      </c>
      <c r="L42" s="304">
        <v>44113</v>
      </c>
      <c r="M42" s="300" t="s">
        <v>102</v>
      </c>
      <c r="N42" s="301"/>
      <c r="O42" s="477" t="s">
        <v>69</v>
      </c>
      <c r="P42" s="76">
        <v>0</v>
      </c>
      <c r="Q42" s="91">
        <f t="shared" ref="Q42:S42" si="32">AP42</f>
        <v>0</v>
      </c>
      <c r="R42" s="91">
        <f t="shared" si="32"/>
        <v>0</v>
      </c>
      <c r="S42" s="91">
        <f t="shared" si="32"/>
        <v>0</v>
      </c>
      <c r="T42" s="76">
        <f t="shared" si="3"/>
        <v>0</v>
      </c>
      <c r="U42" s="309">
        <v>0</v>
      </c>
      <c r="V42" s="91">
        <v>0</v>
      </c>
      <c r="W42" s="91">
        <v>0</v>
      </c>
      <c r="X42" s="91"/>
      <c r="Y42" s="91"/>
      <c r="Z42" s="91"/>
      <c r="AA42" s="91"/>
      <c r="AB42" s="91"/>
      <c r="AC42" s="126">
        <v>0</v>
      </c>
      <c r="AD42" s="126">
        <v>0</v>
      </c>
      <c r="AE42" s="126">
        <v>0.2</v>
      </c>
      <c r="AF42" s="126">
        <v>0.2</v>
      </c>
      <c r="AG42" s="126"/>
      <c r="AH42" s="127">
        <v>0</v>
      </c>
      <c r="AI42" s="127">
        <v>0</v>
      </c>
      <c r="AJ42" s="127"/>
      <c r="AK42" s="127"/>
      <c r="AL42" s="127"/>
      <c r="AM42" s="127"/>
      <c r="AN42" s="127"/>
      <c r="AO42" s="96">
        <v>0</v>
      </c>
      <c r="AP42" s="96">
        <v>0</v>
      </c>
      <c r="AQ42" s="96">
        <v>0</v>
      </c>
      <c r="AR42" s="96">
        <v>0</v>
      </c>
      <c r="AS42" s="96">
        <f t="shared" si="4"/>
        <v>0</v>
      </c>
      <c r="AT42" s="343">
        <v>0</v>
      </c>
      <c r="AU42" s="389">
        <v>0</v>
      </c>
      <c r="AV42" s="341">
        <v>0</v>
      </c>
      <c r="AW42" s="336">
        <v>0</v>
      </c>
      <c r="AX42" s="336">
        <v>0</v>
      </c>
      <c r="AY42" s="336">
        <v>0</v>
      </c>
      <c r="AZ42" s="336">
        <v>0</v>
      </c>
      <c r="BA42" s="336">
        <v>0</v>
      </c>
      <c r="BB42" s="337"/>
      <c r="BC42" s="361" t="s">
        <v>255</v>
      </c>
      <c r="BD42" s="355" t="s">
        <v>98</v>
      </c>
      <c r="BE42" s="108" t="s">
        <v>54</v>
      </c>
    </row>
    <row r="43" spans="1:59" s="28" customFormat="1" ht="63" outlineLevel="1">
      <c r="A43" s="114">
        <v>10</v>
      </c>
      <c r="B43" s="232" t="s">
        <v>257</v>
      </c>
      <c r="C43" s="187" t="s">
        <v>72</v>
      </c>
      <c r="D43" s="185" t="str">
        <f t="shared" si="1"/>
        <v>Add Cap (As per 296 of 2019)</v>
      </c>
      <c r="E43" s="186" t="s">
        <v>60</v>
      </c>
      <c r="F43" s="183"/>
      <c r="G43" s="67"/>
      <c r="H43" s="67"/>
      <c r="I43" s="297"/>
      <c r="J43" s="297"/>
      <c r="K43" s="298" t="s">
        <v>536</v>
      </c>
      <c r="L43" s="299" t="s">
        <v>258</v>
      </c>
      <c r="M43" s="300" t="s">
        <v>102</v>
      </c>
      <c r="N43" s="301" t="s">
        <v>259</v>
      </c>
      <c r="O43" s="477" t="s">
        <v>69</v>
      </c>
      <c r="P43" s="83">
        <v>0</v>
      </c>
      <c r="Q43" s="91">
        <f t="shared" ref="Q43:S43" si="33">AP43</f>
        <v>0</v>
      </c>
      <c r="R43" s="91">
        <f t="shared" si="33"/>
        <v>0</v>
      </c>
      <c r="S43" s="91">
        <f t="shared" si="33"/>
        <v>0.38585999999999998</v>
      </c>
      <c r="T43" s="83">
        <f t="shared" si="3"/>
        <v>0.38585999999999998</v>
      </c>
      <c r="U43" s="310">
        <v>0</v>
      </c>
      <c r="V43" s="83">
        <v>0</v>
      </c>
      <c r="W43" s="83">
        <v>0</v>
      </c>
      <c r="X43" s="83"/>
      <c r="Y43" s="83"/>
      <c r="Z43" s="83"/>
      <c r="AA43" s="83"/>
      <c r="AB43" s="83"/>
      <c r="AC43" s="126">
        <v>0</v>
      </c>
      <c r="AD43" s="126">
        <v>0</v>
      </c>
      <c r="AE43" s="126">
        <v>0</v>
      </c>
      <c r="AF43" s="126">
        <v>1</v>
      </c>
      <c r="AG43" s="126">
        <v>0</v>
      </c>
      <c r="AH43" s="127">
        <v>0</v>
      </c>
      <c r="AI43" s="127">
        <v>0</v>
      </c>
      <c r="AJ43" s="127"/>
      <c r="AK43" s="127"/>
      <c r="AL43" s="127"/>
      <c r="AM43" s="127"/>
      <c r="AN43" s="127"/>
      <c r="AO43" s="96">
        <v>0</v>
      </c>
      <c r="AP43" s="96">
        <v>0</v>
      </c>
      <c r="AQ43" s="96">
        <v>0</v>
      </c>
      <c r="AR43" s="96">
        <v>0.38585999999999998</v>
      </c>
      <c r="AS43" s="96">
        <f t="shared" si="4"/>
        <v>0.38585999999999998</v>
      </c>
      <c r="AT43" s="341">
        <v>0</v>
      </c>
      <c r="AU43" s="389">
        <v>0</v>
      </c>
      <c r="AV43" s="341">
        <v>0</v>
      </c>
      <c r="AW43" s="336">
        <v>0</v>
      </c>
      <c r="AX43" s="336">
        <v>0</v>
      </c>
      <c r="AY43" s="336">
        <v>0</v>
      </c>
      <c r="AZ43" s="336">
        <v>0</v>
      </c>
      <c r="BA43" s="336">
        <v>0</v>
      </c>
      <c r="BB43" s="344"/>
      <c r="BC43" s="356" t="s">
        <v>260</v>
      </c>
      <c r="BD43" s="357" t="s">
        <v>91</v>
      </c>
      <c r="BE43" s="132">
        <v>4385000471</v>
      </c>
      <c r="BF43" s="2">
        <v>1501008566</v>
      </c>
      <c r="BG43" s="2" t="s">
        <v>259</v>
      </c>
    </row>
    <row r="44" spans="1:59" s="222" customFormat="1" ht="15.75">
      <c r="A44" s="205">
        <v>4</v>
      </c>
      <c r="B44" s="206" t="s">
        <v>261</v>
      </c>
      <c r="C44" s="207" t="s">
        <v>72</v>
      </c>
      <c r="D44" s="208" t="str">
        <f t="shared" ref="D44:D53" si="34">D43</f>
        <v>Add Cap (As per 296 of 2019)</v>
      </c>
      <c r="E44" s="209" t="s">
        <v>60</v>
      </c>
      <c r="F44" s="210"/>
      <c r="G44" s="211"/>
      <c r="H44" s="204">
        <v>6.64</v>
      </c>
      <c r="I44" s="291"/>
      <c r="J44" s="291"/>
      <c r="K44" s="292" t="s">
        <v>536</v>
      </c>
      <c r="L44" s="293"/>
      <c r="M44" s="294" t="s">
        <v>102</v>
      </c>
      <c r="N44" s="295"/>
      <c r="O44" s="296"/>
      <c r="P44" s="217"/>
      <c r="Q44" s="217"/>
      <c r="R44" s="217"/>
      <c r="S44" s="217"/>
      <c r="T44" s="217">
        <f t="shared" si="3"/>
        <v>0</v>
      </c>
      <c r="U44" s="313"/>
      <c r="V44" s="217"/>
      <c r="W44" s="217"/>
      <c r="X44" s="217"/>
      <c r="Y44" s="217"/>
      <c r="Z44" s="217"/>
      <c r="AA44" s="217"/>
      <c r="AB44" s="217"/>
      <c r="AC44" s="218"/>
      <c r="AD44" s="218"/>
      <c r="AE44" s="218"/>
      <c r="AF44" s="218"/>
      <c r="AG44" s="218"/>
      <c r="AH44" s="218"/>
      <c r="AI44" s="218"/>
      <c r="AJ44" s="218"/>
      <c r="AK44" s="218"/>
      <c r="AL44" s="218"/>
      <c r="AM44" s="218"/>
      <c r="AN44" s="218"/>
      <c r="AO44" s="217"/>
      <c r="AP44" s="217"/>
      <c r="AQ44" s="217"/>
      <c r="AR44" s="217"/>
      <c r="AS44" s="217">
        <f t="shared" si="4"/>
        <v>0</v>
      </c>
      <c r="AT44" s="340"/>
      <c r="AU44" s="388"/>
      <c r="AV44" s="340"/>
      <c r="AW44" s="336">
        <v>0</v>
      </c>
      <c r="AX44" s="336">
        <v>0</v>
      </c>
      <c r="AY44" s="336">
        <v>0</v>
      </c>
      <c r="AZ44" s="336">
        <v>0</v>
      </c>
      <c r="BA44" s="336">
        <v>0</v>
      </c>
      <c r="BB44" s="423"/>
      <c r="BC44" s="359"/>
      <c r="BD44" s="360"/>
      <c r="BE44" s="221"/>
    </row>
    <row r="45" spans="1:59" s="28" customFormat="1" ht="32.1" customHeight="1" outlineLevel="1">
      <c r="A45" s="117">
        <v>1</v>
      </c>
      <c r="B45" s="230" t="s">
        <v>262</v>
      </c>
      <c r="C45" s="187" t="s">
        <v>72</v>
      </c>
      <c r="D45" s="185" t="str">
        <f t="shared" si="34"/>
        <v>Add Cap (As per 296 of 2019)</v>
      </c>
      <c r="E45" s="186" t="s">
        <v>60</v>
      </c>
      <c r="F45" s="183"/>
      <c r="G45" s="67"/>
      <c r="H45" s="67"/>
      <c r="I45" s="297"/>
      <c r="J45" s="297"/>
      <c r="K45" s="298" t="s">
        <v>536</v>
      </c>
      <c r="L45" s="299" t="s">
        <v>263</v>
      </c>
      <c r="M45" s="300" t="s">
        <v>102</v>
      </c>
      <c r="N45" s="301" t="s">
        <v>264</v>
      </c>
      <c r="O45" s="477" t="s">
        <v>69</v>
      </c>
      <c r="P45" s="83">
        <v>0</v>
      </c>
      <c r="Q45" s="91">
        <f t="shared" ref="Q45:S45" si="35">AP45</f>
        <v>0</v>
      </c>
      <c r="R45" s="91">
        <f t="shared" si="35"/>
        <v>0</v>
      </c>
      <c r="S45" s="91">
        <f t="shared" si="35"/>
        <v>1.6232788</v>
      </c>
      <c r="T45" s="83">
        <f t="shared" si="3"/>
        <v>1.6232788</v>
      </c>
      <c r="U45" s="310">
        <v>0</v>
      </c>
      <c r="V45" s="83">
        <v>0</v>
      </c>
      <c r="W45" s="83">
        <v>0</v>
      </c>
      <c r="X45" s="83"/>
      <c r="Y45" s="83"/>
      <c r="Z45" s="83"/>
      <c r="AA45" s="83"/>
      <c r="AB45" s="83"/>
      <c r="AC45" s="126">
        <v>0</v>
      </c>
      <c r="AD45" s="126">
        <v>0</v>
      </c>
      <c r="AE45" s="126">
        <v>0.2</v>
      </c>
      <c r="AF45" s="126">
        <v>1</v>
      </c>
      <c r="AG45" s="126">
        <v>0</v>
      </c>
      <c r="AH45" s="127">
        <v>0</v>
      </c>
      <c r="AI45" s="127">
        <v>0</v>
      </c>
      <c r="AJ45" s="127"/>
      <c r="AK45" s="127"/>
      <c r="AL45" s="127"/>
      <c r="AM45" s="127"/>
      <c r="AN45" s="127"/>
      <c r="AO45" s="83">
        <v>0</v>
      </c>
      <c r="AP45" s="96">
        <v>0</v>
      </c>
      <c r="AQ45" s="96">
        <v>0</v>
      </c>
      <c r="AR45" s="96">
        <v>1.6232788</v>
      </c>
      <c r="AS45" s="83">
        <f t="shared" si="4"/>
        <v>1.6232788</v>
      </c>
      <c r="AT45" s="338">
        <v>0</v>
      </c>
      <c r="AU45" s="386">
        <v>0</v>
      </c>
      <c r="AV45" s="338">
        <v>0</v>
      </c>
      <c r="AW45" s="336">
        <v>0</v>
      </c>
      <c r="AX45" s="336">
        <v>0</v>
      </c>
      <c r="AY45" s="336">
        <v>0</v>
      </c>
      <c r="AZ45" s="336">
        <v>0</v>
      </c>
      <c r="BA45" s="336">
        <v>0</v>
      </c>
      <c r="BB45" s="344"/>
      <c r="BC45" s="362" t="s">
        <v>265</v>
      </c>
      <c r="BD45" s="357" t="s">
        <v>91</v>
      </c>
      <c r="BE45" s="65">
        <v>4385000415</v>
      </c>
      <c r="BF45" s="2">
        <v>1501008510</v>
      </c>
      <c r="BG45" s="2" t="s">
        <v>264</v>
      </c>
    </row>
    <row r="46" spans="1:59" s="28" customFormat="1" ht="33" customHeight="1" outlineLevel="1">
      <c r="A46" s="117">
        <v>2</v>
      </c>
      <c r="B46" s="230" t="s">
        <v>266</v>
      </c>
      <c r="C46" s="187" t="s">
        <v>72</v>
      </c>
      <c r="D46" s="185" t="str">
        <f t="shared" si="34"/>
        <v>Add Cap (As per 296 of 2019)</v>
      </c>
      <c r="E46" s="186" t="s">
        <v>60</v>
      </c>
      <c r="F46" s="183"/>
      <c r="G46" s="116"/>
      <c r="H46" s="116"/>
      <c r="I46" s="297"/>
      <c r="J46" s="297"/>
      <c r="K46" s="298" t="s">
        <v>536</v>
      </c>
      <c r="L46" s="299" t="s">
        <v>267</v>
      </c>
      <c r="M46" s="300" t="s">
        <v>102</v>
      </c>
      <c r="N46" s="301" t="s">
        <v>268</v>
      </c>
      <c r="O46" s="477" t="s">
        <v>69</v>
      </c>
      <c r="P46" s="76">
        <v>0</v>
      </c>
      <c r="Q46" s="91">
        <f t="shared" ref="Q46:S46" si="36">AP46</f>
        <v>0</v>
      </c>
      <c r="R46" s="91">
        <f t="shared" si="36"/>
        <v>0</v>
      </c>
      <c r="S46" s="91">
        <f t="shared" si="36"/>
        <v>0.54529209999999995</v>
      </c>
      <c r="T46" s="76">
        <f t="shared" si="3"/>
        <v>0.54529209999999995</v>
      </c>
      <c r="U46" s="310">
        <v>0</v>
      </c>
      <c r="V46" s="83">
        <v>0</v>
      </c>
      <c r="W46" s="83">
        <v>0</v>
      </c>
      <c r="X46" s="83"/>
      <c r="Y46" s="83"/>
      <c r="Z46" s="83"/>
      <c r="AA46" s="83"/>
      <c r="AB46" s="83"/>
      <c r="AC46" s="126">
        <v>0</v>
      </c>
      <c r="AD46" s="126">
        <v>0</v>
      </c>
      <c r="AE46" s="126">
        <v>0.4</v>
      </c>
      <c r="AF46" s="126">
        <v>1</v>
      </c>
      <c r="AG46" s="126">
        <v>0</v>
      </c>
      <c r="AH46" s="127">
        <v>0</v>
      </c>
      <c r="AI46" s="127">
        <v>0</v>
      </c>
      <c r="AJ46" s="127"/>
      <c r="AK46" s="127"/>
      <c r="AL46" s="127"/>
      <c r="AM46" s="127"/>
      <c r="AN46" s="127"/>
      <c r="AO46" s="83">
        <v>0</v>
      </c>
      <c r="AP46" s="96">
        <v>0</v>
      </c>
      <c r="AQ46" s="96">
        <v>0</v>
      </c>
      <c r="AR46" s="96">
        <f>(2715793+2737128)/10000000</f>
        <v>0.54529209999999995</v>
      </c>
      <c r="AS46" s="83">
        <f t="shared" si="4"/>
        <v>0.54529209999999995</v>
      </c>
      <c r="AT46" s="338">
        <v>0</v>
      </c>
      <c r="AU46" s="386">
        <v>0</v>
      </c>
      <c r="AV46" s="338">
        <v>0</v>
      </c>
      <c r="AW46" s="336">
        <v>0</v>
      </c>
      <c r="AX46" s="336">
        <v>0</v>
      </c>
      <c r="AY46" s="336">
        <v>0</v>
      </c>
      <c r="AZ46" s="336">
        <v>0</v>
      </c>
      <c r="BA46" s="336">
        <v>0</v>
      </c>
      <c r="BB46" s="337"/>
      <c r="BC46" s="362" t="s">
        <v>269</v>
      </c>
      <c r="BD46" s="357" t="s">
        <v>91</v>
      </c>
      <c r="BE46" s="131" t="s">
        <v>270</v>
      </c>
      <c r="BF46" s="79" t="s">
        <v>271</v>
      </c>
      <c r="BG46" s="79" t="s">
        <v>268</v>
      </c>
    </row>
    <row r="47" spans="1:59" s="28" customFormat="1" ht="36.950000000000003" customHeight="1" outlineLevel="1">
      <c r="A47" s="117">
        <v>3</v>
      </c>
      <c r="B47" s="230" t="s">
        <v>272</v>
      </c>
      <c r="C47" s="187" t="s">
        <v>72</v>
      </c>
      <c r="D47" s="185" t="str">
        <f t="shared" si="34"/>
        <v>Add Cap (As per 296 of 2019)</v>
      </c>
      <c r="E47" s="186" t="s">
        <v>60</v>
      </c>
      <c r="F47" s="183"/>
      <c r="G47" s="116"/>
      <c r="H47" s="116"/>
      <c r="I47" s="297"/>
      <c r="J47" s="297"/>
      <c r="K47" s="298" t="s">
        <v>536</v>
      </c>
      <c r="L47" s="299" t="s">
        <v>263</v>
      </c>
      <c r="M47" s="300" t="s">
        <v>102</v>
      </c>
      <c r="N47" s="301" t="s">
        <v>273</v>
      </c>
      <c r="O47" s="477" t="s">
        <v>69</v>
      </c>
      <c r="P47" s="76">
        <v>0</v>
      </c>
      <c r="Q47" s="91">
        <f t="shared" ref="Q47" si="37">AP47</f>
        <v>0</v>
      </c>
      <c r="R47" s="91">
        <f>5480180/10000000</f>
        <v>0.54801800000000001</v>
      </c>
      <c r="S47" s="91">
        <f>AR47-(5480180/10000000)</f>
        <v>-3.9999999978945766E-8</v>
      </c>
      <c r="T47" s="76">
        <f t="shared" si="3"/>
        <v>0.54801796000000003</v>
      </c>
      <c r="U47" s="310">
        <v>0</v>
      </c>
      <c r="V47" s="83">
        <v>0</v>
      </c>
      <c r="W47" s="83">
        <v>0</v>
      </c>
      <c r="X47" s="83"/>
      <c r="Y47" s="83"/>
      <c r="Z47" s="83"/>
      <c r="AA47" s="83"/>
      <c r="AB47" s="83"/>
      <c r="AC47" s="126">
        <v>0</v>
      </c>
      <c r="AD47" s="126">
        <v>0</v>
      </c>
      <c r="AE47" s="126">
        <v>0.4</v>
      </c>
      <c r="AF47" s="126">
        <v>1</v>
      </c>
      <c r="AG47" s="126">
        <v>0</v>
      </c>
      <c r="AH47" s="127">
        <v>0</v>
      </c>
      <c r="AI47" s="127">
        <v>0</v>
      </c>
      <c r="AJ47" s="127"/>
      <c r="AK47" s="127"/>
      <c r="AL47" s="127"/>
      <c r="AM47" s="127"/>
      <c r="AN47" s="127"/>
      <c r="AO47" s="83">
        <v>0</v>
      </c>
      <c r="AP47" s="96">
        <v>0</v>
      </c>
      <c r="AQ47" s="96">
        <v>0</v>
      </c>
      <c r="AR47" s="96">
        <v>0.54801796000000003</v>
      </c>
      <c r="AS47" s="83">
        <f t="shared" si="4"/>
        <v>0.54801796000000003</v>
      </c>
      <c r="AT47" s="338">
        <v>0</v>
      </c>
      <c r="AU47" s="386">
        <v>0</v>
      </c>
      <c r="AV47" s="338">
        <v>0</v>
      </c>
      <c r="AW47" s="336">
        <v>0</v>
      </c>
      <c r="AX47" s="336">
        <v>0</v>
      </c>
      <c r="AY47" s="336">
        <v>0</v>
      </c>
      <c r="AZ47" s="336">
        <v>0</v>
      </c>
      <c r="BA47" s="336">
        <v>0</v>
      </c>
      <c r="BB47" s="337"/>
      <c r="BC47" s="362" t="s">
        <v>274</v>
      </c>
      <c r="BD47" s="357" t="s">
        <v>91</v>
      </c>
      <c r="BE47" s="131">
        <v>4385000347</v>
      </c>
      <c r="BF47" s="2">
        <v>1501008516</v>
      </c>
      <c r="BG47" s="2" t="s">
        <v>273</v>
      </c>
    </row>
    <row r="48" spans="1:59" s="28" customFormat="1" ht="31.5" outlineLevel="1">
      <c r="A48" s="117">
        <v>4</v>
      </c>
      <c r="B48" s="230" t="s">
        <v>275</v>
      </c>
      <c r="C48" s="187" t="s">
        <v>72</v>
      </c>
      <c r="D48" s="185" t="str">
        <f t="shared" si="34"/>
        <v>Add Cap (As per 296 of 2019)</v>
      </c>
      <c r="E48" s="186" t="s">
        <v>60</v>
      </c>
      <c r="F48" s="183"/>
      <c r="G48" s="118"/>
      <c r="H48" s="118"/>
      <c r="I48" s="297"/>
      <c r="J48" s="297"/>
      <c r="K48" s="298" t="s">
        <v>536</v>
      </c>
      <c r="L48" s="299" t="s">
        <v>276</v>
      </c>
      <c r="M48" s="300" t="s">
        <v>102</v>
      </c>
      <c r="N48" s="301" t="s">
        <v>277</v>
      </c>
      <c r="O48" s="477" t="s">
        <v>69</v>
      </c>
      <c r="P48" s="76">
        <v>0</v>
      </c>
      <c r="Q48" s="91">
        <f t="shared" ref="Q48:S48" si="38">AP48</f>
        <v>0</v>
      </c>
      <c r="R48" s="91">
        <f t="shared" si="38"/>
        <v>0</v>
      </c>
      <c r="S48" s="91">
        <f t="shared" si="38"/>
        <v>0.39579560000000003</v>
      </c>
      <c r="T48" s="76">
        <f t="shared" si="3"/>
        <v>0.39579560000000003</v>
      </c>
      <c r="U48" s="310">
        <v>0</v>
      </c>
      <c r="V48" s="83">
        <v>0</v>
      </c>
      <c r="W48" s="83">
        <v>0</v>
      </c>
      <c r="X48" s="83"/>
      <c r="Y48" s="83"/>
      <c r="Z48" s="83"/>
      <c r="AA48" s="83"/>
      <c r="AB48" s="83"/>
      <c r="AC48" s="126">
        <v>0</v>
      </c>
      <c r="AD48" s="126">
        <v>0</v>
      </c>
      <c r="AE48" s="126">
        <v>0.2</v>
      </c>
      <c r="AF48" s="126">
        <v>1</v>
      </c>
      <c r="AG48" s="126">
        <v>0</v>
      </c>
      <c r="AH48" s="127">
        <v>0</v>
      </c>
      <c r="AI48" s="127">
        <v>0</v>
      </c>
      <c r="AJ48" s="127"/>
      <c r="AK48" s="127"/>
      <c r="AL48" s="127"/>
      <c r="AM48" s="127"/>
      <c r="AN48" s="127"/>
      <c r="AO48" s="83">
        <v>0</v>
      </c>
      <c r="AP48" s="96">
        <v>0</v>
      </c>
      <c r="AQ48" s="96">
        <v>0</v>
      </c>
      <c r="AR48" s="96">
        <v>0.39579560000000003</v>
      </c>
      <c r="AS48" s="83">
        <f t="shared" si="4"/>
        <v>0.39579560000000003</v>
      </c>
      <c r="AT48" s="338">
        <v>0</v>
      </c>
      <c r="AU48" s="386">
        <v>0</v>
      </c>
      <c r="AV48" s="338">
        <v>0</v>
      </c>
      <c r="AW48" s="336">
        <v>0</v>
      </c>
      <c r="AX48" s="336">
        <v>0</v>
      </c>
      <c r="AY48" s="336">
        <v>0</v>
      </c>
      <c r="AZ48" s="336">
        <v>0</v>
      </c>
      <c r="BA48" s="336">
        <v>0</v>
      </c>
      <c r="BB48" s="337"/>
      <c r="BC48" s="356" t="s">
        <v>549</v>
      </c>
      <c r="BD48" s="357" t="s">
        <v>91</v>
      </c>
      <c r="BE48" s="131">
        <v>4385000417</v>
      </c>
      <c r="BF48" s="2">
        <v>1501008512</v>
      </c>
      <c r="BG48" s="2" t="s">
        <v>277</v>
      </c>
    </row>
    <row r="49" spans="1:59" s="28" customFormat="1" ht="39" customHeight="1" outlineLevel="1">
      <c r="A49" s="117">
        <v>5</v>
      </c>
      <c r="B49" s="232" t="s">
        <v>278</v>
      </c>
      <c r="C49" s="187" t="s">
        <v>72</v>
      </c>
      <c r="D49" s="185" t="str">
        <f t="shared" si="34"/>
        <v>Add Cap (As per 296 of 2019)</v>
      </c>
      <c r="E49" s="186" t="s">
        <v>60</v>
      </c>
      <c r="F49" s="183"/>
      <c r="G49" s="67"/>
      <c r="H49" s="67"/>
      <c r="I49" s="297"/>
      <c r="J49" s="297"/>
      <c r="K49" s="298" t="s">
        <v>536</v>
      </c>
      <c r="L49" s="304">
        <v>43838</v>
      </c>
      <c r="M49" s="300" t="s">
        <v>102</v>
      </c>
      <c r="N49" s="301" t="s">
        <v>279</v>
      </c>
      <c r="O49" s="478" t="s">
        <v>69</v>
      </c>
      <c r="P49" s="83">
        <v>0</v>
      </c>
      <c r="Q49" s="91">
        <f t="shared" ref="Q49:S49" si="39">AP49</f>
        <v>0</v>
      </c>
      <c r="R49" s="91">
        <f t="shared" si="39"/>
        <v>0</v>
      </c>
      <c r="S49" s="91">
        <f t="shared" si="39"/>
        <v>1.757524804</v>
      </c>
      <c r="T49" s="83">
        <f t="shared" si="3"/>
        <v>1.757524804</v>
      </c>
      <c r="U49" s="91">
        <v>1.2459E-2</v>
      </c>
      <c r="V49" s="83">
        <v>0</v>
      </c>
      <c r="W49" s="83">
        <v>0</v>
      </c>
      <c r="X49" s="83"/>
      <c r="Y49" s="83"/>
      <c r="Z49" s="83"/>
      <c r="AA49" s="83"/>
      <c r="AB49" s="83"/>
      <c r="AC49" s="126">
        <v>0</v>
      </c>
      <c r="AD49" s="126">
        <v>0</v>
      </c>
      <c r="AE49" s="126">
        <v>0.2</v>
      </c>
      <c r="AF49" s="126">
        <v>0.95</v>
      </c>
      <c r="AG49" s="126">
        <v>1</v>
      </c>
      <c r="AH49" s="127">
        <v>0</v>
      </c>
      <c r="AI49" s="127">
        <v>0</v>
      </c>
      <c r="AJ49" s="127"/>
      <c r="AK49" s="127"/>
      <c r="AL49" s="127"/>
      <c r="AM49" s="127"/>
      <c r="AN49" s="127"/>
      <c r="AO49" s="83">
        <v>0</v>
      </c>
      <c r="AP49" s="96">
        <v>0</v>
      </c>
      <c r="AQ49" s="96">
        <v>0</v>
      </c>
      <c r="AR49" s="96">
        <v>1.757524804</v>
      </c>
      <c r="AS49" s="83">
        <f t="shared" si="4"/>
        <v>1.757524804</v>
      </c>
      <c r="AT49" s="335">
        <v>1.2459E-2</v>
      </c>
      <c r="AU49" s="386">
        <v>0</v>
      </c>
      <c r="AV49" s="338">
        <v>0</v>
      </c>
      <c r="AW49" s="336">
        <v>0</v>
      </c>
      <c r="AX49" s="336">
        <v>0</v>
      </c>
      <c r="AY49" s="336">
        <v>0</v>
      </c>
      <c r="AZ49" s="336">
        <v>0</v>
      </c>
      <c r="BA49" s="336">
        <v>0</v>
      </c>
      <c r="BB49" s="344"/>
      <c r="BC49" s="356" t="s">
        <v>280</v>
      </c>
      <c r="BD49" s="357" t="s">
        <v>91</v>
      </c>
      <c r="BE49" s="131">
        <v>4385000477</v>
      </c>
      <c r="BF49" s="2">
        <v>1501008615</v>
      </c>
      <c r="BG49" s="2" t="s">
        <v>279</v>
      </c>
    </row>
    <row r="50" spans="1:59" s="28" customFormat="1" ht="30" customHeight="1" outlineLevel="1">
      <c r="A50" s="117">
        <v>6</v>
      </c>
      <c r="B50" s="232" t="s">
        <v>281</v>
      </c>
      <c r="C50" s="187" t="s">
        <v>72</v>
      </c>
      <c r="D50" s="185" t="str">
        <f t="shared" si="34"/>
        <v>Add Cap (As per 296 of 2019)</v>
      </c>
      <c r="E50" s="186" t="s">
        <v>60</v>
      </c>
      <c r="F50" s="183"/>
      <c r="G50" s="116"/>
      <c r="H50" s="116"/>
      <c r="I50" s="297"/>
      <c r="J50" s="297"/>
      <c r="K50" s="298" t="s">
        <v>536</v>
      </c>
      <c r="L50" s="299" t="s">
        <v>282</v>
      </c>
      <c r="M50" s="300" t="s">
        <v>102</v>
      </c>
      <c r="N50" s="301" t="s">
        <v>283</v>
      </c>
      <c r="O50" s="478" t="s">
        <v>69</v>
      </c>
      <c r="P50" s="76">
        <v>0</v>
      </c>
      <c r="Q50" s="91">
        <f t="shared" ref="Q50:S50" si="40">AP50</f>
        <v>0</v>
      </c>
      <c r="R50" s="91">
        <f t="shared" si="40"/>
        <v>0</v>
      </c>
      <c r="S50" s="91">
        <f t="shared" si="40"/>
        <v>0.229104904</v>
      </c>
      <c r="T50" s="76">
        <f t="shared" si="3"/>
        <v>0.229104904</v>
      </c>
      <c r="U50" s="310">
        <v>0</v>
      </c>
      <c r="V50" s="83">
        <v>0</v>
      </c>
      <c r="W50" s="83">
        <v>0</v>
      </c>
      <c r="X50" s="83"/>
      <c r="Y50" s="83"/>
      <c r="Z50" s="83"/>
      <c r="AA50" s="83"/>
      <c r="AB50" s="83"/>
      <c r="AC50" s="126">
        <v>0</v>
      </c>
      <c r="AD50" s="126">
        <v>0</v>
      </c>
      <c r="AE50" s="126">
        <v>0.2</v>
      </c>
      <c r="AF50" s="126">
        <v>1</v>
      </c>
      <c r="AG50" s="126">
        <v>0</v>
      </c>
      <c r="AH50" s="127">
        <v>0</v>
      </c>
      <c r="AI50" s="127">
        <v>0</v>
      </c>
      <c r="AJ50" s="127"/>
      <c r="AK50" s="127"/>
      <c r="AL50" s="127"/>
      <c r="AM50" s="127"/>
      <c r="AN50" s="127"/>
      <c r="AO50" s="83">
        <v>0</v>
      </c>
      <c r="AP50" s="96">
        <v>0</v>
      </c>
      <c r="AQ50" s="96">
        <v>0</v>
      </c>
      <c r="AR50" s="96">
        <v>0.229104904</v>
      </c>
      <c r="AS50" s="83">
        <f t="shared" si="4"/>
        <v>0.229104904</v>
      </c>
      <c r="AT50" s="344">
        <v>0</v>
      </c>
      <c r="AU50" s="386">
        <v>0</v>
      </c>
      <c r="AV50" s="338">
        <v>0</v>
      </c>
      <c r="AW50" s="336">
        <v>0</v>
      </c>
      <c r="AX50" s="336">
        <v>0</v>
      </c>
      <c r="AY50" s="336">
        <v>0</v>
      </c>
      <c r="AZ50" s="336">
        <v>0</v>
      </c>
      <c r="BA50" s="336">
        <v>0</v>
      </c>
      <c r="BB50" s="337"/>
      <c r="BC50" s="356" t="s">
        <v>284</v>
      </c>
      <c r="BD50" s="357" t="s">
        <v>91</v>
      </c>
      <c r="BE50" s="131">
        <v>4385000411</v>
      </c>
      <c r="BF50" s="2">
        <v>1501008506</v>
      </c>
      <c r="BG50" s="2" t="s">
        <v>283</v>
      </c>
    </row>
    <row r="51" spans="1:59" s="28" customFormat="1" ht="35.1" customHeight="1" outlineLevel="1">
      <c r="A51" s="117">
        <v>7</v>
      </c>
      <c r="B51" s="232" t="s">
        <v>285</v>
      </c>
      <c r="C51" s="187" t="s">
        <v>72</v>
      </c>
      <c r="D51" s="185" t="str">
        <f t="shared" si="34"/>
        <v>Add Cap (As per 296 of 2019)</v>
      </c>
      <c r="E51" s="186" t="s">
        <v>60</v>
      </c>
      <c r="F51" s="183"/>
      <c r="G51" s="67"/>
      <c r="H51" s="67"/>
      <c r="I51" s="297"/>
      <c r="J51" s="297"/>
      <c r="K51" s="298" t="s">
        <v>536</v>
      </c>
      <c r="L51" s="299" t="s">
        <v>286</v>
      </c>
      <c r="M51" s="300" t="s">
        <v>102</v>
      </c>
      <c r="N51" s="301" t="s">
        <v>287</v>
      </c>
      <c r="O51" s="478" t="s">
        <v>69</v>
      </c>
      <c r="P51" s="83">
        <v>0</v>
      </c>
      <c r="Q51" s="91">
        <f t="shared" ref="Q51:S51" si="41">AP51</f>
        <v>0</v>
      </c>
      <c r="R51" s="91">
        <f t="shared" si="41"/>
        <v>0</v>
      </c>
      <c r="S51" s="91">
        <f t="shared" si="41"/>
        <v>0.11795988</v>
      </c>
      <c r="T51" s="83">
        <f t="shared" si="3"/>
        <v>0.11795988</v>
      </c>
      <c r="U51" s="310">
        <v>0</v>
      </c>
      <c r="V51" s="83">
        <v>0</v>
      </c>
      <c r="W51" s="83">
        <v>0</v>
      </c>
      <c r="X51" s="83"/>
      <c r="Y51" s="83"/>
      <c r="Z51" s="83"/>
      <c r="AA51" s="83"/>
      <c r="AB51" s="83"/>
      <c r="AC51" s="126">
        <v>0</v>
      </c>
      <c r="AD51" s="126">
        <v>0</v>
      </c>
      <c r="AE51" s="126">
        <v>0.2</v>
      </c>
      <c r="AF51" s="126">
        <v>1</v>
      </c>
      <c r="AG51" s="126">
        <v>0</v>
      </c>
      <c r="AH51" s="127">
        <v>0</v>
      </c>
      <c r="AI51" s="127">
        <v>0</v>
      </c>
      <c r="AJ51" s="127"/>
      <c r="AK51" s="127"/>
      <c r="AL51" s="127"/>
      <c r="AM51" s="127"/>
      <c r="AN51" s="127"/>
      <c r="AO51" s="83">
        <v>0</v>
      </c>
      <c r="AP51" s="96">
        <v>0</v>
      </c>
      <c r="AQ51" s="96">
        <v>0</v>
      </c>
      <c r="AR51" s="96">
        <v>0.11795988</v>
      </c>
      <c r="AS51" s="83">
        <f t="shared" si="4"/>
        <v>0.11795988</v>
      </c>
      <c r="AT51" s="344">
        <v>0</v>
      </c>
      <c r="AU51" s="386">
        <v>0</v>
      </c>
      <c r="AV51" s="338">
        <v>0</v>
      </c>
      <c r="AW51" s="336">
        <v>0</v>
      </c>
      <c r="AX51" s="336">
        <v>0</v>
      </c>
      <c r="AY51" s="336">
        <v>0</v>
      </c>
      <c r="AZ51" s="336">
        <v>0</v>
      </c>
      <c r="BA51" s="336">
        <v>0</v>
      </c>
      <c r="BB51" s="344"/>
      <c r="BC51" s="356" t="s">
        <v>288</v>
      </c>
      <c r="BD51" s="357" t="s">
        <v>91</v>
      </c>
      <c r="BE51" s="131">
        <v>4385000407</v>
      </c>
      <c r="BF51" s="2">
        <v>1501008608</v>
      </c>
      <c r="BG51" s="2" t="s">
        <v>287</v>
      </c>
    </row>
    <row r="52" spans="1:59" s="28" customFormat="1" ht="32.1" customHeight="1" outlineLevel="1">
      <c r="A52" s="117">
        <v>8</v>
      </c>
      <c r="B52" s="232" t="s">
        <v>289</v>
      </c>
      <c r="C52" s="187" t="s">
        <v>72</v>
      </c>
      <c r="D52" s="185" t="str">
        <f t="shared" si="34"/>
        <v>Add Cap (As per 296 of 2019)</v>
      </c>
      <c r="E52" s="186" t="s">
        <v>60</v>
      </c>
      <c r="F52" s="183"/>
      <c r="G52" s="116"/>
      <c r="H52" s="116"/>
      <c r="I52" s="297"/>
      <c r="J52" s="297"/>
      <c r="K52" s="298" t="s">
        <v>536</v>
      </c>
      <c r="L52" s="299" t="s">
        <v>290</v>
      </c>
      <c r="M52" s="300" t="s">
        <v>102</v>
      </c>
      <c r="N52" s="301" t="s">
        <v>60</v>
      </c>
      <c r="O52" s="478" t="s">
        <v>69</v>
      </c>
      <c r="P52" s="76">
        <v>0</v>
      </c>
      <c r="Q52" s="91">
        <f t="shared" ref="Q52:S52" si="42">AP52</f>
        <v>0</v>
      </c>
      <c r="R52" s="91">
        <f t="shared" si="42"/>
        <v>0</v>
      </c>
      <c r="S52" s="91">
        <f t="shared" si="42"/>
        <v>0</v>
      </c>
      <c r="T52" s="76">
        <f t="shared" si="3"/>
        <v>0</v>
      </c>
      <c r="U52" s="310">
        <v>0</v>
      </c>
      <c r="V52" s="83">
        <v>0</v>
      </c>
      <c r="W52" s="83">
        <v>0</v>
      </c>
      <c r="X52" s="83"/>
      <c r="Y52" s="83"/>
      <c r="Z52" s="83"/>
      <c r="AA52" s="83"/>
      <c r="AB52" s="83"/>
      <c r="AC52" s="126">
        <v>0</v>
      </c>
      <c r="AD52" s="126">
        <v>0</v>
      </c>
      <c r="AE52" s="126">
        <v>0.2</v>
      </c>
      <c r="AF52" s="126">
        <v>0.2</v>
      </c>
      <c r="AG52" s="126">
        <v>1</v>
      </c>
      <c r="AH52" s="127">
        <v>0</v>
      </c>
      <c r="AI52" s="127">
        <v>0</v>
      </c>
      <c r="AJ52" s="127"/>
      <c r="AK52" s="127"/>
      <c r="AL52" s="127"/>
      <c r="AM52" s="127"/>
      <c r="AN52" s="127"/>
      <c r="AO52" s="83">
        <v>0</v>
      </c>
      <c r="AP52" s="96">
        <v>0</v>
      </c>
      <c r="AQ52" s="96">
        <v>0</v>
      </c>
      <c r="AR52" s="96">
        <v>0</v>
      </c>
      <c r="AS52" s="83">
        <f t="shared" si="4"/>
        <v>0</v>
      </c>
      <c r="AT52" s="338">
        <v>0</v>
      </c>
      <c r="AU52" s="386">
        <v>0</v>
      </c>
      <c r="AV52" s="335">
        <v>0</v>
      </c>
      <c r="AW52" s="336">
        <v>0</v>
      </c>
      <c r="AX52" s="336">
        <v>0</v>
      </c>
      <c r="AY52" s="336">
        <v>0</v>
      </c>
      <c r="AZ52" s="336">
        <v>0</v>
      </c>
      <c r="BA52" s="336">
        <v>0</v>
      </c>
      <c r="BB52" s="337"/>
      <c r="BC52" s="356" t="s">
        <v>525</v>
      </c>
      <c r="BD52" s="355" t="s">
        <v>73</v>
      </c>
      <c r="BE52" s="108" t="s">
        <v>54</v>
      </c>
    </row>
    <row r="53" spans="1:59" s="28" customFormat="1" ht="30" customHeight="1" outlineLevel="1">
      <c r="A53" s="117">
        <v>9</v>
      </c>
      <c r="B53" s="232" t="s">
        <v>291</v>
      </c>
      <c r="C53" s="187" t="s">
        <v>72</v>
      </c>
      <c r="D53" s="185" t="str">
        <f t="shared" si="34"/>
        <v>Add Cap (As per 296 of 2019)</v>
      </c>
      <c r="E53" s="186" t="s">
        <v>60</v>
      </c>
      <c r="F53" s="183"/>
      <c r="G53" s="116"/>
      <c r="H53" s="116"/>
      <c r="I53" s="297"/>
      <c r="J53" s="297"/>
      <c r="K53" s="298" t="s">
        <v>536</v>
      </c>
      <c r="L53" s="304">
        <v>44116</v>
      </c>
      <c r="M53" s="300" t="s">
        <v>102</v>
      </c>
      <c r="N53" s="301"/>
      <c r="O53" s="478" t="s">
        <v>69</v>
      </c>
      <c r="P53" s="76">
        <v>0</v>
      </c>
      <c r="Q53" s="91">
        <f t="shared" ref="Q53:S53" si="43">AP53</f>
        <v>0</v>
      </c>
      <c r="R53" s="91">
        <f t="shared" si="43"/>
        <v>0</v>
      </c>
      <c r="S53" s="91">
        <f t="shared" si="43"/>
        <v>0</v>
      </c>
      <c r="T53" s="76">
        <f t="shared" si="3"/>
        <v>0</v>
      </c>
      <c r="U53" s="91">
        <f>1233369/10000000</f>
        <v>0.1233369</v>
      </c>
      <c r="V53" s="91">
        <v>0</v>
      </c>
      <c r="W53" s="91">
        <v>0</v>
      </c>
      <c r="X53" s="91"/>
      <c r="Y53" s="91"/>
      <c r="Z53" s="91"/>
      <c r="AA53" s="91"/>
      <c r="AB53" s="91"/>
      <c r="AC53" s="126">
        <v>0</v>
      </c>
      <c r="AD53" s="126">
        <v>0</v>
      </c>
      <c r="AE53" s="126">
        <v>0.2</v>
      </c>
      <c r="AF53" s="126">
        <v>0.4</v>
      </c>
      <c r="AG53" s="126">
        <v>1</v>
      </c>
      <c r="AH53" s="127">
        <v>0</v>
      </c>
      <c r="AI53" s="127">
        <v>0</v>
      </c>
      <c r="AJ53" s="127"/>
      <c r="AK53" s="127"/>
      <c r="AL53" s="127"/>
      <c r="AM53" s="127"/>
      <c r="AN53" s="127"/>
      <c r="AO53" s="83">
        <v>0</v>
      </c>
      <c r="AP53" s="96">
        <v>0</v>
      </c>
      <c r="AQ53" s="96">
        <v>0</v>
      </c>
      <c r="AR53" s="96">
        <v>0</v>
      </c>
      <c r="AS53" s="83">
        <f t="shared" si="4"/>
        <v>0</v>
      </c>
      <c r="AT53" s="335">
        <v>0.1233369</v>
      </c>
      <c r="AU53" s="386">
        <v>0</v>
      </c>
      <c r="AV53" s="338">
        <v>0</v>
      </c>
      <c r="AW53" s="336">
        <v>0</v>
      </c>
      <c r="AX53" s="336">
        <v>0</v>
      </c>
      <c r="AY53" s="336">
        <v>0</v>
      </c>
      <c r="AZ53" s="336">
        <v>0</v>
      </c>
      <c r="BA53" s="336">
        <v>0</v>
      </c>
      <c r="BB53" s="337"/>
      <c r="BC53" s="356" t="s">
        <v>292</v>
      </c>
      <c r="BD53" s="355" t="s">
        <v>91</v>
      </c>
      <c r="BE53" s="131">
        <v>4385000432</v>
      </c>
      <c r="BF53" s="113"/>
      <c r="BG53" s="2"/>
    </row>
    <row r="54" spans="1:59" s="28" customFormat="1" ht="20.100000000000001" customHeight="1">
      <c r="A54" s="119"/>
      <c r="B54" s="120"/>
      <c r="C54" s="189"/>
      <c r="D54" s="189"/>
      <c r="E54" s="190"/>
      <c r="F54" s="191"/>
      <c r="G54" s="67"/>
      <c r="H54" s="67"/>
      <c r="I54" s="297"/>
      <c r="J54" s="297"/>
      <c r="K54" s="298" t="s">
        <v>536</v>
      </c>
      <c r="L54" s="299"/>
      <c r="M54" s="299"/>
      <c r="N54" s="301"/>
      <c r="O54" s="308"/>
      <c r="P54" s="83"/>
      <c r="Q54" s="83"/>
      <c r="R54" s="83"/>
      <c r="S54" s="83"/>
      <c r="T54" s="83">
        <f t="shared" si="3"/>
        <v>0</v>
      </c>
      <c r="U54" s="83"/>
      <c r="V54" s="83"/>
      <c r="W54" s="83"/>
      <c r="X54" s="83"/>
      <c r="Y54" s="83"/>
      <c r="Z54" s="83"/>
      <c r="AA54" s="83"/>
      <c r="AB54" s="83"/>
      <c r="AC54" s="126"/>
      <c r="AD54" s="126"/>
      <c r="AE54" s="126"/>
      <c r="AF54" s="126"/>
      <c r="AG54" s="126"/>
      <c r="AH54" s="127">
        <v>0</v>
      </c>
      <c r="AI54" s="127">
        <v>0</v>
      </c>
      <c r="AJ54" s="127"/>
      <c r="AK54" s="127"/>
      <c r="AL54" s="127"/>
      <c r="AM54" s="127"/>
      <c r="AN54" s="127"/>
      <c r="AO54" s="83"/>
      <c r="AP54" s="128"/>
      <c r="AQ54" s="128"/>
      <c r="AR54" s="128"/>
      <c r="AS54" s="83">
        <f t="shared" si="4"/>
        <v>0</v>
      </c>
      <c r="AT54" s="338"/>
      <c r="AU54" s="386"/>
      <c r="AV54" s="338"/>
      <c r="AW54" s="338"/>
      <c r="AX54" s="338"/>
      <c r="AY54" s="338"/>
      <c r="AZ54" s="338"/>
      <c r="BA54" s="338"/>
      <c r="BB54" s="344"/>
      <c r="BC54" s="308"/>
      <c r="BD54" s="355"/>
      <c r="BE54" s="120"/>
    </row>
    <row r="55" spans="1:59" s="222" customFormat="1" ht="31.5">
      <c r="A55" s="205" t="s">
        <v>517</v>
      </c>
      <c r="B55" s="206" t="s">
        <v>293</v>
      </c>
      <c r="C55" s="207"/>
      <c r="D55" s="208"/>
      <c r="E55" s="209"/>
      <c r="F55" s="210"/>
      <c r="G55" s="211"/>
      <c r="H55" s="204"/>
      <c r="I55" s="212"/>
      <c r="J55" s="212"/>
      <c r="K55" s="210" t="str">
        <f t="shared" ref="K55" si="44">IF(F55=0,"-",F55)</f>
        <v>-</v>
      </c>
      <c r="L55" s="213"/>
      <c r="M55" s="214"/>
      <c r="N55" s="215"/>
      <c r="O55" s="479"/>
      <c r="P55" s="217"/>
      <c r="Q55" s="217"/>
      <c r="R55" s="217"/>
      <c r="S55" s="217"/>
      <c r="T55" s="217">
        <f t="shared" si="3"/>
        <v>0</v>
      </c>
      <c r="U55" s="313"/>
      <c r="V55" s="217"/>
      <c r="W55" s="217"/>
      <c r="X55" s="217"/>
      <c r="Y55" s="217"/>
      <c r="Z55" s="217"/>
      <c r="AA55" s="217"/>
      <c r="AB55" s="217"/>
      <c r="AC55" s="218"/>
      <c r="AD55" s="218"/>
      <c r="AE55" s="218"/>
      <c r="AF55" s="218"/>
      <c r="AG55" s="218"/>
      <c r="AH55" s="218">
        <v>0</v>
      </c>
      <c r="AI55" s="218">
        <v>0</v>
      </c>
      <c r="AJ55" s="218"/>
      <c r="AK55" s="218"/>
      <c r="AL55" s="218"/>
      <c r="AM55" s="218"/>
      <c r="AN55" s="218"/>
      <c r="AO55" s="217"/>
      <c r="AP55" s="217"/>
      <c r="AQ55" s="217"/>
      <c r="AR55" s="217"/>
      <c r="AS55" s="217">
        <f t="shared" si="4"/>
        <v>0</v>
      </c>
      <c r="AT55" s="340"/>
      <c r="AU55" s="388"/>
      <c r="AV55" s="340"/>
      <c r="AW55" s="340"/>
      <c r="AX55" s="340"/>
      <c r="AY55" s="340"/>
      <c r="AZ55" s="340"/>
      <c r="BA55" s="340"/>
      <c r="BB55" s="423"/>
      <c r="BC55" s="359"/>
      <c r="BD55" s="360"/>
      <c r="BE55" s="221"/>
    </row>
    <row r="56" spans="1:59" s="222" customFormat="1" ht="31.5">
      <c r="A56" s="205"/>
      <c r="B56" s="206" t="s">
        <v>294</v>
      </c>
      <c r="C56" s="207" t="s">
        <v>72</v>
      </c>
      <c r="D56" s="208" t="s">
        <v>295</v>
      </c>
      <c r="E56" s="209" t="s">
        <v>60</v>
      </c>
      <c r="F56" s="210" t="s">
        <v>296</v>
      </c>
      <c r="G56" s="211">
        <v>41.453400000000002</v>
      </c>
      <c r="H56" s="223">
        <f>35.13*1.18</f>
        <v>41.453400000000002</v>
      </c>
      <c r="I56" s="212"/>
      <c r="J56" s="212"/>
      <c r="K56" s="210"/>
      <c r="L56" s="213"/>
      <c r="M56" s="214" t="s">
        <v>102</v>
      </c>
      <c r="N56" s="215"/>
      <c r="O56" s="479"/>
      <c r="P56" s="217"/>
      <c r="Q56" s="217"/>
      <c r="R56" s="217"/>
      <c r="S56" s="217"/>
      <c r="T56" s="217">
        <f t="shared" si="3"/>
        <v>0</v>
      </c>
      <c r="U56" s="313"/>
      <c r="V56" s="217"/>
      <c r="W56" s="217"/>
      <c r="X56" s="217"/>
      <c r="Y56" s="217"/>
      <c r="Z56" s="217"/>
      <c r="AA56" s="217"/>
      <c r="AB56" s="217"/>
      <c r="AC56" s="218"/>
      <c r="AD56" s="218"/>
      <c r="AE56" s="218"/>
      <c r="AF56" s="218"/>
      <c r="AG56" s="218"/>
      <c r="AH56" s="218"/>
      <c r="AI56" s="218"/>
      <c r="AJ56" s="218"/>
      <c r="AK56" s="218"/>
      <c r="AL56" s="218"/>
      <c r="AM56" s="218"/>
      <c r="AN56" s="218"/>
      <c r="AO56" s="217"/>
      <c r="AP56" s="217"/>
      <c r="AQ56" s="217"/>
      <c r="AR56" s="217"/>
      <c r="AS56" s="217">
        <f t="shared" si="4"/>
        <v>0</v>
      </c>
      <c r="AT56" s="340"/>
      <c r="AU56" s="388"/>
      <c r="AV56" s="340"/>
      <c r="AW56" s="340"/>
      <c r="AX56" s="340"/>
      <c r="AY56" s="340"/>
      <c r="AZ56" s="340"/>
      <c r="BA56" s="340"/>
      <c r="BB56" s="423"/>
      <c r="BC56" s="359" t="s">
        <v>555</v>
      </c>
      <c r="BD56" s="360"/>
      <c r="BE56" s="221"/>
    </row>
    <row r="57" spans="1:59" s="28" customFormat="1" ht="48.95" customHeight="1" outlineLevel="1">
      <c r="A57" s="68">
        <v>1</v>
      </c>
      <c r="B57" s="234" t="s">
        <v>297</v>
      </c>
      <c r="C57" s="187" t="s">
        <v>72</v>
      </c>
      <c r="D57" s="192" t="s">
        <v>295</v>
      </c>
      <c r="E57" s="186"/>
      <c r="F57" s="183"/>
      <c r="G57" s="116">
        <v>3.48</v>
      </c>
      <c r="I57" s="78"/>
      <c r="J57" s="78"/>
      <c r="K57" s="183"/>
      <c r="L57" s="195"/>
      <c r="M57" s="181" t="s">
        <v>102</v>
      </c>
      <c r="N57" s="194"/>
      <c r="O57" s="480"/>
      <c r="P57" s="76">
        <v>0</v>
      </c>
      <c r="Q57" s="91">
        <v>0</v>
      </c>
      <c r="R57" s="199">
        <v>3.4589155919999999</v>
      </c>
      <c r="S57" s="91">
        <v>0</v>
      </c>
      <c r="T57" s="76">
        <f t="shared" si="3"/>
        <v>3.4589155919999999</v>
      </c>
      <c r="U57" s="309">
        <v>0</v>
      </c>
      <c r="V57" s="91">
        <v>0</v>
      </c>
      <c r="W57" s="91">
        <v>0</v>
      </c>
      <c r="X57" s="91"/>
      <c r="Y57" s="91"/>
      <c r="Z57" s="91"/>
      <c r="AA57" s="91"/>
      <c r="AB57" s="91"/>
      <c r="AC57" s="126">
        <v>0</v>
      </c>
      <c r="AD57" s="126">
        <v>0</v>
      </c>
      <c r="AE57" s="126">
        <v>1</v>
      </c>
      <c r="AF57" s="126">
        <v>0</v>
      </c>
      <c r="AG57" s="126">
        <v>0</v>
      </c>
      <c r="AH57" s="127">
        <v>0</v>
      </c>
      <c r="AI57" s="127">
        <v>0</v>
      </c>
      <c r="AJ57" s="127"/>
      <c r="AK57" s="127"/>
      <c r="AL57" s="127"/>
      <c r="AM57" s="127"/>
      <c r="AN57" s="127"/>
      <c r="AO57" s="76">
        <v>0</v>
      </c>
      <c r="AP57" s="129">
        <v>0</v>
      </c>
      <c r="AQ57" s="199">
        <v>3.4589155919999999</v>
      </c>
      <c r="AR57" s="128">
        <v>0</v>
      </c>
      <c r="AS57" s="76">
        <f t="shared" si="4"/>
        <v>3.4589155919999999</v>
      </c>
      <c r="AT57" s="341">
        <v>0</v>
      </c>
      <c r="AU57" s="389">
        <v>0</v>
      </c>
      <c r="AV57" s="341">
        <v>0</v>
      </c>
      <c r="AW57" s="336">
        <v>0</v>
      </c>
      <c r="AX57" s="336">
        <v>0</v>
      </c>
      <c r="AY57" s="336">
        <v>0</v>
      </c>
      <c r="AZ57" s="336">
        <v>0</v>
      </c>
      <c r="BA57" s="336">
        <v>0</v>
      </c>
      <c r="BB57" s="337"/>
      <c r="BC57" s="308" t="s">
        <v>298</v>
      </c>
      <c r="BD57" s="355" t="s">
        <v>91</v>
      </c>
      <c r="BE57" s="122"/>
    </row>
    <row r="58" spans="1:59" s="28" customFormat="1" ht="45.95" customHeight="1" outlineLevel="1">
      <c r="A58" s="68">
        <v>2</v>
      </c>
      <c r="B58" s="234" t="s">
        <v>299</v>
      </c>
      <c r="C58" s="187" t="s">
        <v>72</v>
      </c>
      <c r="D58" s="192" t="s">
        <v>295</v>
      </c>
      <c r="E58" s="186"/>
      <c r="F58" s="183"/>
      <c r="G58" s="116">
        <f>2.52*1.18</f>
        <v>2.9735999999999998</v>
      </c>
      <c r="I58" s="78"/>
      <c r="J58" s="78"/>
      <c r="K58" s="183"/>
      <c r="L58" s="195"/>
      <c r="M58" s="181" t="s">
        <v>102</v>
      </c>
      <c r="N58" s="194"/>
      <c r="O58" s="480"/>
      <c r="P58" s="76">
        <v>0</v>
      </c>
      <c r="Q58" s="91">
        <v>0</v>
      </c>
      <c r="R58" s="98">
        <v>2.5606</v>
      </c>
      <c r="S58" s="91">
        <v>0</v>
      </c>
      <c r="T58" s="76">
        <f t="shared" si="3"/>
        <v>2.5606</v>
      </c>
      <c r="U58" s="309">
        <v>0</v>
      </c>
      <c r="V58" s="91">
        <v>0</v>
      </c>
      <c r="W58" s="91">
        <v>0</v>
      </c>
      <c r="X58" s="91"/>
      <c r="Y58" s="91"/>
      <c r="Z58" s="91"/>
      <c r="AA58" s="91"/>
      <c r="AB58" s="91"/>
      <c r="AC58" s="126">
        <v>0</v>
      </c>
      <c r="AD58" s="126">
        <v>0</v>
      </c>
      <c r="AE58" s="126">
        <v>1</v>
      </c>
      <c r="AF58" s="126">
        <v>0</v>
      </c>
      <c r="AG58" s="126">
        <v>0</v>
      </c>
      <c r="AH58" s="127">
        <v>0</v>
      </c>
      <c r="AI58" s="127">
        <v>0</v>
      </c>
      <c r="AJ58" s="127"/>
      <c r="AK58" s="127"/>
      <c r="AL58" s="127"/>
      <c r="AM58" s="127"/>
      <c r="AN58" s="127"/>
      <c r="AO58" s="128">
        <v>0</v>
      </c>
      <c r="AP58" s="130">
        <v>0</v>
      </c>
      <c r="AQ58" s="98">
        <v>2.5606</v>
      </c>
      <c r="AR58" s="128">
        <v>0</v>
      </c>
      <c r="AS58" s="128">
        <f t="shared" si="4"/>
        <v>2.5606</v>
      </c>
      <c r="AT58" s="341">
        <v>0</v>
      </c>
      <c r="AU58" s="389">
        <v>0</v>
      </c>
      <c r="AV58" s="341">
        <v>0</v>
      </c>
      <c r="AW58" s="336">
        <v>0</v>
      </c>
      <c r="AX58" s="336">
        <v>0</v>
      </c>
      <c r="AY58" s="336">
        <v>0</v>
      </c>
      <c r="AZ58" s="336">
        <v>0</v>
      </c>
      <c r="BA58" s="336">
        <v>0</v>
      </c>
      <c r="BB58" s="337"/>
      <c r="BC58" s="308" t="s">
        <v>298</v>
      </c>
      <c r="BD58" s="355" t="s">
        <v>91</v>
      </c>
      <c r="BE58" s="122"/>
    </row>
    <row r="59" spans="1:59" s="28" customFormat="1" ht="45" outlineLevel="1">
      <c r="A59" s="68">
        <v>3</v>
      </c>
      <c r="B59" s="234" t="s">
        <v>300</v>
      </c>
      <c r="C59" s="187" t="s">
        <v>72</v>
      </c>
      <c r="D59" s="192" t="s">
        <v>295</v>
      </c>
      <c r="E59" s="186"/>
      <c r="F59" s="183"/>
      <c r="G59" s="116">
        <f>1.04*1.18</f>
        <v>1.2272000000000001</v>
      </c>
      <c r="I59" s="78"/>
      <c r="J59" s="78"/>
      <c r="K59" s="183"/>
      <c r="L59" s="195"/>
      <c r="M59" s="181" t="s">
        <v>102</v>
      </c>
      <c r="N59" s="194"/>
      <c r="O59" s="480"/>
      <c r="P59" s="76">
        <v>0</v>
      </c>
      <c r="Q59" s="91">
        <v>0</v>
      </c>
      <c r="R59" s="98">
        <v>1.0502</v>
      </c>
      <c r="S59" s="91">
        <v>0</v>
      </c>
      <c r="T59" s="76">
        <f t="shared" si="3"/>
        <v>1.0502</v>
      </c>
      <c r="U59" s="309">
        <v>0</v>
      </c>
      <c r="V59" s="91">
        <v>0</v>
      </c>
      <c r="W59" s="91">
        <v>0</v>
      </c>
      <c r="X59" s="91"/>
      <c r="Y59" s="91"/>
      <c r="Z59" s="91"/>
      <c r="AA59" s="91"/>
      <c r="AB59" s="91"/>
      <c r="AC59" s="126">
        <v>0</v>
      </c>
      <c r="AD59" s="126">
        <v>0</v>
      </c>
      <c r="AE59" s="126">
        <v>1</v>
      </c>
      <c r="AF59" s="126">
        <v>0</v>
      </c>
      <c r="AG59" s="126">
        <v>0</v>
      </c>
      <c r="AH59" s="127">
        <v>0</v>
      </c>
      <c r="AI59" s="127">
        <v>0</v>
      </c>
      <c r="AJ59" s="127"/>
      <c r="AK59" s="127"/>
      <c r="AL59" s="127"/>
      <c r="AM59" s="127"/>
      <c r="AN59" s="127"/>
      <c r="AO59" s="128">
        <v>0</v>
      </c>
      <c r="AP59" s="128">
        <v>0</v>
      </c>
      <c r="AQ59" s="98">
        <v>1.0502</v>
      </c>
      <c r="AR59" s="128">
        <v>0</v>
      </c>
      <c r="AS59" s="128">
        <f t="shared" si="4"/>
        <v>1.0502</v>
      </c>
      <c r="AT59" s="341">
        <v>0</v>
      </c>
      <c r="AU59" s="389">
        <v>0</v>
      </c>
      <c r="AV59" s="341">
        <v>0</v>
      </c>
      <c r="AW59" s="336">
        <v>0</v>
      </c>
      <c r="AX59" s="336">
        <v>0</v>
      </c>
      <c r="AY59" s="336">
        <v>0</v>
      </c>
      <c r="AZ59" s="336">
        <v>0</v>
      </c>
      <c r="BA59" s="336">
        <v>0</v>
      </c>
      <c r="BB59" s="337"/>
      <c r="BC59" s="308" t="s">
        <v>298</v>
      </c>
      <c r="BD59" s="355" t="s">
        <v>91</v>
      </c>
      <c r="BE59" s="122"/>
    </row>
    <row r="60" spans="1:59" s="28" customFormat="1" ht="60" outlineLevel="1">
      <c r="A60" s="68">
        <v>4</v>
      </c>
      <c r="B60" s="234" t="s">
        <v>301</v>
      </c>
      <c r="C60" s="187" t="s">
        <v>72</v>
      </c>
      <c r="D60" s="192" t="s">
        <v>295</v>
      </c>
      <c r="E60" s="186"/>
      <c r="F60" s="183"/>
      <c r="G60" s="116">
        <f>0.73*1.18</f>
        <v>0.86139999999999994</v>
      </c>
      <c r="I60" s="78"/>
      <c r="J60" s="78"/>
      <c r="K60" s="183"/>
      <c r="L60" s="195"/>
      <c r="M60" s="181" t="s">
        <v>102</v>
      </c>
      <c r="N60" s="194"/>
      <c r="O60" s="480"/>
      <c r="P60" s="76">
        <v>0</v>
      </c>
      <c r="Q60" s="91">
        <v>0</v>
      </c>
      <c r="R60" s="199">
        <v>0.84960000000000002</v>
      </c>
      <c r="S60" s="91">
        <v>0</v>
      </c>
      <c r="T60" s="76">
        <f t="shared" si="3"/>
        <v>0.84960000000000002</v>
      </c>
      <c r="U60" s="309">
        <v>0</v>
      </c>
      <c r="V60" s="91">
        <v>0</v>
      </c>
      <c r="W60" s="91">
        <v>0</v>
      </c>
      <c r="X60" s="91"/>
      <c r="Y60" s="91"/>
      <c r="Z60" s="91"/>
      <c r="AA60" s="91"/>
      <c r="AB60" s="91"/>
      <c r="AC60" s="126">
        <v>0</v>
      </c>
      <c r="AD60" s="126">
        <v>0</v>
      </c>
      <c r="AE60" s="126">
        <v>1</v>
      </c>
      <c r="AF60" s="126">
        <v>0</v>
      </c>
      <c r="AG60" s="126">
        <v>0</v>
      </c>
      <c r="AH60" s="127">
        <v>0</v>
      </c>
      <c r="AI60" s="127">
        <v>0</v>
      </c>
      <c r="AJ60" s="127"/>
      <c r="AK60" s="127"/>
      <c r="AL60" s="127"/>
      <c r="AM60" s="127"/>
      <c r="AN60" s="127"/>
      <c r="AO60" s="128">
        <v>0</v>
      </c>
      <c r="AP60" s="128">
        <v>0</v>
      </c>
      <c r="AQ60" s="199">
        <v>0.84960000000000002</v>
      </c>
      <c r="AR60" s="128">
        <v>0</v>
      </c>
      <c r="AS60" s="128">
        <f t="shared" si="4"/>
        <v>0.84960000000000002</v>
      </c>
      <c r="AT60" s="341">
        <v>0</v>
      </c>
      <c r="AU60" s="389">
        <v>0</v>
      </c>
      <c r="AV60" s="341">
        <v>0</v>
      </c>
      <c r="AW60" s="336">
        <v>0</v>
      </c>
      <c r="AX60" s="336">
        <v>0</v>
      </c>
      <c r="AY60" s="336">
        <v>0</v>
      </c>
      <c r="AZ60" s="336">
        <v>0</v>
      </c>
      <c r="BA60" s="336">
        <v>0</v>
      </c>
      <c r="BB60" s="337"/>
      <c r="BC60" s="308" t="s">
        <v>298</v>
      </c>
      <c r="BD60" s="355" t="s">
        <v>91</v>
      </c>
      <c r="BE60" s="122"/>
    </row>
    <row r="61" spans="1:59" s="28" customFormat="1" ht="45" outlineLevel="1">
      <c r="A61" s="68">
        <v>5</v>
      </c>
      <c r="B61" s="234" t="s">
        <v>302</v>
      </c>
      <c r="C61" s="187" t="s">
        <v>72</v>
      </c>
      <c r="D61" s="192" t="s">
        <v>295</v>
      </c>
      <c r="E61" s="186"/>
      <c r="F61" s="183"/>
      <c r="G61" s="116">
        <f>0.79*1.18</f>
        <v>0.93220000000000003</v>
      </c>
      <c r="I61" s="78"/>
      <c r="J61" s="78"/>
      <c r="K61" s="183"/>
      <c r="L61" s="195"/>
      <c r="M61" s="181" t="s">
        <v>102</v>
      </c>
      <c r="N61" s="194"/>
      <c r="O61" s="480"/>
      <c r="P61" s="76">
        <v>0</v>
      </c>
      <c r="Q61" s="91">
        <v>0</v>
      </c>
      <c r="R61" s="98">
        <v>0.91256150000000003</v>
      </c>
      <c r="S61" s="91">
        <v>0</v>
      </c>
      <c r="T61" s="76">
        <f t="shared" si="3"/>
        <v>0.91256150000000003</v>
      </c>
      <c r="U61" s="309">
        <v>0</v>
      </c>
      <c r="V61" s="91">
        <v>0</v>
      </c>
      <c r="W61" s="91">
        <v>0</v>
      </c>
      <c r="X61" s="91"/>
      <c r="Y61" s="91"/>
      <c r="Z61" s="91"/>
      <c r="AA61" s="91"/>
      <c r="AB61" s="91"/>
      <c r="AC61" s="126">
        <v>0</v>
      </c>
      <c r="AD61" s="126">
        <v>0</v>
      </c>
      <c r="AE61" s="126">
        <v>1</v>
      </c>
      <c r="AF61" s="126">
        <v>0</v>
      </c>
      <c r="AG61" s="126">
        <v>0</v>
      </c>
      <c r="AH61" s="127">
        <v>0</v>
      </c>
      <c r="AI61" s="127">
        <v>0</v>
      </c>
      <c r="AJ61" s="127"/>
      <c r="AK61" s="127"/>
      <c r="AL61" s="127"/>
      <c r="AM61" s="127"/>
      <c r="AN61" s="127"/>
      <c r="AO61" s="128">
        <v>0</v>
      </c>
      <c r="AP61" s="128">
        <v>0</v>
      </c>
      <c r="AQ61" s="98">
        <v>0.91256150000000003</v>
      </c>
      <c r="AR61" s="128">
        <v>0</v>
      </c>
      <c r="AS61" s="128">
        <f t="shared" si="4"/>
        <v>0.91256150000000003</v>
      </c>
      <c r="AT61" s="341">
        <v>0</v>
      </c>
      <c r="AU61" s="389">
        <v>0</v>
      </c>
      <c r="AV61" s="341">
        <v>0</v>
      </c>
      <c r="AW61" s="336">
        <v>0</v>
      </c>
      <c r="AX61" s="336">
        <v>0</v>
      </c>
      <c r="AY61" s="336">
        <v>0</v>
      </c>
      <c r="AZ61" s="336">
        <v>0</v>
      </c>
      <c r="BA61" s="336">
        <v>0</v>
      </c>
      <c r="BB61" s="337"/>
      <c r="BC61" s="308" t="s">
        <v>298</v>
      </c>
      <c r="BD61" s="355" t="s">
        <v>91</v>
      </c>
      <c r="BE61" s="122"/>
    </row>
    <row r="62" spans="1:59" s="28" customFormat="1" ht="26.1" customHeight="1" outlineLevel="1">
      <c r="A62" s="68">
        <v>6</v>
      </c>
      <c r="B62" s="234" t="s">
        <v>303</v>
      </c>
      <c r="C62" s="187" t="s">
        <v>72</v>
      </c>
      <c r="D62" s="192" t="s">
        <v>295</v>
      </c>
      <c r="E62" s="186"/>
      <c r="F62" s="183"/>
      <c r="G62" s="116">
        <f>0.65*1.18</f>
        <v>0.76700000000000002</v>
      </c>
      <c r="I62" s="78"/>
      <c r="J62" s="78"/>
      <c r="K62" s="183"/>
      <c r="L62" s="195"/>
      <c r="M62" s="181" t="s">
        <v>102</v>
      </c>
      <c r="N62" s="194"/>
      <c r="O62" s="480"/>
      <c r="P62" s="76">
        <v>0</v>
      </c>
      <c r="Q62" s="91">
        <v>0</v>
      </c>
      <c r="R62" s="98">
        <v>0.60826469999999999</v>
      </c>
      <c r="S62" s="91">
        <v>0</v>
      </c>
      <c r="T62" s="76">
        <f t="shared" si="3"/>
        <v>0.60826469999999999</v>
      </c>
      <c r="U62" s="309">
        <v>0</v>
      </c>
      <c r="V62" s="91">
        <v>0</v>
      </c>
      <c r="W62" s="91">
        <v>0</v>
      </c>
      <c r="X62" s="91"/>
      <c r="Y62" s="91"/>
      <c r="Z62" s="91"/>
      <c r="AA62" s="91"/>
      <c r="AB62" s="91"/>
      <c r="AC62" s="126">
        <v>0</v>
      </c>
      <c r="AD62" s="126">
        <v>0</v>
      </c>
      <c r="AE62" s="126">
        <v>1</v>
      </c>
      <c r="AF62" s="126">
        <v>0</v>
      </c>
      <c r="AG62" s="126">
        <v>0</v>
      </c>
      <c r="AH62" s="127">
        <v>0</v>
      </c>
      <c r="AI62" s="127">
        <v>0</v>
      </c>
      <c r="AJ62" s="127"/>
      <c r="AK62" s="127"/>
      <c r="AL62" s="127"/>
      <c r="AM62" s="127"/>
      <c r="AN62" s="127"/>
      <c r="AO62" s="128">
        <v>0</v>
      </c>
      <c r="AP62" s="128">
        <v>0</v>
      </c>
      <c r="AQ62" s="98">
        <v>0.60826469999999999</v>
      </c>
      <c r="AR62" s="128">
        <v>0</v>
      </c>
      <c r="AS62" s="128">
        <f t="shared" si="4"/>
        <v>0.60826469999999999</v>
      </c>
      <c r="AT62" s="341">
        <v>0</v>
      </c>
      <c r="AU62" s="389">
        <v>0</v>
      </c>
      <c r="AV62" s="341">
        <v>0</v>
      </c>
      <c r="AW62" s="336">
        <v>0</v>
      </c>
      <c r="AX62" s="336">
        <v>0</v>
      </c>
      <c r="AY62" s="336">
        <v>0</v>
      </c>
      <c r="AZ62" s="336">
        <v>0</v>
      </c>
      <c r="BA62" s="336">
        <v>0</v>
      </c>
      <c r="BB62" s="337"/>
      <c r="BC62" s="308" t="s">
        <v>298</v>
      </c>
      <c r="BD62" s="355" t="s">
        <v>91</v>
      </c>
      <c r="BE62" s="122"/>
    </row>
    <row r="63" spans="1:59" s="28" customFormat="1" ht="45" outlineLevel="1">
      <c r="A63" s="68">
        <v>7</v>
      </c>
      <c r="B63" s="234" t="s">
        <v>304</v>
      </c>
      <c r="C63" s="187" t="s">
        <v>72</v>
      </c>
      <c r="D63" s="192" t="s">
        <v>295</v>
      </c>
      <c r="E63" s="186"/>
      <c r="F63" s="183"/>
      <c r="G63" s="116">
        <f>0.44*1.18</f>
        <v>0.51919999999999999</v>
      </c>
      <c r="I63" s="78"/>
      <c r="J63" s="78"/>
      <c r="K63" s="183"/>
      <c r="L63" s="195"/>
      <c r="M63" s="181" t="s">
        <v>102</v>
      </c>
      <c r="N63" s="194"/>
      <c r="O63" s="480"/>
      <c r="P63" s="76">
        <v>0</v>
      </c>
      <c r="Q63" s="91">
        <v>0</v>
      </c>
      <c r="R63" s="91">
        <v>0</v>
      </c>
      <c r="S63" s="91">
        <v>0</v>
      </c>
      <c r="T63" s="76">
        <f t="shared" si="3"/>
        <v>0</v>
      </c>
      <c r="U63" s="91">
        <v>0.41</v>
      </c>
      <c r="V63" s="91">
        <v>0</v>
      </c>
      <c r="W63" s="91">
        <v>0</v>
      </c>
      <c r="X63" s="91"/>
      <c r="Y63" s="91"/>
      <c r="Z63" s="91"/>
      <c r="AA63" s="91"/>
      <c r="AB63" s="91"/>
      <c r="AC63" s="126">
        <v>0</v>
      </c>
      <c r="AD63" s="126">
        <v>0</v>
      </c>
      <c r="AE63" s="126">
        <v>0</v>
      </c>
      <c r="AF63" s="126">
        <v>0</v>
      </c>
      <c r="AG63" s="126">
        <v>1</v>
      </c>
      <c r="AH63" s="127">
        <v>0</v>
      </c>
      <c r="AI63" s="127">
        <v>0</v>
      </c>
      <c r="AJ63" s="127"/>
      <c r="AK63" s="127"/>
      <c r="AL63" s="127"/>
      <c r="AM63" s="127"/>
      <c r="AN63" s="127"/>
      <c r="AO63" s="76">
        <v>0</v>
      </c>
      <c r="AP63" s="76">
        <v>0</v>
      </c>
      <c r="AQ63" s="76">
        <v>0</v>
      </c>
      <c r="AR63" s="76">
        <v>0</v>
      </c>
      <c r="AS63" s="76">
        <f t="shared" si="4"/>
        <v>0</v>
      </c>
      <c r="AT63" s="337">
        <v>0.41</v>
      </c>
      <c r="AU63" s="385">
        <v>0</v>
      </c>
      <c r="AV63" s="336">
        <v>0</v>
      </c>
      <c r="AW63" s="336">
        <v>0</v>
      </c>
      <c r="AX63" s="336">
        <v>0</v>
      </c>
      <c r="AY63" s="336">
        <v>0</v>
      </c>
      <c r="AZ63" s="336">
        <v>0</v>
      </c>
      <c r="BA63" s="336">
        <v>0</v>
      </c>
      <c r="BB63" s="337"/>
      <c r="BC63" s="308" t="s">
        <v>298</v>
      </c>
      <c r="BD63" s="355" t="s">
        <v>91</v>
      </c>
      <c r="BE63" s="122"/>
    </row>
    <row r="64" spans="1:59" s="28" customFormat="1" ht="50.1" customHeight="1" outlineLevel="1">
      <c r="A64" s="68">
        <v>8</v>
      </c>
      <c r="B64" s="234" t="s">
        <v>305</v>
      </c>
      <c r="C64" s="187" t="s">
        <v>72</v>
      </c>
      <c r="D64" s="192" t="s">
        <v>295</v>
      </c>
      <c r="E64" s="186"/>
      <c r="F64" s="183"/>
      <c r="G64" s="116">
        <f>3.04*1.18</f>
        <v>3.5871999999999997</v>
      </c>
      <c r="I64" s="78"/>
      <c r="J64" s="78"/>
      <c r="K64" s="183"/>
      <c r="L64" s="195"/>
      <c r="M64" s="181" t="s">
        <v>102</v>
      </c>
      <c r="N64" s="194"/>
      <c r="O64" s="480"/>
      <c r="P64" s="76">
        <v>0</v>
      </c>
      <c r="Q64" s="91">
        <v>0</v>
      </c>
      <c r="R64" s="91">
        <v>0</v>
      </c>
      <c r="S64" s="98">
        <v>2.6266799999999999</v>
      </c>
      <c r="T64" s="76">
        <f t="shared" si="3"/>
        <v>2.6266799999999999</v>
      </c>
      <c r="U64" s="91">
        <v>0.95521</v>
      </c>
      <c r="V64" s="91">
        <v>0</v>
      </c>
      <c r="W64" s="91">
        <v>0</v>
      </c>
      <c r="X64" s="91"/>
      <c r="Y64" s="91"/>
      <c r="Z64" s="91"/>
      <c r="AA64" s="91"/>
      <c r="AB64" s="91"/>
      <c r="AC64" s="126">
        <v>0</v>
      </c>
      <c r="AD64" s="126">
        <v>0</v>
      </c>
      <c r="AE64" s="126">
        <v>0</v>
      </c>
      <c r="AF64" s="126">
        <v>0</v>
      </c>
      <c r="AG64" s="126">
        <v>1</v>
      </c>
      <c r="AH64" s="127">
        <v>0</v>
      </c>
      <c r="AI64" s="127">
        <v>0</v>
      </c>
      <c r="AJ64" s="127"/>
      <c r="AK64" s="127"/>
      <c r="AL64" s="127"/>
      <c r="AM64" s="127"/>
      <c r="AN64" s="127"/>
      <c r="AO64" s="76">
        <v>0</v>
      </c>
      <c r="AP64" s="76">
        <v>0</v>
      </c>
      <c r="AQ64" s="76">
        <v>0</v>
      </c>
      <c r="AR64" s="76">
        <v>0</v>
      </c>
      <c r="AS64" s="76">
        <f t="shared" si="4"/>
        <v>0</v>
      </c>
      <c r="AT64" s="337">
        <v>3.5813899999999999</v>
      </c>
      <c r="AU64" s="385">
        <v>0</v>
      </c>
      <c r="AV64" s="336">
        <v>0</v>
      </c>
      <c r="AW64" s="336">
        <v>0</v>
      </c>
      <c r="AX64" s="336">
        <v>0</v>
      </c>
      <c r="AY64" s="336">
        <v>0</v>
      </c>
      <c r="AZ64" s="336">
        <v>0</v>
      </c>
      <c r="BA64" s="336">
        <v>0</v>
      </c>
      <c r="BB64" s="337"/>
      <c r="BC64" s="308" t="s">
        <v>550</v>
      </c>
      <c r="BD64" s="355" t="s">
        <v>91</v>
      </c>
      <c r="BE64" s="122"/>
    </row>
    <row r="65" spans="1:57" s="28" customFormat="1" ht="30" outlineLevel="1">
      <c r="A65" s="68">
        <v>9</v>
      </c>
      <c r="B65" s="234" t="s">
        <v>306</v>
      </c>
      <c r="C65" s="187" t="s">
        <v>72</v>
      </c>
      <c r="D65" s="192" t="s">
        <v>295</v>
      </c>
      <c r="E65" s="186"/>
      <c r="F65" s="183"/>
      <c r="G65" s="116">
        <f>2.73*1.18</f>
        <v>3.2213999999999996</v>
      </c>
      <c r="I65" s="78"/>
      <c r="J65" s="78"/>
      <c r="K65" s="183"/>
      <c r="L65" s="195"/>
      <c r="M65" s="181" t="s">
        <v>102</v>
      </c>
      <c r="N65" s="194"/>
      <c r="O65" s="480"/>
      <c r="P65" s="76">
        <v>0</v>
      </c>
      <c r="Q65" s="91">
        <v>0</v>
      </c>
      <c r="R65" s="91">
        <v>0</v>
      </c>
      <c r="S65" s="91">
        <v>0</v>
      </c>
      <c r="T65" s="76">
        <f t="shared" si="3"/>
        <v>0</v>
      </c>
      <c r="U65" s="315">
        <v>0</v>
      </c>
      <c r="V65" s="91">
        <v>1.75</v>
      </c>
      <c r="W65" s="91">
        <v>0</v>
      </c>
      <c r="X65" s="91"/>
      <c r="Y65" s="91"/>
      <c r="Z65" s="91"/>
      <c r="AA65" s="91"/>
      <c r="AB65" s="91"/>
      <c r="AC65" s="126">
        <v>0</v>
      </c>
      <c r="AD65" s="126">
        <v>0</v>
      </c>
      <c r="AE65" s="126">
        <v>0</v>
      </c>
      <c r="AF65" s="126">
        <v>0</v>
      </c>
      <c r="AG65" s="126">
        <v>1</v>
      </c>
      <c r="AH65" s="127">
        <v>0</v>
      </c>
      <c r="AI65" s="127">
        <v>0</v>
      </c>
      <c r="AJ65" s="127"/>
      <c r="AK65" s="127"/>
      <c r="AL65" s="127"/>
      <c r="AM65" s="127"/>
      <c r="AN65" s="127"/>
      <c r="AO65" s="76">
        <v>0</v>
      </c>
      <c r="AP65" s="76">
        <v>0</v>
      </c>
      <c r="AQ65" s="76">
        <v>0</v>
      </c>
      <c r="AR65" s="76">
        <v>0</v>
      </c>
      <c r="AS65" s="76">
        <f t="shared" si="4"/>
        <v>0</v>
      </c>
      <c r="AT65" s="336">
        <v>0</v>
      </c>
      <c r="AU65" s="390">
        <v>1.7448406999999999</v>
      </c>
      <c r="AV65" s="336">
        <v>0</v>
      </c>
      <c r="AW65" s="336">
        <v>0</v>
      </c>
      <c r="AX65" s="336">
        <v>0</v>
      </c>
      <c r="AY65" s="336">
        <v>0</v>
      </c>
      <c r="AZ65" s="336">
        <v>0</v>
      </c>
      <c r="BA65" s="336">
        <v>0</v>
      </c>
      <c r="BB65" s="337"/>
      <c r="BC65" s="308" t="s">
        <v>551</v>
      </c>
      <c r="BD65" s="355" t="s">
        <v>91</v>
      </c>
      <c r="BE65" s="122"/>
    </row>
    <row r="66" spans="1:57" s="28" customFormat="1" ht="30" outlineLevel="1">
      <c r="A66" s="68">
        <v>10</v>
      </c>
      <c r="B66" s="234" t="s">
        <v>307</v>
      </c>
      <c r="C66" s="187" t="s">
        <v>72</v>
      </c>
      <c r="D66" s="192" t="s">
        <v>295</v>
      </c>
      <c r="E66" s="186"/>
      <c r="F66" s="183"/>
      <c r="G66" s="116">
        <f>1.83*1.18</f>
        <v>2.1593999999999998</v>
      </c>
      <c r="I66" s="78"/>
      <c r="J66" s="78"/>
      <c r="K66" s="183"/>
      <c r="L66" s="195"/>
      <c r="M66" s="181" t="s">
        <v>102</v>
      </c>
      <c r="N66" s="194"/>
      <c r="O66" s="480"/>
      <c r="P66" s="76">
        <v>0</v>
      </c>
      <c r="Q66" s="91">
        <v>0</v>
      </c>
      <c r="R66" s="91">
        <v>0</v>
      </c>
      <c r="S66" s="91">
        <v>0</v>
      </c>
      <c r="T66" s="76">
        <f t="shared" si="3"/>
        <v>0</v>
      </c>
      <c r="U66" s="91">
        <v>1.380482</v>
      </c>
      <c r="V66" s="91">
        <v>0</v>
      </c>
      <c r="W66" s="91">
        <v>0</v>
      </c>
      <c r="X66" s="91"/>
      <c r="Y66" s="91"/>
      <c r="Z66" s="91"/>
      <c r="AA66" s="91"/>
      <c r="AB66" s="91"/>
      <c r="AC66" s="126">
        <v>0</v>
      </c>
      <c r="AD66" s="126">
        <v>0</v>
      </c>
      <c r="AE66" s="126">
        <v>0</v>
      </c>
      <c r="AF66" s="126">
        <v>0</v>
      </c>
      <c r="AG66" s="126">
        <v>1</v>
      </c>
      <c r="AH66" s="127">
        <v>0</v>
      </c>
      <c r="AI66" s="127">
        <v>0</v>
      </c>
      <c r="AJ66" s="127"/>
      <c r="AK66" s="127"/>
      <c r="AL66" s="127"/>
      <c r="AM66" s="127"/>
      <c r="AN66" s="127"/>
      <c r="AO66" s="76">
        <v>0</v>
      </c>
      <c r="AP66" s="76">
        <v>0</v>
      </c>
      <c r="AQ66" s="76">
        <v>0</v>
      </c>
      <c r="AR66" s="76">
        <v>0</v>
      </c>
      <c r="AS66" s="76">
        <f t="shared" si="4"/>
        <v>0</v>
      </c>
      <c r="AT66" s="335">
        <v>1.380482</v>
      </c>
      <c r="AU66" s="385">
        <v>0</v>
      </c>
      <c r="AV66" s="336">
        <v>0</v>
      </c>
      <c r="AW66" s="336">
        <v>0</v>
      </c>
      <c r="AX66" s="336">
        <v>0</v>
      </c>
      <c r="AY66" s="336">
        <v>0</v>
      </c>
      <c r="AZ66" s="336">
        <v>0</v>
      </c>
      <c r="BA66" s="336">
        <v>0</v>
      </c>
      <c r="BB66" s="337"/>
      <c r="BC66" s="308" t="s">
        <v>552</v>
      </c>
      <c r="BD66" s="355" t="s">
        <v>91</v>
      </c>
      <c r="BE66" s="122"/>
    </row>
    <row r="67" spans="1:57" s="28" customFormat="1" ht="30" outlineLevel="1">
      <c r="A67" s="68">
        <v>11</v>
      </c>
      <c r="B67" s="234" t="s">
        <v>308</v>
      </c>
      <c r="C67" s="187" t="s">
        <v>72</v>
      </c>
      <c r="D67" s="192" t="s">
        <v>295</v>
      </c>
      <c r="E67" s="186"/>
      <c r="F67" s="183"/>
      <c r="G67" s="116">
        <f>1.92*1.18</f>
        <v>2.2655999999999996</v>
      </c>
      <c r="I67" s="78"/>
      <c r="J67" s="78"/>
      <c r="K67" s="183"/>
      <c r="L67" s="195"/>
      <c r="M67" s="181" t="s">
        <v>102</v>
      </c>
      <c r="N67" s="194"/>
      <c r="O67" s="480"/>
      <c r="P67" s="76">
        <v>0</v>
      </c>
      <c r="Q67" s="91">
        <v>0</v>
      </c>
      <c r="R67" s="91">
        <v>0</v>
      </c>
      <c r="S67" s="91">
        <v>1.8060844</v>
      </c>
      <c r="T67" s="76">
        <f t="shared" si="3"/>
        <v>1.8060844</v>
      </c>
      <c r="U67" s="309">
        <v>0</v>
      </c>
      <c r="V67" s="91">
        <v>0.43</v>
      </c>
      <c r="W67" s="91">
        <v>0</v>
      </c>
      <c r="X67" s="91"/>
      <c r="Y67" s="91"/>
      <c r="Z67" s="91"/>
      <c r="AA67" s="91"/>
      <c r="AB67" s="91"/>
      <c r="AC67" s="126">
        <v>0</v>
      </c>
      <c r="AD67" s="126">
        <v>0</v>
      </c>
      <c r="AE67" s="126">
        <v>0</v>
      </c>
      <c r="AF67" s="126">
        <v>0</v>
      </c>
      <c r="AG67" s="126">
        <v>1</v>
      </c>
      <c r="AH67" s="127">
        <v>0</v>
      </c>
      <c r="AI67" s="127">
        <v>0</v>
      </c>
      <c r="AJ67" s="127"/>
      <c r="AK67" s="127"/>
      <c r="AL67" s="127"/>
      <c r="AM67" s="127"/>
      <c r="AN67" s="127"/>
      <c r="AO67" s="76">
        <v>0</v>
      </c>
      <c r="AP67" s="76">
        <v>0</v>
      </c>
      <c r="AQ67" s="76">
        <v>0</v>
      </c>
      <c r="AR67" s="76">
        <v>0</v>
      </c>
      <c r="AS67" s="76">
        <f t="shared" si="4"/>
        <v>0</v>
      </c>
      <c r="AT67" s="345">
        <v>0</v>
      </c>
      <c r="AU67" s="390">
        <v>2.2418230000000001</v>
      </c>
      <c r="AV67" s="336">
        <v>0</v>
      </c>
      <c r="AW67" s="336">
        <v>0</v>
      </c>
      <c r="AX67" s="336">
        <v>0</v>
      </c>
      <c r="AY67" s="336">
        <v>0</v>
      </c>
      <c r="AZ67" s="336">
        <v>0</v>
      </c>
      <c r="BA67" s="336">
        <v>0</v>
      </c>
      <c r="BB67" s="337"/>
      <c r="BC67" s="308" t="s">
        <v>550</v>
      </c>
      <c r="BD67" s="355" t="s">
        <v>91</v>
      </c>
      <c r="BE67" s="122"/>
    </row>
    <row r="68" spans="1:57" s="28" customFormat="1" ht="30" outlineLevel="1">
      <c r="A68" s="68">
        <v>12</v>
      </c>
      <c r="B68" s="234" t="s">
        <v>309</v>
      </c>
      <c r="C68" s="187" t="s">
        <v>72</v>
      </c>
      <c r="D68" s="192" t="s">
        <v>295</v>
      </c>
      <c r="E68" s="186"/>
      <c r="F68" s="183"/>
      <c r="G68" s="116">
        <f>3.68*1.18</f>
        <v>4.3423999999999996</v>
      </c>
      <c r="I68" s="78"/>
      <c r="J68" s="78"/>
      <c r="K68" s="183"/>
      <c r="L68" s="195"/>
      <c r="M68" s="181" t="s">
        <v>102</v>
      </c>
      <c r="N68" s="194"/>
      <c r="O68" s="480"/>
      <c r="P68" s="76">
        <v>0</v>
      </c>
      <c r="Q68" s="91">
        <v>0</v>
      </c>
      <c r="R68" s="91">
        <v>0</v>
      </c>
      <c r="S68" s="91">
        <v>2.8091143999999999</v>
      </c>
      <c r="T68" s="76">
        <f t="shared" si="3"/>
        <v>2.8091143999999999</v>
      </c>
      <c r="U68" s="309">
        <v>0</v>
      </c>
      <c r="V68" s="91">
        <v>0</v>
      </c>
      <c r="W68" s="91">
        <v>1.53</v>
      </c>
      <c r="X68" s="91"/>
      <c r="Y68" s="91"/>
      <c r="Z68" s="91"/>
      <c r="AA68" s="91"/>
      <c r="AB68" s="91"/>
      <c r="AC68" s="126">
        <v>0</v>
      </c>
      <c r="AD68" s="126">
        <v>0</v>
      </c>
      <c r="AE68" s="126">
        <v>0</v>
      </c>
      <c r="AF68" s="126">
        <v>0</v>
      </c>
      <c r="AG68" s="126">
        <v>1</v>
      </c>
      <c r="AH68" s="127">
        <v>0</v>
      </c>
      <c r="AI68" s="127">
        <v>0</v>
      </c>
      <c r="AJ68" s="127"/>
      <c r="AK68" s="127"/>
      <c r="AL68" s="127"/>
      <c r="AM68" s="127"/>
      <c r="AN68" s="127"/>
      <c r="AO68" s="76">
        <v>0</v>
      </c>
      <c r="AP68" s="76">
        <v>0</v>
      </c>
      <c r="AQ68" s="76">
        <v>0</v>
      </c>
      <c r="AR68" s="76">
        <v>0</v>
      </c>
      <c r="AS68" s="76">
        <f t="shared" si="4"/>
        <v>0</v>
      </c>
      <c r="AT68" s="345">
        <v>0</v>
      </c>
      <c r="AU68" s="385">
        <v>0</v>
      </c>
      <c r="AV68" s="337">
        <v>4.34</v>
      </c>
      <c r="AW68" s="336">
        <v>0</v>
      </c>
      <c r="AX68" s="336">
        <v>0</v>
      </c>
      <c r="AY68" s="336">
        <v>0</v>
      </c>
      <c r="AZ68" s="336">
        <v>0</v>
      </c>
      <c r="BA68" s="336">
        <v>0</v>
      </c>
      <c r="BB68" s="337"/>
      <c r="BC68" s="308" t="s">
        <v>550</v>
      </c>
      <c r="BD68" s="355" t="s">
        <v>73</v>
      </c>
      <c r="BE68" s="122"/>
    </row>
    <row r="69" spans="1:57" s="28" customFormat="1" ht="30" outlineLevel="1">
      <c r="A69" s="68">
        <v>13</v>
      </c>
      <c r="B69" s="234" t="s">
        <v>310</v>
      </c>
      <c r="C69" s="187" t="s">
        <v>72</v>
      </c>
      <c r="D69" s="192" t="s">
        <v>295</v>
      </c>
      <c r="E69" s="186"/>
      <c r="F69" s="183"/>
      <c r="G69" s="116">
        <f>1.4*1.18</f>
        <v>1.6519999999999999</v>
      </c>
      <c r="I69" s="78"/>
      <c r="J69" s="78"/>
      <c r="K69" s="183"/>
      <c r="L69" s="195"/>
      <c r="M69" s="181" t="s">
        <v>102</v>
      </c>
      <c r="N69" s="194"/>
      <c r="O69" s="480"/>
      <c r="P69" s="76">
        <v>0</v>
      </c>
      <c r="Q69" s="91">
        <v>0</v>
      </c>
      <c r="R69" s="91">
        <v>0</v>
      </c>
      <c r="S69" s="91">
        <v>0.80110199999999998</v>
      </c>
      <c r="T69" s="76">
        <f t="shared" si="3"/>
        <v>0.80110199999999998</v>
      </c>
      <c r="U69" s="91">
        <v>0.38807570000000002</v>
      </c>
      <c r="V69" s="91">
        <v>0</v>
      </c>
      <c r="W69" s="91">
        <v>0</v>
      </c>
      <c r="X69" s="91"/>
      <c r="Y69" s="91"/>
      <c r="Z69" s="91"/>
      <c r="AA69" s="91"/>
      <c r="AB69" s="91"/>
      <c r="AC69" s="126">
        <v>0</v>
      </c>
      <c r="AD69" s="126">
        <v>0</v>
      </c>
      <c r="AE69" s="126">
        <v>0</v>
      </c>
      <c r="AF69" s="126">
        <v>0</v>
      </c>
      <c r="AG69" s="126">
        <v>1</v>
      </c>
      <c r="AH69" s="127">
        <v>0</v>
      </c>
      <c r="AI69" s="127">
        <v>0</v>
      </c>
      <c r="AJ69" s="127"/>
      <c r="AK69" s="127"/>
      <c r="AL69" s="127"/>
      <c r="AM69" s="127"/>
      <c r="AN69" s="127"/>
      <c r="AO69" s="76">
        <v>0</v>
      </c>
      <c r="AP69" s="76">
        <v>0</v>
      </c>
      <c r="AQ69" s="76">
        <v>0</v>
      </c>
      <c r="AR69" s="76">
        <v>0</v>
      </c>
      <c r="AS69" s="76">
        <f t="shared" si="4"/>
        <v>0</v>
      </c>
      <c r="AT69" s="337">
        <v>1.1891</v>
      </c>
      <c r="AU69" s="385">
        <v>0</v>
      </c>
      <c r="AV69" s="336">
        <v>0</v>
      </c>
      <c r="AW69" s="336">
        <v>0</v>
      </c>
      <c r="AX69" s="336">
        <v>0</v>
      </c>
      <c r="AY69" s="336">
        <v>0</v>
      </c>
      <c r="AZ69" s="336">
        <v>0</v>
      </c>
      <c r="BA69" s="336">
        <v>0</v>
      </c>
      <c r="BB69" s="337"/>
      <c r="BC69" s="308" t="s">
        <v>550</v>
      </c>
      <c r="BD69" s="355" t="s">
        <v>91</v>
      </c>
      <c r="BE69" s="122"/>
    </row>
    <row r="70" spans="1:57" s="28" customFormat="1" ht="36.950000000000003" customHeight="1" outlineLevel="1">
      <c r="A70" s="68">
        <v>14</v>
      </c>
      <c r="B70" s="234" t="s">
        <v>311</v>
      </c>
      <c r="C70" s="187" t="s">
        <v>72</v>
      </c>
      <c r="D70" s="192" t="s">
        <v>295</v>
      </c>
      <c r="E70" s="186"/>
      <c r="F70" s="183"/>
      <c r="G70" s="116">
        <f>0.71*1.18</f>
        <v>0.83779999999999988</v>
      </c>
      <c r="I70" s="78"/>
      <c r="J70" s="78"/>
      <c r="K70" s="183"/>
      <c r="L70" s="195"/>
      <c r="M70" s="181" t="s">
        <v>102</v>
      </c>
      <c r="N70" s="194"/>
      <c r="O70" s="480"/>
      <c r="P70" s="76">
        <v>0</v>
      </c>
      <c r="Q70" s="91">
        <v>0</v>
      </c>
      <c r="R70" s="91">
        <v>0</v>
      </c>
      <c r="S70" s="91">
        <v>0</v>
      </c>
      <c r="T70" s="76">
        <f t="shared" si="3"/>
        <v>0</v>
      </c>
      <c r="U70" s="91">
        <v>0.72225269999999997</v>
      </c>
      <c r="V70" s="91">
        <v>0</v>
      </c>
      <c r="W70" s="91">
        <v>0</v>
      </c>
      <c r="X70" s="91"/>
      <c r="Y70" s="91"/>
      <c r="Z70" s="91"/>
      <c r="AA70" s="91"/>
      <c r="AB70" s="91"/>
      <c r="AC70" s="126">
        <v>0</v>
      </c>
      <c r="AD70" s="126">
        <v>0</v>
      </c>
      <c r="AE70" s="126">
        <v>0</v>
      </c>
      <c r="AF70" s="126">
        <v>0</v>
      </c>
      <c r="AG70" s="126">
        <v>1</v>
      </c>
      <c r="AH70" s="127">
        <v>0</v>
      </c>
      <c r="AI70" s="127">
        <v>0</v>
      </c>
      <c r="AJ70" s="127"/>
      <c r="AK70" s="127"/>
      <c r="AL70" s="127"/>
      <c r="AM70" s="127"/>
      <c r="AN70" s="127"/>
      <c r="AO70" s="76">
        <v>0</v>
      </c>
      <c r="AP70" s="76">
        <v>0</v>
      </c>
      <c r="AQ70" s="76">
        <v>0</v>
      </c>
      <c r="AR70" s="76">
        <v>0</v>
      </c>
      <c r="AS70" s="76">
        <f t="shared" si="4"/>
        <v>0</v>
      </c>
      <c r="AT70" s="335">
        <v>0.72225269999999997</v>
      </c>
      <c r="AU70" s="385">
        <v>0</v>
      </c>
      <c r="AV70" s="336">
        <v>0</v>
      </c>
      <c r="AW70" s="336">
        <v>0</v>
      </c>
      <c r="AX70" s="336">
        <v>0</v>
      </c>
      <c r="AY70" s="336">
        <v>0</v>
      </c>
      <c r="AZ70" s="336">
        <v>0</v>
      </c>
      <c r="BA70" s="336">
        <v>0</v>
      </c>
      <c r="BB70" s="337"/>
      <c r="BC70" s="308" t="s">
        <v>141</v>
      </c>
      <c r="BD70" s="355" t="s">
        <v>91</v>
      </c>
      <c r="BE70" s="122"/>
    </row>
    <row r="71" spans="1:57" s="28" customFormat="1" ht="39.950000000000003" customHeight="1" outlineLevel="1">
      <c r="A71" s="68">
        <v>15</v>
      </c>
      <c r="B71" s="234" t="s">
        <v>312</v>
      </c>
      <c r="C71" s="187" t="s">
        <v>72</v>
      </c>
      <c r="D71" s="192" t="s">
        <v>295</v>
      </c>
      <c r="E71" s="186"/>
      <c r="F71" s="183"/>
      <c r="G71" s="116">
        <f>0.66*1.18</f>
        <v>0.77880000000000005</v>
      </c>
      <c r="I71" s="78"/>
      <c r="J71" s="78"/>
      <c r="K71" s="183"/>
      <c r="L71" s="195"/>
      <c r="M71" s="181" t="s">
        <v>102</v>
      </c>
      <c r="N71" s="194"/>
      <c r="O71" s="480"/>
      <c r="P71" s="76">
        <v>0</v>
      </c>
      <c r="Q71" s="91">
        <v>0</v>
      </c>
      <c r="R71" s="91">
        <v>0</v>
      </c>
      <c r="S71" s="91">
        <v>0</v>
      </c>
      <c r="T71" s="76">
        <f t="shared" si="3"/>
        <v>0</v>
      </c>
      <c r="U71" s="76">
        <v>0.15304309999999999</v>
      </c>
      <c r="V71" s="91">
        <v>0</v>
      </c>
      <c r="W71" s="91">
        <v>0</v>
      </c>
      <c r="X71" s="91"/>
      <c r="Y71" s="91"/>
      <c r="Z71" s="91"/>
      <c r="AA71" s="91"/>
      <c r="AB71" s="91"/>
      <c r="AC71" s="126">
        <v>0</v>
      </c>
      <c r="AD71" s="126">
        <v>0</v>
      </c>
      <c r="AE71" s="126">
        <v>0</v>
      </c>
      <c r="AF71" s="126">
        <v>0</v>
      </c>
      <c r="AG71" s="126">
        <v>1</v>
      </c>
      <c r="AH71" s="127">
        <v>0</v>
      </c>
      <c r="AI71" s="127">
        <v>0</v>
      </c>
      <c r="AJ71" s="127"/>
      <c r="AK71" s="127"/>
      <c r="AL71" s="127"/>
      <c r="AM71" s="127"/>
      <c r="AN71" s="127"/>
      <c r="AO71" s="76">
        <v>0</v>
      </c>
      <c r="AP71" s="76">
        <v>0</v>
      </c>
      <c r="AQ71" s="76">
        <v>0</v>
      </c>
      <c r="AR71" s="76">
        <v>0</v>
      </c>
      <c r="AS71" s="76">
        <f t="shared" si="4"/>
        <v>0</v>
      </c>
      <c r="AT71" s="335">
        <v>0.44729429999999998</v>
      </c>
      <c r="AU71" s="385">
        <v>0</v>
      </c>
      <c r="AV71" s="336">
        <v>0</v>
      </c>
      <c r="AW71" s="336">
        <v>0</v>
      </c>
      <c r="AX71" s="336">
        <v>0</v>
      </c>
      <c r="AY71" s="336">
        <v>0</v>
      </c>
      <c r="AZ71" s="336">
        <v>0</v>
      </c>
      <c r="BA71" s="336">
        <v>0</v>
      </c>
      <c r="BB71" s="337"/>
      <c r="BC71" s="308" t="s">
        <v>141</v>
      </c>
      <c r="BD71" s="355" t="s">
        <v>91</v>
      </c>
      <c r="BE71" s="122"/>
    </row>
    <row r="72" spans="1:57" s="28" customFormat="1" ht="33" customHeight="1" outlineLevel="1">
      <c r="A72" s="68">
        <v>16</v>
      </c>
      <c r="B72" s="234" t="s">
        <v>313</v>
      </c>
      <c r="C72" s="187" t="s">
        <v>72</v>
      </c>
      <c r="D72" s="192" t="s">
        <v>295</v>
      </c>
      <c r="E72" s="186"/>
      <c r="F72" s="183"/>
      <c r="G72" s="116">
        <f>1.85*1.18</f>
        <v>2.1829999999999998</v>
      </c>
      <c r="I72" s="78"/>
      <c r="J72" s="78"/>
      <c r="K72" s="183"/>
      <c r="L72" s="195"/>
      <c r="M72" s="181" t="s">
        <v>102</v>
      </c>
      <c r="N72" s="194"/>
      <c r="O72" s="480"/>
      <c r="P72" s="76">
        <v>0</v>
      </c>
      <c r="Q72" s="91">
        <v>0</v>
      </c>
      <c r="R72" s="91">
        <v>0</v>
      </c>
      <c r="S72" s="91">
        <v>0.86892840000000005</v>
      </c>
      <c r="T72" s="76">
        <f t="shared" si="3"/>
        <v>0.86892840000000005</v>
      </c>
      <c r="U72" s="91">
        <v>0.33467160000000001</v>
      </c>
      <c r="V72" s="91">
        <v>0</v>
      </c>
      <c r="W72" s="91">
        <v>0</v>
      </c>
      <c r="X72" s="91"/>
      <c r="Y72" s="91"/>
      <c r="Z72" s="91"/>
      <c r="AA72" s="91"/>
      <c r="AB72" s="91"/>
      <c r="AC72" s="126">
        <v>0</v>
      </c>
      <c r="AD72" s="126">
        <v>0</v>
      </c>
      <c r="AE72" s="126">
        <v>0</v>
      </c>
      <c r="AF72" s="126">
        <v>0</v>
      </c>
      <c r="AG72" s="126">
        <v>1</v>
      </c>
      <c r="AH72" s="127">
        <v>0</v>
      </c>
      <c r="AI72" s="127">
        <v>0</v>
      </c>
      <c r="AJ72" s="127"/>
      <c r="AK72" s="127"/>
      <c r="AL72" s="127"/>
      <c r="AM72" s="127"/>
      <c r="AN72" s="127"/>
      <c r="AO72" s="76">
        <v>0</v>
      </c>
      <c r="AP72" s="76">
        <v>0</v>
      </c>
      <c r="AQ72" s="76">
        <v>0</v>
      </c>
      <c r="AR72" s="76">
        <v>0</v>
      </c>
      <c r="AS72" s="76">
        <f t="shared" si="4"/>
        <v>0</v>
      </c>
      <c r="AT72" s="337">
        <v>1.2036</v>
      </c>
      <c r="AU72" s="385">
        <v>0</v>
      </c>
      <c r="AV72" s="336">
        <v>0</v>
      </c>
      <c r="AW72" s="336">
        <v>0</v>
      </c>
      <c r="AX72" s="336">
        <v>0</v>
      </c>
      <c r="AY72" s="336">
        <v>0</v>
      </c>
      <c r="AZ72" s="336">
        <v>0</v>
      </c>
      <c r="BA72" s="336">
        <v>0</v>
      </c>
      <c r="BB72" s="337"/>
      <c r="BC72" s="308" t="s">
        <v>724</v>
      </c>
      <c r="BD72" s="355" t="s">
        <v>91</v>
      </c>
      <c r="BE72" s="122"/>
    </row>
    <row r="73" spans="1:57" s="28" customFormat="1" ht="30" customHeight="1" outlineLevel="1">
      <c r="A73" s="68">
        <v>17</v>
      </c>
      <c r="B73" s="234" t="s">
        <v>314</v>
      </c>
      <c r="C73" s="187" t="s">
        <v>72</v>
      </c>
      <c r="D73" s="192" t="s">
        <v>295</v>
      </c>
      <c r="E73" s="186"/>
      <c r="F73" s="183"/>
      <c r="G73" s="116">
        <f>0.78*1.18</f>
        <v>0.9204</v>
      </c>
      <c r="I73" s="78"/>
      <c r="J73" s="78"/>
      <c r="K73" s="183"/>
      <c r="L73" s="195"/>
      <c r="M73" s="181" t="s">
        <v>102</v>
      </c>
      <c r="N73" s="194"/>
      <c r="O73" s="480"/>
      <c r="P73" s="76">
        <v>0</v>
      </c>
      <c r="Q73" s="91">
        <v>0</v>
      </c>
      <c r="R73" s="91">
        <v>0</v>
      </c>
      <c r="S73" s="91"/>
      <c r="T73" s="76">
        <f t="shared" si="3"/>
        <v>0</v>
      </c>
      <c r="U73" s="309">
        <v>0</v>
      </c>
      <c r="V73" s="91">
        <v>0.91</v>
      </c>
      <c r="W73" s="91">
        <v>0</v>
      </c>
      <c r="X73" s="91"/>
      <c r="Y73" s="91"/>
      <c r="Z73" s="91"/>
      <c r="AA73" s="91"/>
      <c r="AB73" s="91"/>
      <c r="AC73" s="126">
        <v>0</v>
      </c>
      <c r="AD73" s="126">
        <v>0</v>
      </c>
      <c r="AE73" s="126">
        <v>0</v>
      </c>
      <c r="AF73" s="126">
        <v>0</v>
      </c>
      <c r="AG73" s="126">
        <v>1</v>
      </c>
      <c r="AH73" s="127">
        <v>0</v>
      </c>
      <c r="AI73" s="127">
        <v>0</v>
      </c>
      <c r="AJ73" s="127"/>
      <c r="AK73" s="127"/>
      <c r="AL73" s="127"/>
      <c r="AM73" s="127"/>
      <c r="AN73" s="127"/>
      <c r="AO73" s="76">
        <v>0</v>
      </c>
      <c r="AP73" s="76">
        <v>0</v>
      </c>
      <c r="AQ73" s="76">
        <v>0</v>
      </c>
      <c r="AR73" s="76">
        <v>0</v>
      </c>
      <c r="AS73" s="76">
        <f t="shared" si="4"/>
        <v>0</v>
      </c>
      <c r="AT73" s="336">
        <v>0</v>
      </c>
      <c r="AU73" s="391">
        <v>0</v>
      </c>
      <c r="AV73" s="337">
        <v>0.91</v>
      </c>
      <c r="AW73" s="336">
        <v>0</v>
      </c>
      <c r="AX73" s="336">
        <v>0</v>
      </c>
      <c r="AY73" s="336">
        <v>0</v>
      </c>
      <c r="AZ73" s="336">
        <v>0</v>
      </c>
      <c r="BA73" s="336">
        <v>0</v>
      </c>
      <c r="BB73" s="337"/>
      <c r="BC73" s="308" t="s">
        <v>725</v>
      </c>
      <c r="BD73" s="355" t="s">
        <v>73</v>
      </c>
      <c r="BE73" s="122"/>
    </row>
    <row r="74" spans="1:57" s="28" customFormat="1" ht="39" customHeight="1" outlineLevel="1">
      <c r="A74" s="68">
        <v>18</v>
      </c>
      <c r="B74" s="234" t="s">
        <v>315</v>
      </c>
      <c r="C74" s="187" t="s">
        <v>72</v>
      </c>
      <c r="D74" s="192" t="s">
        <v>295</v>
      </c>
      <c r="E74" s="186"/>
      <c r="F74" s="183"/>
      <c r="G74" s="116">
        <f>2.98*1.18</f>
        <v>3.5164</v>
      </c>
      <c r="I74" s="78"/>
      <c r="J74" s="78"/>
      <c r="K74" s="183"/>
      <c r="L74" s="195"/>
      <c r="M74" s="181" t="s">
        <v>102</v>
      </c>
      <c r="N74" s="194"/>
      <c r="O74" s="480"/>
      <c r="P74" s="76">
        <v>0</v>
      </c>
      <c r="Q74" s="91">
        <v>0</v>
      </c>
      <c r="R74" s="91">
        <v>0</v>
      </c>
      <c r="S74" s="91"/>
      <c r="T74" s="76">
        <f t="shared" si="3"/>
        <v>0</v>
      </c>
      <c r="U74" s="315">
        <v>0</v>
      </c>
      <c r="V74" s="91">
        <v>3.5173187000000001</v>
      </c>
      <c r="W74" s="91">
        <v>0</v>
      </c>
      <c r="X74" s="91"/>
      <c r="Y74" s="91"/>
      <c r="Z74" s="91"/>
      <c r="AA74" s="91"/>
      <c r="AB74" s="91"/>
      <c r="AC74" s="126">
        <v>0</v>
      </c>
      <c r="AD74" s="126">
        <v>0</v>
      </c>
      <c r="AE74" s="126">
        <v>0</v>
      </c>
      <c r="AF74" s="126">
        <v>0</v>
      </c>
      <c r="AG74" s="126">
        <v>1</v>
      </c>
      <c r="AH74" s="127">
        <v>0</v>
      </c>
      <c r="AI74" s="127">
        <v>0</v>
      </c>
      <c r="AJ74" s="127"/>
      <c r="AK74" s="127"/>
      <c r="AL74" s="127"/>
      <c r="AM74" s="127"/>
      <c r="AN74" s="127"/>
      <c r="AO74" s="76">
        <v>0</v>
      </c>
      <c r="AP74" s="76">
        <v>0</v>
      </c>
      <c r="AQ74" s="76">
        <v>0</v>
      </c>
      <c r="AR74" s="76">
        <v>0</v>
      </c>
      <c r="AS74" s="76">
        <f t="shared" si="4"/>
        <v>0</v>
      </c>
      <c r="AT74" s="336">
        <v>0</v>
      </c>
      <c r="AU74" s="392">
        <v>3.5173187000000001</v>
      </c>
      <c r="AV74" s="336">
        <v>0</v>
      </c>
      <c r="AW74" s="336">
        <v>0</v>
      </c>
      <c r="AX74" s="336">
        <v>0</v>
      </c>
      <c r="AY74" s="336">
        <v>0</v>
      </c>
      <c r="AZ74" s="336">
        <v>0</v>
      </c>
      <c r="BA74" s="336">
        <v>0</v>
      </c>
      <c r="BB74" s="337"/>
      <c r="BC74" s="308" t="s">
        <v>724</v>
      </c>
      <c r="BD74" s="355" t="s">
        <v>91</v>
      </c>
      <c r="BE74" s="122"/>
    </row>
    <row r="75" spans="1:57" s="28" customFormat="1" ht="48.95" customHeight="1" outlineLevel="1">
      <c r="A75" s="68">
        <v>19</v>
      </c>
      <c r="B75" s="234" t="s">
        <v>316</v>
      </c>
      <c r="C75" s="187" t="s">
        <v>72</v>
      </c>
      <c r="D75" s="192" t="s">
        <v>295</v>
      </c>
      <c r="E75" s="186"/>
      <c r="F75" s="183"/>
      <c r="G75" s="116">
        <f>1.89*1.18</f>
        <v>2.2302</v>
      </c>
      <c r="I75" s="78"/>
      <c r="J75" s="78"/>
      <c r="K75" s="183"/>
      <c r="L75" s="195"/>
      <c r="M75" s="181" t="s">
        <v>102</v>
      </c>
      <c r="N75" s="194"/>
      <c r="O75" s="480"/>
      <c r="P75" s="76">
        <v>0</v>
      </c>
      <c r="Q75" s="91">
        <v>0</v>
      </c>
      <c r="R75" s="91">
        <v>0</v>
      </c>
      <c r="S75" s="91"/>
      <c r="T75" s="76">
        <f t="shared" ref="T75:T138" si="45">SUM(P75:S75)</f>
        <v>0</v>
      </c>
      <c r="U75" s="315">
        <v>0</v>
      </c>
      <c r="V75" s="91">
        <v>2.2335039999999999</v>
      </c>
      <c r="W75" s="91">
        <v>0</v>
      </c>
      <c r="X75" s="91"/>
      <c r="Y75" s="91"/>
      <c r="Z75" s="91"/>
      <c r="AA75" s="91"/>
      <c r="AB75" s="91"/>
      <c r="AC75" s="126">
        <v>0</v>
      </c>
      <c r="AD75" s="126">
        <v>0</v>
      </c>
      <c r="AE75" s="126">
        <v>0</v>
      </c>
      <c r="AF75" s="126">
        <v>0</v>
      </c>
      <c r="AG75" s="126">
        <v>1</v>
      </c>
      <c r="AH75" s="127">
        <v>0</v>
      </c>
      <c r="AI75" s="127">
        <v>0</v>
      </c>
      <c r="AJ75" s="127"/>
      <c r="AK75" s="127"/>
      <c r="AL75" s="127"/>
      <c r="AM75" s="127"/>
      <c r="AN75" s="127"/>
      <c r="AO75" s="76">
        <v>0</v>
      </c>
      <c r="AP75" s="76">
        <v>0</v>
      </c>
      <c r="AQ75" s="76">
        <v>0</v>
      </c>
      <c r="AR75" s="76">
        <v>0</v>
      </c>
      <c r="AS75" s="76">
        <f t="shared" ref="AS75:AS138" si="46">SUM(AO75:AR75)</f>
        <v>0</v>
      </c>
      <c r="AT75" s="336">
        <v>0</v>
      </c>
      <c r="AU75" s="392">
        <v>2.2335039999999999</v>
      </c>
      <c r="AV75" s="336">
        <v>0</v>
      </c>
      <c r="AW75" s="336">
        <v>0</v>
      </c>
      <c r="AX75" s="336">
        <v>0</v>
      </c>
      <c r="AY75" s="336">
        <v>0</v>
      </c>
      <c r="AZ75" s="336">
        <v>0</v>
      </c>
      <c r="BA75" s="336">
        <v>0</v>
      </c>
      <c r="BB75" s="337"/>
      <c r="BC75" s="308" t="s">
        <v>724</v>
      </c>
      <c r="BD75" s="355" t="s">
        <v>91</v>
      </c>
      <c r="BE75" s="122"/>
    </row>
    <row r="76" spans="1:57" s="28" customFormat="1" ht="36" customHeight="1" outlineLevel="1">
      <c r="A76" s="68">
        <v>20</v>
      </c>
      <c r="B76" s="234" t="s">
        <v>317</v>
      </c>
      <c r="C76" s="187" t="s">
        <v>72</v>
      </c>
      <c r="D76" s="192" t="s">
        <v>295</v>
      </c>
      <c r="E76" s="186"/>
      <c r="F76" s="183"/>
      <c r="G76" s="116">
        <f>0.19*1.18</f>
        <v>0.22419999999999998</v>
      </c>
      <c r="I76" s="78"/>
      <c r="J76" s="78"/>
      <c r="K76" s="183"/>
      <c r="L76" s="195"/>
      <c r="M76" s="181" t="s">
        <v>102</v>
      </c>
      <c r="N76" s="194"/>
      <c r="O76" s="480"/>
      <c r="P76" s="76">
        <v>0</v>
      </c>
      <c r="Q76" s="91">
        <v>0</v>
      </c>
      <c r="R76" s="91">
        <v>0</v>
      </c>
      <c r="S76" s="91"/>
      <c r="T76" s="76">
        <f t="shared" si="45"/>
        <v>0</v>
      </c>
      <c r="U76" s="315">
        <v>0</v>
      </c>
      <c r="V76" s="91">
        <v>0.22170519999999999</v>
      </c>
      <c r="W76" s="91">
        <v>0</v>
      </c>
      <c r="X76" s="91"/>
      <c r="Y76" s="91"/>
      <c r="Z76" s="91"/>
      <c r="AA76" s="91"/>
      <c r="AB76" s="91"/>
      <c r="AC76" s="126">
        <v>0</v>
      </c>
      <c r="AD76" s="126">
        <v>0</v>
      </c>
      <c r="AE76" s="126">
        <v>0</v>
      </c>
      <c r="AF76" s="126">
        <v>0</v>
      </c>
      <c r="AG76" s="126">
        <v>1</v>
      </c>
      <c r="AH76" s="127">
        <v>0</v>
      </c>
      <c r="AI76" s="127">
        <v>0</v>
      </c>
      <c r="AJ76" s="127"/>
      <c r="AK76" s="127"/>
      <c r="AL76" s="127"/>
      <c r="AM76" s="127"/>
      <c r="AN76" s="127"/>
      <c r="AO76" s="76">
        <v>0</v>
      </c>
      <c r="AP76" s="76">
        <v>0</v>
      </c>
      <c r="AQ76" s="76">
        <v>0</v>
      </c>
      <c r="AR76" s="76">
        <v>0</v>
      </c>
      <c r="AS76" s="76">
        <f t="shared" si="46"/>
        <v>0</v>
      </c>
      <c r="AT76" s="336">
        <v>0</v>
      </c>
      <c r="AU76" s="392">
        <v>0.51866310000000004</v>
      </c>
      <c r="AV76" s="336">
        <v>0</v>
      </c>
      <c r="AW76" s="336">
        <v>0</v>
      </c>
      <c r="AX76" s="336">
        <v>0</v>
      </c>
      <c r="AY76" s="336">
        <v>0</v>
      </c>
      <c r="AZ76" s="336">
        <v>0</v>
      </c>
      <c r="BA76" s="336">
        <v>0</v>
      </c>
      <c r="BB76" s="337"/>
      <c r="BC76" s="308" t="s">
        <v>724</v>
      </c>
      <c r="BD76" s="355" t="s">
        <v>91</v>
      </c>
      <c r="BE76" s="122"/>
    </row>
    <row r="77" spans="1:57" s="28" customFormat="1" ht="33" customHeight="1" outlineLevel="1">
      <c r="A77" s="68">
        <v>21</v>
      </c>
      <c r="B77" s="234" t="s">
        <v>318</v>
      </c>
      <c r="C77" s="187" t="s">
        <v>72</v>
      </c>
      <c r="D77" s="192" t="s">
        <v>295</v>
      </c>
      <c r="E77" s="186"/>
      <c r="F77" s="183"/>
      <c r="G77" s="116">
        <f>0.9*1.18</f>
        <v>1.0620000000000001</v>
      </c>
      <c r="I77" s="78"/>
      <c r="J77" s="78"/>
      <c r="K77" s="183"/>
      <c r="L77" s="195"/>
      <c r="M77" s="181" t="s">
        <v>102</v>
      </c>
      <c r="N77" s="194"/>
      <c r="O77" s="480"/>
      <c r="P77" s="76">
        <v>0</v>
      </c>
      <c r="Q77" s="91">
        <v>0</v>
      </c>
      <c r="R77" s="91">
        <v>0</v>
      </c>
      <c r="S77" s="91"/>
      <c r="T77" s="76">
        <f t="shared" si="45"/>
        <v>0</v>
      </c>
      <c r="U77" s="315">
        <v>0</v>
      </c>
      <c r="V77" s="91">
        <v>1.060802</v>
      </c>
      <c r="W77" s="91">
        <v>0</v>
      </c>
      <c r="X77" s="91"/>
      <c r="Y77" s="91"/>
      <c r="Z77" s="91"/>
      <c r="AA77" s="91"/>
      <c r="AB77" s="91"/>
      <c r="AC77" s="126">
        <v>0</v>
      </c>
      <c r="AD77" s="126">
        <v>0</v>
      </c>
      <c r="AE77" s="126">
        <v>0</v>
      </c>
      <c r="AF77" s="126">
        <v>0</v>
      </c>
      <c r="AG77" s="126">
        <v>0</v>
      </c>
      <c r="AH77" s="127">
        <v>1</v>
      </c>
      <c r="AI77" s="127">
        <v>0</v>
      </c>
      <c r="AJ77" s="127"/>
      <c r="AK77" s="127"/>
      <c r="AL77" s="127"/>
      <c r="AM77" s="127"/>
      <c r="AN77" s="127"/>
      <c r="AO77" s="76">
        <v>0</v>
      </c>
      <c r="AP77" s="76">
        <v>0</v>
      </c>
      <c r="AQ77" s="76">
        <v>0</v>
      </c>
      <c r="AR77" s="76">
        <v>0</v>
      </c>
      <c r="AS77" s="76">
        <f t="shared" si="46"/>
        <v>0</v>
      </c>
      <c r="AT77" s="336">
        <v>0</v>
      </c>
      <c r="AU77" s="391">
        <v>0</v>
      </c>
      <c r="AV77" s="337">
        <v>1.06</v>
      </c>
      <c r="AW77" s="336">
        <v>0</v>
      </c>
      <c r="AX77" s="336">
        <v>0</v>
      </c>
      <c r="AY77" s="336">
        <v>0</v>
      </c>
      <c r="AZ77" s="336">
        <v>0</v>
      </c>
      <c r="BA77" s="336">
        <v>0</v>
      </c>
      <c r="BB77" s="337"/>
      <c r="BC77" s="308" t="s">
        <v>553</v>
      </c>
      <c r="BD77" s="355" t="s">
        <v>73</v>
      </c>
      <c r="BE77" s="122"/>
    </row>
    <row r="78" spans="1:57" s="28" customFormat="1" ht="27" customHeight="1" outlineLevel="1">
      <c r="A78" s="68">
        <v>22</v>
      </c>
      <c r="B78" s="234" t="s">
        <v>319</v>
      </c>
      <c r="C78" s="187" t="s">
        <v>72</v>
      </c>
      <c r="D78" s="192" t="s">
        <v>295</v>
      </c>
      <c r="E78" s="186"/>
      <c r="F78" s="183"/>
      <c r="G78" s="91">
        <f>5.52*1.18</f>
        <v>6.5135999999999994</v>
      </c>
      <c r="I78" s="78"/>
      <c r="J78" s="78"/>
      <c r="K78" s="183"/>
      <c r="L78" s="195"/>
      <c r="M78" s="181" t="s">
        <v>102</v>
      </c>
      <c r="N78" s="194"/>
      <c r="O78" s="480"/>
      <c r="P78" s="76">
        <v>0</v>
      </c>
      <c r="Q78" s="91">
        <v>0</v>
      </c>
      <c r="R78" s="91">
        <v>0</v>
      </c>
      <c r="S78" s="91"/>
      <c r="T78" s="76">
        <f t="shared" si="45"/>
        <v>0</v>
      </c>
      <c r="U78" s="315">
        <v>0</v>
      </c>
      <c r="V78" s="91">
        <v>0</v>
      </c>
      <c r="W78" s="91">
        <v>5.47</v>
      </c>
      <c r="X78" s="91"/>
      <c r="Y78" s="91"/>
      <c r="Z78" s="91"/>
      <c r="AA78" s="91"/>
      <c r="AB78" s="91"/>
      <c r="AC78" s="126">
        <v>0</v>
      </c>
      <c r="AD78" s="126">
        <v>0</v>
      </c>
      <c r="AE78" s="126">
        <v>0</v>
      </c>
      <c r="AF78" s="126">
        <v>0</v>
      </c>
      <c r="AG78" s="126">
        <v>0</v>
      </c>
      <c r="AH78" s="127">
        <v>1</v>
      </c>
      <c r="AI78" s="127">
        <v>0</v>
      </c>
      <c r="AJ78" s="127"/>
      <c r="AK78" s="127"/>
      <c r="AL78" s="127"/>
      <c r="AM78" s="127"/>
      <c r="AN78" s="127"/>
      <c r="AO78" s="76">
        <v>0</v>
      </c>
      <c r="AP78" s="76">
        <v>0</v>
      </c>
      <c r="AQ78" s="76">
        <v>0</v>
      </c>
      <c r="AR78" s="76">
        <v>0</v>
      </c>
      <c r="AS78" s="76">
        <f t="shared" si="46"/>
        <v>0</v>
      </c>
      <c r="AT78" s="336">
        <v>0</v>
      </c>
      <c r="AU78" s="392"/>
      <c r="AV78" s="337">
        <v>6.54</v>
      </c>
      <c r="AW78" s="336">
        <v>0</v>
      </c>
      <c r="AX78" s="336">
        <v>0</v>
      </c>
      <c r="AY78" s="336">
        <v>0</v>
      </c>
      <c r="AZ78" s="336">
        <v>0</v>
      </c>
      <c r="BA78" s="336">
        <v>0</v>
      </c>
      <c r="BB78" s="337"/>
      <c r="BC78" s="308" t="s">
        <v>657</v>
      </c>
      <c r="BD78" s="355" t="s">
        <v>73</v>
      </c>
      <c r="BE78" s="122"/>
    </row>
    <row r="79" spans="1:57" s="222" customFormat="1" ht="87.75" customHeight="1">
      <c r="A79" s="205"/>
      <c r="B79" s="206" t="s">
        <v>320</v>
      </c>
      <c r="C79" s="207"/>
      <c r="D79" s="208" t="s">
        <v>295</v>
      </c>
      <c r="E79" s="209"/>
      <c r="F79" s="210"/>
      <c r="G79" s="211">
        <v>49.09</v>
      </c>
      <c r="H79" s="223">
        <f>38.41*1.18</f>
        <v>45.323799999999991</v>
      </c>
      <c r="I79" s="212"/>
      <c r="J79" s="212"/>
      <c r="K79" s="210"/>
      <c r="L79" s="213"/>
      <c r="M79" s="214" t="s">
        <v>102</v>
      </c>
      <c r="N79" s="215"/>
      <c r="O79" s="479"/>
      <c r="P79" s="217"/>
      <c r="Q79" s="217"/>
      <c r="R79" s="217"/>
      <c r="S79" s="217"/>
      <c r="T79" s="217">
        <f t="shared" si="45"/>
        <v>0</v>
      </c>
      <c r="U79" s="217"/>
      <c r="V79" s="217"/>
      <c r="W79" s="217"/>
      <c r="X79" s="217"/>
      <c r="Y79" s="217"/>
      <c r="Z79" s="217"/>
      <c r="AA79" s="217"/>
      <c r="AB79" s="217"/>
      <c r="AC79" s="218"/>
      <c r="AD79" s="218"/>
      <c r="AE79" s="218"/>
      <c r="AF79" s="218"/>
      <c r="AG79" s="218"/>
      <c r="AH79" s="218"/>
      <c r="AI79" s="218"/>
      <c r="AJ79" s="218"/>
      <c r="AK79" s="218"/>
      <c r="AL79" s="218"/>
      <c r="AM79" s="218"/>
      <c r="AN79" s="218"/>
      <c r="AO79" s="217"/>
      <c r="AP79" s="217"/>
      <c r="AQ79" s="217"/>
      <c r="AR79" s="217"/>
      <c r="AS79" s="217">
        <f t="shared" si="46"/>
        <v>0</v>
      </c>
      <c r="AT79" s="217"/>
      <c r="AU79" s="388"/>
      <c r="AV79" s="340"/>
      <c r="AW79" s="336">
        <v>0</v>
      </c>
      <c r="AX79" s="336">
        <v>0</v>
      </c>
      <c r="AY79" s="336">
        <v>0</v>
      </c>
      <c r="AZ79" s="336">
        <v>0</v>
      </c>
      <c r="BA79" s="336">
        <v>0</v>
      </c>
      <c r="BB79" s="423"/>
      <c r="BC79" s="424" t="s">
        <v>659</v>
      </c>
      <c r="BD79" s="360"/>
      <c r="BE79" s="221"/>
    </row>
    <row r="80" spans="1:57" s="28" customFormat="1" ht="30" outlineLevel="1">
      <c r="A80" s="68">
        <v>1</v>
      </c>
      <c r="B80" s="122" t="s">
        <v>321</v>
      </c>
      <c r="C80" s="187" t="s">
        <v>72</v>
      </c>
      <c r="D80" s="192" t="s">
        <v>295</v>
      </c>
      <c r="E80" s="186"/>
      <c r="F80" s="183"/>
      <c r="G80" s="116">
        <v>7.16</v>
      </c>
      <c r="I80" s="78"/>
      <c r="J80" s="78"/>
      <c r="K80" s="183"/>
      <c r="L80" s="195"/>
      <c r="M80" s="181" t="s">
        <v>102</v>
      </c>
      <c r="N80" s="194"/>
      <c r="O80" s="480"/>
      <c r="P80" s="76"/>
      <c r="Q80" s="91"/>
      <c r="R80" s="91">
        <f>1.03+1.9+1.68</f>
        <v>4.6099999999999994</v>
      </c>
      <c r="S80" s="91"/>
      <c r="T80" s="76">
        <f t="shared" si="45"/>
        <v>4.6099999999999994</v>
      </c>
      <c r="U80" s="91">
        <v>1.99288194</v>
      </c>
      <c r="V80" s="91">
        <v>0.55711806000000097</v>
      </c>
      <c r="W80" s="91">
        <v>0</v>
      </c>
      <c r="X80" s="91"/>
      <c r="Y80" s="91"/>
      <c r="Z80" s="91"/>
      <c r="AA80" s="91"/>
      <c r="AB80" s="91"/>
      <c r="AC80" s="126"/>
      <c r="AD80" s="126"/>
      <c r="AE80" s="126"/>
      <c r="AF80" s="126"/>
      <c r="AG80" s="126">
        <v>1</v>
      </c>
      <c r="AH80" s="127">
        <v>0</v>
      </c>
      <c r="AI80" s="127">
        <v>0</v>
      </c>
      <c r="AJ80" s="127"/>
      <c r="AK80" s="127"/>
      <c r="AL80" s="127"/>
      <c r="AM80" s="127"/>
      <c r="AN80" s="127"/>
      <c r="AO80" s="76"/>
      <c r="AP80" s="128"/>
      <c r="AQ80" s="128"/>
      <c r="AR80" s="128"/>
      <c r="AS80" s="76">
        <f t="shared" si="46"/>
        <v>0</v>
      </c>
      <c r="AT80" s="347">
        <v>0</v>
      </c>
      <c r="AU80" s="393">
        <v>16.720000000000002</v>
      </c>
      <c r="AV80" s="343">
        <v>0</v>
      </c>
      <c r="AW80" s="343">
        <v>0</v>
      </c>
      <c r="AX80" s="343">
        <v>0</v>
      </c>
      <c r="AY80" s="343">
        <v>0</v>
      </c>
      <c r="AZ80" s="343">
        <v>0</v>
      </c>
      <c r="BA80" s="343">
        <v>0</v>
      </c>
      <c r="BB80" s="337"/>
      <c r="BC80" s="308"/>
      <c r="BD80" s="355" t="s">
        <v>91</v>
      </c>
      <c r="BE80" s="122"/>
    </row>
    <row r="81" spans="1:60" s="28" customFormat="1" ht="30" outlineLevel="1">
      <c r="A81" s="68">
        <v>2</v>
      </c>
      <c r="B81" s="122" t="s">
        <v>322</v>
      </c>
      <c r="C81" s="187" t="s">
        <v>72</v>
      </c>
      <c r="D81" s="192" t="s">
        <v>295</v>
      </c>
      <c r="E81" s="186"/>
      <c r="F81" s="183"/>
      <c r="G81" s="116">
        <v>1.1499999999999999</v>
      </c>
      <c r="I81" s="78"/>
      <c r="J81" s="78"/>
      <c r="K81" s="183"/>
      <c r="L81" s="195"/>
      <c r="M81" s="181" t="s">
        <v>102</v>
      </c>
      <c r="N81" s="194"/>
      <c r="O81" s="480"/>
      <c r="P81" s="76"/>
      <c r="Q81" s="91"/>
      <c r="R81" s="91">
        <v>0.52</v>
      </c>
      <c r="S81" s="91">
        <v>7.0000000000000007E-2</v>
      </c>
      <c r="T81" s="76">
        <f t="shared" si="45"/>
        <v>0.59000000000000008</v>
      </c>
      <c r="U81" s="91">
        <v>0.17624126000000001</v>
      </c>
      <c r="V81" s="91">
        <v>0.38375873999999999</v>
      </c>
      <c r="W81" s="91">
        <v>0</v>
      </c>
      <c r="X81" s="91"/>
      <c r="Y81" s="91"/>
      <c r="Z81" s="91"/>
      <c r="AA81" s="91"/>
      <c r="AB81" s="91"/>
      <c r="AC81" s="126"/>
      <c r="AD81" s="126"/>
      <c r="AE81" s="126"/>
      <c r="AF81" s="126"/>
      <c r="AG81" s="126">
        <v>1</v>
      </c>
      <c r="AH81" s="127">
        <v>0</v>
      </c>
      <c r="AI81" s="127">
        <v>0</v>
      </c>
      <c r="AJ81" s="127"/>
      <c r="AK81" s="127"/>
      <c r="AL81" s="127"/>
      <c r="AM81" s="127"/>
      <c r="AN81" s="127"/>
      <c r="AO81" s="76"/>
      <c r="AP81" s="128"/>
      <c r="AQ81" s="128"/>
      <c r="AR81" s="128"/>
      <c r="AS81" s="76">
        <f t="shared" si="46"/>
        <v>0</v>
      </c>
      <c r="AT81" s="347">
        <v>0</v>
      </c>
      <c r="AU81" s="393">
        <v>0.89</v>
      </c>
      <c r="AV81" s="343">
        <v>0</v>
      </c>
      <c r="AW81" s="343">
        <v>0</v>
      </c>
      <c r="AX81" s="343">
        <v>0</v>
      </c>
      <c r="AY81" s="343">
        <v>0</v>
      </c>
      <c r="AZ81" s="343">
        <v>0</v>
      </c>
      <c r="BA81" s="343">
        <v>0</v>
      </c>
      <c r="BB81" s="337"/>
      <c r="BC81" s="308"/>
      <c r="BD81" s="355" t="s">
        <v>91</v>
      </c>
      <c r="BE81" s="122"/>
    </row>
    <row r="82" spans="1:60" s="28" customFormat="1" ht="30" outlineLevel="1">
      <c r="A82" s="68">
        <v>3</v>
      </c>
      <c r="B82" s="122" t="s">
        <v>323</v>
      </c>
      <c r="C82" s="187" t="s">
        <v>72</v>
      </c>
      <c r="D82" s="192" t="s">
        <v>295</v>
      </c>
      <c r="E82" s="186"/>
      <c r="F82" s="183"/>
      <c r="G82" s="116">
        <v>11.08</v>
      </c>
      <c r="I82" s="78"/>
      <c r="J82" s="78"/>
      <c r="K82" s="183"/>
      <c r="L82" s="195"/>
      <c r="M82" s="181" t="s">
        <v>102</v>
      </c>
      <c r="N82" s="194"/>
      <c r="O82" s="480"/>
      <c r="P82" s="76"/>
      <c r="Q82" s="91"/>
      <c r="R82" s="91">
        <v>9.7200000000000006</v>
      </c>
      <c r="S82" s="91">
        <v>0.37</v>
      </c>
      <c r="T82" s="76">
        <f t="shared" si="45"/>
        <v>10.09</v>
      </c>
      <c r="U82" s="91">
        <v>0.51516675999999995</v>
      </c>
      <c r="V82" s="91">
        <v>0.47483324000000099</v>
      </c>
      <c r="W82" s="91">
        <v>0</v>
      </c>
      <c r="X82" s="91"/>
      <c r="Y82" s="91"/>
      <c r="Z82" s="91"/>
      <c r="AA82" s="91"/>
      <c r="AB82" s="91"/>
      <c r="AC82" s="126"/>
      <c r="AD82" s="126"/>
      <c r="AE82" s="126"/>
      <c r="AF82" s="126"/>
      <c r="AG82" s="126">
        <v>1</v>
      </c>
      <c r="AH82" s="127">
        <v>0</v>
      </c>
      <c r="AI82" s="127">
        <v>0</v>
      </c>
      <c r="AJ82" s="127"/>
      <c r="AK82" s="127"/>
      <c r="AL82" s="127"/>
      <c r="AM82" s="127"/>
      <c r="AN82" s="127"/>
      <c r="AO82" s="76"/>
      <c r="AP82" s="128"/>
      <c r="AQ82" s="128"/>
      <c r="AR82" s="128"/>
      <c r="AS82" s="76">
        <f t="shared" si="46"/>
        <v>0</v>
      </c>
      <c r="AT82" s="347">
        <v>0</v>
      </c>
      <c r="AU82" s="393">
        <v>1.3549000000000009</v>
      </c>
      <c r="AV82" s="425">
        <v>2.0299999999999998</v>
      </c>
      <c r="AW82" s="343">
        <v>0</v>
      </c>
      <c r="AX82" s="343">
        <v>0</v>
      </c>
      <c r="AY82" s="343">
        <v>0</v>
      </c>
      <c r="AZ82" s="343">
        <v>0</v>
      </c>
      <c r="BA82" s="343">
        <v>0</v>
      </c>
      <c r="BB82" s="337"/>
      <c r="BC82" s="308"/>
      <c r="BD82" s="355" t="s">
        <v>73</v>
      </c>
      <c r="BE82" s="122"/>
    </row>
    <row r="83" spans="1:60" s="28" customFormat="1" ht="30" outlineLevel="1">
      <c r="A83" s="68">
        <v>4</v>
      </c>
      <c r="B83" s="122" t="s">
        <v>324</v>
      </c>
      <c r="C83" s="187" t="s">
        <v>72</v>
      </c>
      <c r="D83" s="192" t="s">
        <v>295</v>
      </c>
      <c r="E83" s="186"/>
      <c r="F83" s="183"/>
      <c r="G83" s="116">
        <v>11.75</v>
      </c>
      <c r="I83" s="78"/>
      <c r="J83" s="78"/>
      <c r="K83" s="183"/>
      <c r="L83" s="195"/>
      <c r="M83" s="181" t="s">
        <v>102</v>
      </c>
      <c r="N83" s="194"/>
      <c r="O83" s="480"/>
      <c r="P83" s="76"/>
      <c r="Q83" s="91"/>
      <c r="R83" s="91">
        <v>2.44</v>
      </c>
      <c r="S83" s="91">
        <v>2.0299999999999998</v>
      </c>
      <c r="T83" s="76">
        <f t="shared" si="45"/>
        <v>4.47</v>
      </c>
      <c r="U83" s="91">
        <f>1.6946275-0.02</f>
        <v>1.6746274999999999</v>
      </c>
      <c r="V83" s="91">
        <v>3.9553725000000002</v>
      </c>
      <c r="W83" s="91">
        <v>0</v>
      </c>
      <c r="X83" s="91"/>
      <c r="Y83" s="91"/>
      <c r="Z83" s="91"/>
      <c r="AA83" s="91"/>
      <c r="AB83" s="91"/>
      <c r="AC83" s="126"/>
      <c r="AD83" s="126"/>
      <c r="AE83" s="126"/>
      <c r="AF83" s="126"/>
      <c r="AG83" s="126">
        <v>1</v>
      </c>
      <c r="AH83" s="127">
        <v>0</v>
      </c>
      <c r="AI83" s="127">
        <v>0</v>
      </c>
      <c r="AJ83" s="127"/>
      <c r="AK83" s="127"/>
      <c r="AL83" s="127"/>
      <c r="AM83" s="127"/>
      <c r="AN83" s="127"/>
      <c r="AO83" s="76"/>
      <c r="AP83" s="128"/>
      <c r="AQ83" s="128"/>
      <c r="AR83" s="128"/>
      <c r="AS83" s="76">
        <f t="shared" si="46"/>
        <v>0</v>
      </c>
      <c r="AT83" s="347">
        <v>0</v>
      </c>
      <c r="AU83" s="393">
        <v>10.1</v>
      </c>
      <c r="AV83" s="343">
        <v>0</v>
      </c>
      <c r="AW83" s="343">
        <v>0</v>
      </c>
      <c r="AX83" s="343">
        <v>0</v>
      </c>
      <c r="AY83" s="343">
        <v>0</v>
      </c>
      <c r="AZ83" s="343">
        <v>0</v>
      </c>
      <c r="BA83" s="343">
        <v>0</v>
      </c>
      <c r="BB83" s="337"/>
      <c r="BC83" s="308"/>
      <c r="BD83" s="355" t="s">
        <v>91</v>
      </c>
      <c r="BE83" s="122"/>
    </row>
    <row r="84" spans="1:60" s="28" customFormat="1" ht="30" outlineLevel="1">
      <c r="A84" s="68">
        <v>5</v>
      </c>
      <c r="B84" s="122" t="s">
        <v>325</v>
      </c>
      <c r="C84" s="187" t="s">
        <v>72</v>
      </c>
      <c r="D84" s="192" t="s">
        <v>295</v>
      </c>
      <c r="E84" s="186"/>
      <c r="F84" s="183"/>
      <c r="G84" s="116">
        <v>4.6500000000000004</v>
      </c>
      <c r="I84" s="78"/>
      <c r="J84" s="78"/>
      <c r="K84" s="183"/>
      <c r="L84" s="195"/>
      <c r="M84" s="181" t="s">
        <v>102</v>
      </c>
      <c r="N84" s="194"/>
      <c r="O84" s="480"/>
      <c r="P84" s="76"/>
      <c r="Q84" s="91"/>
      <c r="R84" s="91">
        <f>0.11+1.19</f>
        <v>1.3</v>
      </c>
      <c r="S84" s="91">
        <v>0.42</v>
      </c>
      <c r="T84" s="76">
        <f t="shared" si="45"/>
        <v>1.72</v>
      </c>
      <c r="U84" s="91">
        <v>0.98966246000000002</v>
      </c>
      <c r="V84" s="91">
        <v>1.94033754</v>
      </c>
      <c r="W84" s="91">
        <v>0</v>
      </c>
      <c r="X84" s="91"/>
      <c r="Y84" s="91"/>
      <c r="Z84" s="91"/>
      <c r="AA84" s="91"/>
      <c r="AB84" s="91"/>
      <c r="AC84" s="126"/>
      <c r="AD84" s="126"/>
      <c r="AE84" s="126"/>
      <c r="AF84" s="126"/>
      <c r="AG84" s="126">
        <v>1</v>
      </c>
      <c r="AH84" s="127">
        <v>0</v>
      </c>
      <c r="AI84" s="127">
        <v>0</v>
      </c>
      <c r="AJ84" s="127"/>
      <c r="AK84" s="127"/>
      <c r="AL84" s="127"/>
      <c r="AM84" s="127"/>
      <c r="AN84" s="127"/>
      <c r="AO84" s="76"/>
      <c r="AP84" s="128"/>
      <c r="AQ84" s="128"/>
      <c r="AR84" s="128"/>
      <c r="AS84" s="76">
        <f t="shared" si="46"/>
        <v>0</v>
      </c>
      <c r="AT84" s="347">
        <v>0</v>
      </c>
      <c r="AU84" s="393">
        <v>4.6505999999999998</v>
      </c>
      <c r="AV84" s="343">
        <v>0</v>
      </c>
      <c r="AW84" s="343">
        <v>0</v>
      </c>
      <c r="AX84" s="343">
        <v>0</v>
      </c>
      <c r="AY84" s="343">
        <v>0</v>
      </c>
      <c r="AZ84" s="343">
        <v>0</v>
      </c>
      <c r="BA84" s="343">
        <v>0</v>
      </c>
      <c r="BB84" s="337"/>
      <c r="BC84" s="308"/>
      <c r="BD84" s="355" t="s">
        <v>91</v>
      </c>
      <c r="BE84" s="122"/>
    </row>
    <row r="85" spans="1:60" s="28" customFormat="1" ht="30" outlineLevel="1">
      <c r="A85" s="68">
        <v>6</v>
      </c>
      <c r="B85" s="122" t="s">
        <v>326</v>
      </c>
      <c r="C85" s="187" t="s">
        <v>72</v>
      </c>
      <c r="D85" s="192" t="s">
        <v>295</v>
      </c>
      <c r="E85" s="186"/>
      <c r="F85" s="183"/>
      <c r="G85" s="116">
        <v>11.79</v>
      </c>
      <c r="I85" s="78"/>
      <c r="J85" s="78"/>
      <c r="K85" s="183"/>
      <c r="L85" s="195"/>
      <c r="M85" s="181" t="s">
        <v>102</v>
      </c>
      <c r="N85" s="194"/>
      <c r="O85" s="480"/>
      <c r="P85" s="76"/>
      <c r="Q85" s="91"/>
      <c r="R85" s="91">
        <f>1.41+2.44+2.85</f>
        <v>6.6999999999999993</v>
      </c>
      <c r="S85" s="91">
        <v>1.21</v>
      </c>
      <c r="T85" s="76">
        <f t="shared" si="45"/>
        <v>7.9099999999999993</v>
      </c>
      <c r="U85" s="91">
        <v>1.50482922</v>
      </c>
      <c r="V85" s="91">
        <v>2.3751707799999999</v>
      </c>
      <c r="W85" s="91">
        <v>0</v>
      </c>
      <c r="X85" s="91"/>
      <c r="Y85" s="91"/>
      <c r="Z85" s="91"/>
      <c r="AA85" s="91"/>
      <c r="AB85" s="91"/>
      <c r="AC85" s="126"/>
      <c r="AD85" s="126"/>
      <c r="AE85" s="126"/>
      <c r="AF85" s="126"/>
      <c r="AG85" s="126">
        <v>1</v>
      </c>
      <c r="AH85" s="127">
        <v>0</v>
      </c>
      <c r="AI85" s="127">
        <v>0</v>
      </c>
      <c r="AJ85" s="127"/>
      <c r="AK85" s="127"/>
      <c r="AL85" s="127"/>
      <c r="AM85" s="127"/>
      <c r="AN85" s="127"/>
      <c r="AO85" s="76"/>
      <c r="AP85" s="128"/>
      <c r="AQ85" s="128"/>
      <c r="AR85" s="128"/>
      <c r="AS85" s="76">
        <f t="shared" si="46"/>
        <v>0</v>
      </c>
      <c r="AT85" s="347">
        <v>0</v>
      </c>
      <c r="AU85" s="393">
        <v>11.79</v>
      </c>
      <c r="AV85" s="343">
        <v>0</v>
      </c>
      <c r="AW85" s="343">
        <v>0</v>
      </c>
      <c r="AX85" s="343">
        <v>0</v>
      </c>
      <c r="AY85" s="343">
        <v>0</v>
      </c>
      <c r="AZ85" s="343">
        <v>0</v>
      </c>
      <c r="BA85" s="343">
        <v>0</v>
      </c>
      <c r="BB85" s="337"/>
      <c r="BC85" s="308"/>
      <c r="BD85" s="355" t="s">
        <v>91</v>
      </c>
      <c r="BE85" s="122"/>
    </row>
    <row r="86" spans="1:60" s="28" customFormat="1" ht="30" outlineLevel="1">
      <c r="A86" s="68">
        <v>7</v>
      </c>
      <c r="B86" s="122" t="s">
        <v>327</v>
      </c>
      <c r="C86" s="187" t="s">
        <v>72</v>
      </c>
      <c r="D86" s="192" t="s">
        <v>295</v>
      </c>
      <c r="E86" s="186"/>
      <c r="F86" s="183"/>
      <c r="G86" s="116">
        <v>1.5</v>
      </c>
      <c r="I86" s="78"/>
      <c r="J86" s="78"/>
      <c r="K86" s="183"/>
      <c r="L86" s="195"/>
      <c r="M86" s="181" t="s">
        <v>102</v>
      </c>
      <c r="N86" s="194"/>
      <c r="O86" s="480"/>
      <c r="P86" s="76"/>
      <c r="Q86" s="91"/>
      <c r="R86" s="91">
        <f>0.32+0.49</f>
        <v>0.81</v>
      </c>
      <c r="S86" s="91">
        <v>0.19</v>
      </c>
      <c r="T86" s="76">
        <f t="shared" si="45"/>
        <v>1</v>
      </c>
      <c r="U86" s="91">
        <v>0.16268424000000001</v>
      </c>
      <c r="V86" s="91">
        <v>0.33731576000000002</v>
      </c>
      <c r="W86" s="91">
        <v>0</v>
      </c>
      <c r="X86" s="91"/>
      <c r="Y86" s="91"/>
      <c r="Z86" s="91"/>
      <c r="AA86" s="91"/>
      <c r="AB86" s="91"/>
      <c r="AC86" s="126"/>
      <c r="AD86" s="126"/>
      <c r="AE86" s="126"/>
      <c r="AF86" s="126"/>
      <c r="AG86" s="126">
        <v>1</v>
      </c>
      <c r="AH86" s="127">
        <v>0</v>
      </c>
      <c r="AI86" s="127">
        <v>0</v>
      </c>
      <c r="AJ86" s="127"/>
      <c r="AK86" s="127"/>
      <c r="AL86" s="127"/>
      <c r="AM86" s="127"/>
      <c r="AN86" s="127"/>
      <c r="AO86" s="76"/>
      <c r="AP86" s="128"/>
      <c r="AQ86" s="128"/>
      <c r="AR86" s="128"/>
      <c r="AS86" s="76">
        <f t="shared" si="46"/>
        <v>0</v>
      </c>
      <c r="AT86" s="347">
        <v>0</v>
      </c>
      <c r="AU86" s="393">
        <v>1.5</v>
      </c>
      <c r="AV86" s="343">
        <v>0</v>
      </c>
      <c r="AW86" s="343">
        <v>0</v>
      </c>
      <c r="AX86" s="343">
        <v>0</v>
      </c>
      <c r="AY86" s="343">
        <v>0</v>
      </c>
      <c r="AZ86" s="343">
        <v>0</v>
      </c>
      <c r="BA86" s="343">
        <v>0</v>
      </c>
      <c r="BB86" s="337"/>
      <c r="BC86" s="308"/>
      <c r="BD86" s="355" t="s">
        <v>91</v>
      </c>
      <c r="BE86" s="122"/>
    </row>
    <row r="87" spans="1:60" s="222" customFormat="1" ht="15.75">
      <c r="A87" s="205"/>
      <c r="B87" s="206" t="s">
        <v>515</v>
      </c>
      <c r="C87" s="207"/>
      <c r="D87" s="208"/>
      <c r="E87" s="209"/>
      <c r="F87" s="210"/>
      <c r="G87" s="211"/>
      <c r="H87" s="204"/>
      <c r="I87" s="212"/>
      <c r="J87" s="212"/>
      <c r="K87" s="210"/>
      <c r="L87" s="213"/>
      <c r="M87" s="214"/>
      <c r="N87" s="215"/>
      <c r="O87" s="479"/>
      <c r="P87" s="217"/>
      <c r="Q87" s="217"/>
      <c r="R87" s="217"/>
      <c r="S87" s="217"/>
      <c r="T87" s="217">
        <f t="shared" si="45"/>
        <v>0</v>
      </c>
      <c r="U87" s="217"/>
      <c r="V87" s="217"/>
      <c r="W87" s="217"/>
      <c r="X87" s="217"/>
      <c r="Y87" s="217"/>
      <c r="Z87" s="217"/>
      <c r="AA87" s="217"/>
      <c r="AB87" s="217"/>
      <c r="AC87" s="218"/>
      <c r="AD87" s="218"/>
      <c r="AE87" s="218"/>
      <c r="AF87" s="218"/>
      <c r="AG87" s="218"/>
      <c r="AH87" s="218"/>
      <c r="AI87" s="218"/>
      <c r="AJ87" s="218"/>
      <c r="AK87" s="218"/>
      <c r="AL87" s="218"/>
      <c r="AM87" s="218"/>
      <c r="AN87" s="218"/>
      <c r="AO87" s="217"/>
      <c r="AP87" s="217"/>
      <c r="AQ87" s="217"/>
      <c r="AR87" s="217"/>
      <c r="AS87" s="217">
        <f t="shared" si="46"/>
        <v>0</v>
      </c>
      <c r="AT87" s="217"/>
      <c r="AU87" s="391"/>
      <c r="AV87" s="343"/>
      <c r="AW87" s="343">
        <v>0</v>
      </c>
      <c r="AX87" s="343">
        <v>0</v>
      </c>
      <c r="AY87" s="343">
        <v>0</v>
      </c>
      <c r="AZ87" s="343">
        <v>0</v>
      </c>
      <c r="BA87" s="343">
        <v>0</v>
      </c>
      <c r="BB87" s="343"/>
      <c r="BC87" s="343"/>
      <c r="BD87" s="360" t="s">
        <v>99</v>
      </c>
      <c r="BE87" s="221"/>
    </row>
    <row r="88" spans="1:60" s="2" customFormat="1" ht="59.1" customHeight="1" outlineLevel="1">
      <c r="A88" s="53"/>
      <c r="B88" s="235" t="s">
        <v>113</v>
      </c>
      <c r="C88" s="184" t="s">
        <v>72</v>
      </c>
      <c r="D88" s="185" t="str">
        <f>D108</f>
        <v>Add Cap (As per 296 of 2019)</v>
      </c>
      <c r="E88" s="186" t="s">
        <v>60</v>
      </c>
      <c r="F88" s="183"/>
      <c r="G88" s="55">
        <f t="shared" ref="G88:G102" si="47">H88</f>
        <v>0</v>
      </c>
      <c r="H88" s="229"/>
      <c r="I88" s="77"/>
      <c r="J88" s="77"/>
      <c r="K88" s="183" t="str">
        <f t="shared" ref="K88:K96" si="48">IF(F88=0,"-",F88)</f>
        <v>-</v>
      </c>
      <c r="L88" s="193"/>
      <c r="M88" s="181" t="s">
        <v>102</v>
      </c>
      <c r="N88" s="194"/>
      <c r="O88" s="481" t="s">
        <v>58</v>
      </c>
      <c r="P88" s="76">
        <v>0</v>
      </c>
      <c r="Q88" s="76">
        <v>0</v>
      </c>
      <c r="R88" s="76">
        <v>0</v>
      </c>
      <c r="S88" s="76">
        <v>0</v>
      </c>
      <c r="T88" s="76">
        <f t="shared" si="45"/>
        <v>0</v>
      </c>
      <c r="U88" s="316">
        <v>0</v>
      </c>
      <c r="V88" s="76">
        <v>0</v>
      </c>
      <c r="W88" s="76">
        <v>0</v>
      </c>
      <c r="X88" s="76"/>
      <c r="Y88" s="76"/>
      <c r="Z88" s="76"/>
      <c r="AA88" s="76"/>
      <c r="AB88" s="76"/>
      <c r="AC88" s="126"/>
      <c r="AD88" s="126"/>
      <c r="AE88" s="126"/>
      <c r="AF88" s="126"/>
      <c r="AG88" s="126"/>
      <c r="AH88" s="127">
        <v>0</v>
      </c>
      <c r="AI88" s="127">
        <v>0</v>
      </c>
      <c r="AJ88" s="127"/>
      <c r="AK88" s="127"/>
      <c r="AL88" s="127"/>
      <c r="AM88" s="127"/>
      <c r="AN88" s="127"/>
      <c r="AO88" s="76">
        <v>0</v>
      </c>
      <c r="AP88" s="96">
        <v>0</v>
      </c>
      <c r="AQ88" s="96">
        <v>0</v>
      </c>
      <c r="AR88" s="96">
        <v>0</v>
      </c>
      <c r="AS88" s="76">
        <f t="shared" si="46"/>
        <v>0</v>
      </c>
      <c r="AT88" s="315">
        <v>0</v>
      </c>
      <c r="AU88" s="385">
        <v>0</v>
      </c>
      <c r="AV88" s="336">
        <v>0</v>
      </c>
      <c r="AW88" s="343">
        <v>0</v>
      </c>
      <c r="AX88" s="343">
        <v>0</v>
      </c>
      <c r="AY88" s="343">
        <v>0</v>
      </c>
      <c r="AZ88" s="343">
        <v>0</v>
      </c>
      <c r="BA88" s="343">
        <v>0</v>
      </c>
      <c r="BB88" s="336"/>
      <c r="BC88" s="363"/>
      <c r="BD88" s="355" t="s">
        <v>99</v>
      </c>
      <c r="BE88" s="106"/>
    </row>
    <row r="89" spans="1:60" s="2" customFormat="1" ht="47.25" outlineLevel="1">
      <c r="A89" s="53">
        <v>1</v>
      </c>
      <c r="B89" s="236" t="s">
        <v>114</v>
      </c>
      <c r="C89" s="187" t="s">
        <v>72</v>
      </c>
      <c r="D89" s="185" t="str">
        <f t="shared" ref="D89:D95" si="49">D88</f>
        <v>Add Cap (As per 296 of 2019)</v>
      </c>
      <c r="E89" s="186" t="s">
        <v>60</v>
      </c>
      <c r="F89" s="188"/>
      <c r="G89" s="55">
        <f t="shared" si="47"/>
        <v>0.5</v>
      </c>
      <c r="H89" s="57">
        <v>0.5</v>
      </c>
      <c r="I89" s="77"/>
      <c r="J89" s="77"/>
      <c r="K89" s="183" t="str">
        <f t="shared" si="48"/>
        <v>-</v>
      </c>
      <c r="L89" s="195">
        <v>43527</v>
      </c>
      <c r="M89" s="181" t="s">
        <v>102</v>
      </c>
      <c r="N89" s="196" t="s">
        <v>115</v>
      </c>
      <c r="O89" s="481" t="s">
        <v>58</v>
      </c>
      <c r="P89" s="83">
        <v>0</v>
      </c>
      <c r="Q89" s="91">
        <f t="shared" ref="Q89:S89" si="50">AP89</f>
        <v>0</v>
      </c>
      <c r="R89" s="91">
        <f t="shared" si="50"/>
        <v>0.49655460000000001</v>
      </c>
      <c r="S89" s="91">
        <f t="shared" si="50"/>
        <v>0</v>
      </c>
      <c r="T89" s="83">
        <f t="shared" si="45"/>
        <v>0.49655460000000001</v>
      </c>
      <c r="U89" s="315">
        <v>0</v>
      </c>
      <c r="V89" s="83">
        <v>0</v>
      </c>
      <c r="W89" s="83">
        <v>0</v>
      </c>
      <c r="X89" s="83"/>
      <c r="Y89" s="83"/>
      <c r="Z89" s="83"/>
      <c r="AA89" s="83"/>
      <c r="AB89" s="83"/>
      <c r="AC89" s="126">
        <v>0.2</v>
      </c>
      <c r="AD89" s="126">
        <v>0.2</v>
      </c>
      <c r="AE89" s="126">
        <v>1</v>
      </c>
      <c r="AF89" s="126">
        <v>0</v>
      </c>
      <c r="AG89" s="126">
        <v>0</v>
      </c>
      <c r="AH89" s="127">
        <v>0</v>
      </c>
      <c r="AI89" s="127">
        <v>0</v>
      </c>
      <c r="AJ89" s="127"/>
      <c r="AK89" s="127"/>
      <c r="AL89" s="127"/>
      <c r="AM89" s="127"/>
      <c r="AN89" s="127"/>
      <c r="AO89" s="83">
        <v>0</v>
      </c>
      <c r="AP89" s="96">
        <v>0</v>
      </c>
      <c r="AQ89" s="96">
        <v>0.49655460000000001</v>
      </c>
      <c r="AR89" s="96">
        <v>0</v>
      </c>
      <c r="AS89" s="83">
        <f t="shared" si="46"/>
        <v>0.49655460000000001</v>
      </c>
      <c r="AT89" s="326">
        <v>0</v>
      </c>
      <c r="AU89" s="389">
        <v>0</v>
      </c>
      <c r="AV89" s="341">
        <v>0</v>
      </c>
      <c r="AW89" s="343">
        <v>0</v>
      </c>
      <c r="AX89" s="343">
        <v>0</v>
      </c>
      <c r="AY89" s="343">
        <v>0</v>
      </c>
      <c r="AZ89" s="343">
        <v>0</v>
      </c>
      <c r="BA89" s="343">
        <v>0</v>
      </c>
      <c r="BB89" s="344"/>
      <c r="BC89" s="308" t="s">
        <v>116</v>
      </c>
      <c r="BD89" s="355" t="s">
        <v>91</v>
      </c>
      <c r="BE89" s="65">
        <v>4385000174</v>
      </c>
      <c r="BF89" s="2">
        <v>1501008295</v>
      </c>
      <c r="BG89" s="2" t="s">
        <v>115</v>
      </c>
    </row>
    <row r="90" spans="1:60" s="2" customFormat="1" ht="47.25" outlineLevel="1">
      <c r="A90" s="53">
        <v>2</v>
      </c>
      <c r="B90" s="236" t="s">
        <v>117</v>
      </c>
      <c r="C90" s="187" t="s">
        <v>72</v>
      </c>
      <c r="D90" s="185" t="str">
        <f t="shared" si="49"/>
        <v>Add Cap (As per 296 of 2019)</v>
      </c>
      <c r="E90" s="186" t="s">
        <v>60</v>
      </c>
      <c r="F90" s="183"/>
      <c r="G90" s="55">
        <f t="shared" si="47"/>
        <v>1.23</v>
      </c>
      <c r="H90" s="57">
        <v>1.23</v>
      </c>
      <c r="I90" s="77"/>
      <c r="J90" s="77"/>
      <c r="K90" s="183" t="str">
        <f t="shared" si="48"/>
        <v>-</v>
      </c>
      <c r="L90" s="195">
        <v>43619</v>
      </c>
      <c r="M90" s="181" t="s">
        <v>102</v>
      </c>
      <c r="N90" s="196" t="s">
        <v>118</v>
      </c>
      <c r="O90" s="481" t="s">
        <v>58</v>
      </c>
      <c r="P90" s="76">
        <v>0</v>
      </c>
      <c r="Q90" s="91">
        <f t="shared" ref="Q90:S90" si="51">AP90</f>
        <v>0</v>
      </c>
      <c r="R90" s="91">
        <f t="shared" si="51"/>
        <v>0</v>
      </c>
      <c r="S90" s="91">
        <f t="shared" si="51"/>
        <v>0.29846889999999998</v>
      </c>
      <c r="T90" s="76">
        <f t="shared" si="45"/>
        <v>0.29846889999999998</v>
      </c>
      <c r="U90" s="315">
        <v>0</v>
      </c>
      <c r="V90" s="91">
        <v>0</v>
      </c>
      <c r="W90" s="91">
        <v>0</v>
      </c>
      <c r="X90" s="91"/>
      <c r="Y90" s="91"/>
      <c r="Z90" s="91"/>
      <c r="AA90" s="91"/>
      <c r="AB90" s="91"/>
      <c r="AC90" s="126">
        <v>0.2</v>
      </c>
      <c r="AD90" s="126">
        <v>0.2</v>
      </c>
      <c r="AE90" s="126">
        <v>0.4</v>
      </c>
      <c r="AF90" s="126">
        <v>0</v>
      </c>
      <c r="AG90" s="126">
        <v>0</v>
      </c>
      <c r="AH90" s="127">
        <v>0</v>
      </c>
      <c r="AI90" s="127">
        <v>0</v>
      </c>
      <c r="AJ90" s="127"/>
      <c r="AK90" s="127"/>
      <c r="AL90" s="127"/>
      <c r="AM90" s="127"/>
      <c r="AN90" s="127"/>
      <c r="AO90" s="76">
        <v>0</v>
      </c>
      <c r="AP90" s="96">
        <v>0</v>
      </c>
      <c r="AQ90" s="96">
        <v>0</v>
      </c>
      <c r="AR90" s="96">
        <f>(1575323+1409366)/10000000</f>
        <v>0.29846889999999998</v>
      </c>
      <c r="AS90" s="76">
        <f t="shared" si="46"/>
        <v>0.29846889999999998</v>
      </c>
      <c r="AT90" s="346">
        <v>0</v>
      </c>
      <c r="AU90" s="391">
        <v>0</v>
      </c>
      <c r="AV90" s="343">
        <v>0</v>
      </c>
      <c r="AW90" s="343">
        <v>0</v>
      </c>
      <c r="AX90" s="343">
        <v>0</v>
      </c>
      <c r="AY90" s="343">
        <v>0</v>
      </c>
      <c r="AZ90" s="343">
        <v>0</v>
      </c>
      <c r="BA90" s="343">
        <v>0</v>
      </c>
      <c r="BB90" s="337"/>
      <c r="BC90" s="308" t="s">
        <v>116</v>
      </c>
      <c r="BD90" s="357" t="s">
        <v>91</v>
      </c>
      <c r="BE90" s="65" t="s">
        <v>119</v>
      </c>
      <c r="BF90" s="79" t="s">
        <v>120</v>
      </c>
      <c r="BG90" s="79" t="s">
        <v>118</v>
      </c>
      <c r="BH90" s="113"/>
    </row>
    <row r="91" spans="1:60" s="2" customFormat="1" ht="47.25" outlineLevel="1">
      <c r="A91" s="53">
        <v>3</v>
      </c>
      <c r="B91" s="236" t="s">
        <v>121</v>
      </c>
      <c r="C91" s="187" t="s">
        <v>72</v>
      </c>
      <c r="D91" s="185" t="str">
        <f t="shared" si="49"/>
        <v>Add Cap (As per 296 of 2019)</v>
      </c>
      <c r="E91" s="186" t="s">
        <v>60</v>
      </c>
      <c r="F91" s="188"/>
      <c r="G91" s="55">
        <f t="shared" si="47"/>
        <v>0.39</v>
      </c>
      <c r="H91" s="57">
        <v>0.39</v>
      </c>
      <c r="I91" s="77"/>
      <c r="J91" s="77"/>
      <c r="K91" s="183" t="str">
        <f t="shared" si="48"/>
        <v>-</v>
      </c>
      <c r="L91" s="195">
        <v>43619</v>
      </c>
      <c r="M91" s="181" t="s">
        <v>102</v>
      </c>
      <c r="N91" s="196" t="s">
        <v>122</v>
      </c>
      <c r="O91" s="481" t="s">
        <v>58</v>
      </c>
      <c r="P91" s="83">
        <v>0</v>
      </c>
      <c r="Q91" s="91">
        <f t="shared" ref="Q91:S91" si="52">AP91</f>
        <v>0.36579919999999999</v>
      </c>
      <c r="R91" s="91">
        <f t="shared" si="52"/>
        <v>0</v>
      </c>
      <c r="S91" s="91">
        <f t="shared" si="52"/>
        <v>0</v>
      </c>
      <c r="T91" s="83">
        <f t="shared" si="45"/>
        <v>0.36579919999999999</v>
      </c>
      <c r="U91" s="315">
        <v>0</v>
      </c>
      <c r="V91" s="83">
        <v>0</v>
      </c>
      <c r="W91" s="83">
        <v>0</v>
      </c>
      <c r="X91" s="83"/>
      <c r="Y91" s="83"/>
      <c r="Z91" s="83"/>
      <c r="AA91" s="83"/>
      <c r="AB91" s="83"/>
      <c r="AC91" s="126">
        <v>0.2</v>
      </c>
      <c r="AD91" s="126">
        <v>0.4</v>
      </c>
      <c r="AE91" s="126">
        <v>0</v>
      </c>
      <c r="AF91" s="126">
        <v>0</v>
      </c>
      <c r="AG91" s="126">
        <v>0</v>
      </c>
      <c r="AH91" s="127">
        <v>0</v>
      </c>
      <c r="AI91" s="127">
        <v>0</v>
      </c>
      <c r="AJ91" s="127"/>
      <c r="AK91" s="127"/>
      <c r="AL91" s="127"/>
      <c r="AM91" s="127"/>
      <c r="AN91" s="127"/>
      <c r="AO91" s="83">
        <v>0</v>
      </c>
      <c r="AP91" s="96">
        <f>(2277990+1380002)/10000000</f>
        <v>0.36579919999999999</v>
      </c>
      <c r="AQ91" s="96">
        <v>0</v>
      </c>
      <c r="AR91" s="96">
        <v>0</v>
      </c>
      <c r="AS91" s="83">
        <f t="shared" si="46"/>
        <v>0.36579919999999999</v>
      </c>
      <c r="AT91" s="310">
        <v>0</v>
      </c>
      <c r="AU91" s="386">
        <v>0</v>
      </c>
      <c r="AV91" s="338">
        <v>0</v>
      </c>
      <c r="AW91" s="343">
        <v>0</v>
      </c>
      <c r="AX91" s="343">
        <v>0</v>
      </c>
      <c r="AY91" s="343">
        <v>0</v>
      </c>
      <c r="AZ91" s="343">
        <v>0</v>
      </c>
      <c r="BA91" s="343">
        <v>0</v>
      </c>
      <c r="BB91" s="344"/>
      <c r="BC91" s="308" t="s">
        <v>116</v>
      </c>
      <c r="BD91" s="355" t="s">
        <v>91</v>
      </c>
      <c r="BE91" s="65" t="s">
        <v>123</v>
      </c>
      <c r="BF91" s="2">
        <v>1501008201</v>
      </c>
      <c r="BG91" s="2" t="s">
        <v>122</v>
      </c>
    </row>
    <row r="92" spans="1:60" s="2" customFormat="1" ht="47.25" outlineLevel="1">
      <c r="A92" s="53">
        <v>4</v>
      </c>
      <c r="B92" s="236" t="s">
        <v>124</v>
      </c>
      <c r="C92" s="187" t="s">
        <v>72</v>
      </c>
      <c r="D92" s="185" t="str">
        <f t="shared" si="49"/>
        <v>Add Cap (As per 296 of 2019)</v>
      </c>
      <c r="E92" s="186" t="s">
        <v>60</v>
      </c>
      <c r="F92" s="183"/>
      <c r="G92" s="55">
        <f t="shared" si="47"/>
        <v>1</v>
      </c>
      <c r="H92" s="57">
        <v>1</v>
      </c>
      <c r="I92" s="77"/>
      <c r="J92" s="77"/>
      <c r="K92" s="183" t="str">
        <f t="shared" si="48"/>
        <v>-</v>
      </c>
      <c r="L92" s="195">
        <v>43619</v>
      </c>
      <c r="M92" s="181" t="s">
        <v>102</v>
      </c>
      <c r="N92" s="194"/>
      <c r="O92" s="481" t="s">
        <v>58</v>
      </c>
      <c r="P92" s="76">
        <v>0</v>
      </c>
      <c r="Q92" s="76">
        <v>0</v>
      </c>
      <c r="R92" s="76">
        <v>0</v>
      </c>
      <c r="S92" s="76">
        <v>0</v>
      </c>
      <c r="T92" s="76">
        <f t="shared" si="45"/>
        <v>0</v>
      </c>
      <c r="U92" s="316">
        <v>0</v>
      </c>
      <c r="V92" s="76">
        <v>0</v>
      </c>
      <c r="W92" s="76">
        <v>0</v>
      </c>
      <c r="X92" s="76"/>
      <c r="Y92" s="76"/>
      <c r="Z92" s="76"/>
      <c r="AA92" s="76"/>
      <c r="AB92" s="76"/>
      <c r="AC92" s="126">
        <v>0.2</v>
      </c>
      <c r="AD92" s="126">
        <v>0.2</v>
      </c>
      <c r="AE92" s="126">
        <v>0.2</v>
      </c>
      <c r="AF92" s="126">
        <v>0.2</v>
      </c>
      <c r="AG92" s="126"/>
      <c r="AH92" s="127">
        <v>0</v>
      </c>
      <c r="AI92" s="127">
        <v>0</v>
      </c>
      <c r="AJ92" s="127"/>
      <c r="AK92" s="127"/>
      <c r="AL92" s="127"/>
      <c r="AM92" s="127"/>
      <c r="AN92" s="127"/>
      <c r="AO92" s="97">
        <v>0</v>
      </c>
      <c r="AP92" s="98">
        <v>0</v>
      </c>
      <c r="AQ92" s="98">
        <v>0</v>
      </c>
      <c r="AR92" s="98">
        <v>0</v>
      </c>
      <c r="AS92" s="97">
        <f t="shared" si="46"/>
        <v>0</v>
      </c>
      <c r="AT92" s="315">
        <v>0</v>
      </c>
      <c r="AU92" s="385">
        <v>0</v>
      </c>
      <c r="AV92" s="336">
        <v>0</v>
      </c>
      <c r="AW92" s="343">
        <v>0</v>
      </c>
      <c r="AX92" s="343">
        <v>0</v>
      </c>
      <c r="AY92" s="343">
        <v>0</v>
      </c>
      <c r="AZ92" s="343">
        <v>0</v>
      </c>
      <c r="BA92" s="343">
        <v>0</v>
      </c>
      <c r="BB92" s="336"/>
      <c r="BC92" s="364" t="s">
        <v>125</v>
      </c>
      <c r="BD92" s="355" t="s">
        <v>98</v>
      </c>
      <c r="BE92" s="106" t="s">
        <v>99</v>
      </c>
    </row>
    <row r="93" spans="1:60" s="2" customFormat="1" ht="47.25" outlineLevel="1">
      <c r="A93" s="53">
        <v>5</v>
      </c>
      <c r="B93" s="236" t="s">
        <v>126</v>
      </c>
      <c r="C93" s="187" t="s">
        <v>72</v>
      </c>
      <c r="D93" s="185" t="str">
        <f t="shared" si="49"/>
        <v>Add Cap (As per 296 of 2019)</v>
      </c>
      <c r="E93" s="186" t="s">
        <v>60</v>
      </c>
      <c r="F93" s="183"/>
      <c r="G93" s="55">
        <f t="shared" si="47"/>
        <v>0.93</v>
      </c>
      <c r="H93" s="57">
        <v>0.93</v>
      </c>
      <c r="I93" s="77"/>
      <c r="J93" s="77"/>
      <c r="K93" s="183" t="str">
        <f t="shared" si="48"/>
        <v>-</v>
      </c>
      <c r="L93" s="195">
        <v>43619</v>
      </c>
      <c r="M93" s="181" t="s">
        <v>102</v>
      </c>
      <c r="N93" s="194"/>
      <c r="O93" s="481" t="s">
        <v>58</v>
      </c>
      <c r="P93" s="76">
        <v>0</v>
      </c>
      <c r="Q93" s="76">
        <v>0</v>
      </c>
      <c r="R93" s="76">
        <v>0</v>
      </c>
      <c r="S93" s="76">
        <v>0</v>
      </c>
      <c r="T93" s="76">
        <f t="shared" si="45"/>
        <v>0</v>
      </c>
      <c r="U93" s="316">
        <v>0</v>
      </c>
      <c r="V93" s="76">
        <v>0</v>
      </c>
      <c r="W93" s="76">
        <v>0</v>
      </c>
      <c r="X93" s="76"/>
      <c r="Y93" s="76"/>
      <c r="Z93" s="76"/>
      <c r="AA93" s="76"/>
      <c r="AB93" s="76"/>
      <c r="AC93" s="126">
        <v>0.2</v>
      </c>
      <c r="AD93" s="126">
        <v>0.2</v>
      </c>
      <c r="AE93" s="126">
        <v>0.2</v>
      </c>
      <c r="AF93" s="126">
        <v>0.2</v>
      </c>
      <c r="AG93" s="126"/>
      <c r="AH93" s="127">
        <v>0</v>
      </c>
      <c r="AI93" s="127">
        <v>0</v>
      </c>
      <c r="AJ93" s="127"/>
      <c r="AK93" s="127"/>
      <c r="AL93" s="127"/>
      <c r="AM93" s="127"/>
      <c r="AN93" s="127"/>
      <c r="AO93" s="97">
        <v>0</v>
      </c>
      <c r="AP93" s="98">
        <v>0</v>
      </c>
      <c r="AQ93" s="98">
        <v>0</v>
      </c>
      <c r="AR93" s="98">
        <v>0</v>
      </c>
      <c r="AS93" s="97">
        <f t="shared" si="46"/>
        <v>0</v>
      </c>
      <c r="AT93" s="315">
        <v>0</v>
      </c>
      <c r="AU93" s="385">
        <v>0</v>
      </c>
      <c r="AV93" s="336">
        <v>0</v>
      </c>
      <c r="AW93" s="336">
        <v>0</v>
      </c>
      <c r="AX93" s="336">
        <v>0</v>
      </c>
      <c r="AY93" s="336">
        <v>0</v>
      </c>
      <c r="AZ93" s="336">
        <v>0</v>
      </c>
      <c r="BA93" s="336">
        <v>0</v>
      </c>
      <c r="BB93" s="336"/>
      <c r="BC93" s="364" t="s">
        <v>125</v>
      </c>
      <c r="BD93" s="355" t="s">
        <v>98</v>
      </c>
      <c r="BE93" s="106" t="s">
        <v>99</v>
      </c>
    </row>
    <row r="94" spans="1:60" s="2" customFormat="1" ht="47.25" outlineLevel="1">
      <c r="A94" s="53">
        <v>6</v>
      </c>
      <c r="B94" s="236" t="s">
        <v>127</v>
      </c>
      <c r="C94" s="187" t="s">
        <v>72</v>
      </c>
      <c r="D94" s="185" t="str">
        <f t="shared" si="49"/>
        <v>Add Cap (As per 296 of 2019)</v>
      </c>
      <c r="E94" s="186" t="s">
        <v>60</v>
      </c>
      <c r="F94" s="183"/>
      <c r="G94" s="55">
        <f t="shared" si="47"/>
        <v>0.34</v>
      </c>
      <c r="H94" s="57">
        <v>0.34</v>
      </c>
      <c r="I94" s="77"/>
      <c r="J94" s="77"/>
      <c r="K94" s="183" t="str">
        <f t="shared" si="48"/>
        <v>-</v>
      </c>
      <c r="L94" s="195">
        <v>43619</v>
      </c>
      <c r="M94" s="181" t="s">
        <v>102</v>
      </c>
      <c r="N94" s="183" t="s">
        <v>128</v>
      </c>
      <c r="O94" s="481" t="s">
        <v>58</v>
      </c>
      <c r="P94" s="76">
        <v>0</v>
      </c>
      <c r="Q94" s="91">
        <f t="shared" ref="Q94:S94" si="53">AP94</f>
        <v>0.347356836</v>
      </c>
      <c r="R94" s="91">
        <f t="shared" si="53"/>
        <v>0</v>
      </c>
      <c r="S94" s="91">
        <f t="shared" si="53"/>
        <v>0</v>
      </c>
      <c r="T94" s="76">
        <f t="shared" si="45"/>
        <v>0.347356836</v>
      </c>
      <c r="U94" s="316">
        <v>0</v>
      </c>
      <c r="V94" s="76">
        <v>0</v>
      </c>
      <c r="W94" s="76">
        <v>0</v>
      </c>
      <c r="X94" s="76"/>
      <c r="Y94" s="76"/>
      <c r="Z94" s="76"/>
      <c r="AA94" s="76"/>
      <c r="AB94" s="76"/>
      <c r="AC94" s="126">
        <v>0.2</v>
      </c>
      <c r="AD94" s="126">
        <v>0.4</v>
      </c>
      <c r="AE94" s="126"/>
      <c r="AF94" s="126"/>
      <c r="AG94" s="126"/>
      <c r="AH94" s="127">
        <v>0</v>
      </c>
      <c r="AI94" s="127">
        <v>0</v>
      </c>
      <c r="AJ94" s="127"/>
      <c r="AK94" s="127"/>
      <c r="AL94" s="127"/>
      <c r="AM94" s="127"/>
      <c r="AN94" s="127"/>
      <c r="AO94" s="76">
        <v>0</v>
      </c>
      <c r="AP94" s="91">
        <v>0.347356836</v>
      </c>
      <c r="AQ94" s="91">
        <v>0</v>
      </c>
      <c r="AR94" s="91">
        <v>0</v>
      </c>
      <c r="AS94" s="76">
        <f t="shared" si="46"/>
        <v>0.347356836</v>
      </c>
      <c r="AT94" s="315">
        <v>0</v>
      </c>
      <c r="AU94" s="385">
        <v>0</v>
      </c>
      <c r="AV94" s="336">
        <v>0</v>
      </c>
      <c r="AW94" s="336">
        <v>0</v>
      </c>
      <c r="AX94" s="336">
        <v>0</v>
      </c>
      <c r="AY94" s="336">
        <v>0</v>
      </c>
      <c r="AZ94" s="336">
        <v>0</v>
      </c>
      <c r="BA94" s="336">
        <v>0</v>
      </c>
      <c r="BB94" s="337"/>
      <c r="BC94" s="308" t="s">
        <v>116</v>
      </c>
      <c r="BD94" s="355" t="s">
        <v>91</v>
      </c>
      <c r="BE94" s="105">
        <v>4385000075</v>
      </c>
      <c r="BF94" s="2">
        <v>1501008202</v>
      </c>
      <c r="BG94" s="2" t="s">
        <v>128</v>
      </c>
    </row>
    <row r="95" spans="1:60" s="2" customFormat="1" ht="47.25" outlineLevel="1">
      <c r="A95" s="53">
        <v>7</v>
      </c>
      <c r="B95" s="237" t="s">
        <v>129</v>
      </c>
      <c r="C95" s="187" t="s">
        <v>72</v>
      </c>
      <c r="D95" s="185" t="str">
        <f t="shared" si="49"/>
        <v>Add Cap (As per 296 of 2019)</v>
      </c>
      <c r="E95" s="186" t="s">
        <v>60</v>
      </c>
      <c r="F95" s="183"/>
      <c r="G95" s="55">
        <f t="shared" si="47"/>
        <v>1.65</v>
      </c>
      <c r="H95" s="57">
        <v>1.65</v>
      </c>
      <c r="I95" s="77"/>
      <c r="J95" s="77"/>
      <c r="K95" s="183" t="str">
        <f t="shared" si="48"/>
        <v>-</v>
      </c>
      <c r="L95" s="195">
        <v>43649</v>
      </c>
      <c r="M95" s="181" t="s">
        <v>102</v>
      </c>
      <c r="N95" s="194" t="s">
        <v>130</v>
      </c>
      <c r="O95" s="481" t="s">
        <v>58</v>
      </c>
      <c r="P95" s="76">
        <v>0</v>
      </c>
      <c r="Q95" s="91">
        <f t="shared" ref="Q95:S95" si="54">AP95</f>
        <v>0</v>
      </c>
      <c r="R95" s="91">
        <f t="shared" si="54"/>
        <v>0</v>
      </c>
      <c r="S95" s="91">
        <f t="shared" si="54"/>
        <v>0.39444410000000002</v>
      </c>
      <c r="T95" s="76">
        <f t="shared" si="45"/>
        <v>0.39444410000000002</v>
      </c>
      <c r="U95" s="316">
        <v>0</v>
      </c>
      <c r="V95" s="76">
        <v>0</v>
      </c>
      <c r="W95" s="76">
        <v>0</v>
      </c>
      <c r="X95" s="76"/>
      <c r="Y95" s="76"/>
      <c r="Z95" s="76"/>
      <c r="AA95" s="76"/>
      <c r="AB95" s="76"/>
      <c r="AC95" s="126">
        <v>0.2</v>
      </c>
      <c r="AD95" s="126">
        <v>0.2</v>
      </c>
      <c r="AE95" s="126">
        <v>0.2</v>
      </c>
      <c r="AF95" s="126">
        <v>1</v>
      </c>
      <c r="AG95" s="126">
        <v>0</v>
      </c>
      <c r="AH95" s="127">
        <v>0</v>
      </c>
      <c r="AI95" s="127">
        <v>0</v>
      </c>
      <c r="AJ95" s="127"/>
      <c r="AK95" s="127"/>
      <c r="AL95" s="127"/>
      <c r="AM95" s="127"/>
      <c r="AN95" s="127"/>
      <c r="AO95" s="76">
        <v>0</v>
      </c>
      <c r="AP95" s="96"/>
      <c r="AQ95" s="96"/>
      <c r="AR95" s="96">
        <f>(3861639+82802)/10000000</f>
        <v>0.39444410000000002</v>
      </c>
      <c r="AS95" s="76">
        <f t="shared" si="46"/>
        <v>0.39444410000000002</v>
      </c>
      <c r="AT95" s="315">
        <v>0</v>
      </c>
      <c r="AU95" s="385">
        <v>0</v>
      </c>
      <c r="AV95" s="336">
        <v>0</v>
      </c>
      <c r="AW95" s="336">
        <v>0</v>
      </c>
      <c r="AX95" s="336">
        <v>0</v>
      </c>
      <c r="AY95" s="336">
        <v>0</v>
      </c>
      <c r="AZ95" s="336">
        <v>0</v>
      </c>
      <c r="BA95" s="336">
        <v>0</v>
      </c>
      <c r="BB95" s="337"/>
      <c r="BC95" s="308" t="s">
        <v>116</v>
      </c>
      <c r="BD95" s="355" t="s">
        <v>91</v>
      </c>
      <c r="BE95" s="65" t="s">
        <v>131</v>
      </c>
      <c r="BF95" s="2">
        <v>1501008564</v>
      </c>
      <c r="BG95" s="2" t="s">
        <v>130</v>
      </c>
    </row>
    <row r="96" spans="1:60" s="2" customFormat="1" ht="29.1" customHeight="1" outlineLevel="1">
      <c r="A96" s="53">
        <v>9</v>
      </c>
      <c r="B96" s="235" t="s">
        <v>139</v>
      </c>
      <c r="C96" s="187" t="s">
        <v>72</v>
      </c>
      <c r="D96" s="185" t="str">
        <f>D112</f>
        <v>Add Cap (As per 296 of 2019)</v>
      </c>
      <c r="E96" s="186" t="s">
        <v>60</v>
      </c>
      <c r="F96" s="183"/>
      <c r="G96" s="55">
        <f t="shared" si="47"/>
        <v>1</v>
      </c>
      <c r="H96" s="229">
        <v>1</v>
      </c>
      <c r="I96" s="77"/>
      <c r="J96" s="77"/>
      <c r="K96" s="183" t="str">
        <f t="shared" si="48"/>
        <v>-</v>
      </c>
      <c r="L96" s="183" t="s">
        <v>60</v>
      </c>
      <c r="M96" s="181" t="s">
        <v>102</v>
      </c>
      <c r="N96" s="183" t="s">
        <v>140</v>
      </c>
      <c r="O96" s="480"/>
      <c r="P96" s="76">
        <v>0</v>
      </c>
      <c r="Q96" s="91">
        <f t="shared" ref="Q96:S96" si="55">AP96</f>
        <v>0.59507503399999995</v>
      </c>
      <c r="R96" s="91">
        <f t="shared" si="55"/>
        <v>0.40244560000000001</v>
      </c>
      <c r="S96" s="91">
        <f t="shared" si="55"/>
        <v>0</v>
      </c>
      <c r="T96" s="76">
        <f t="shared" si="45"/>
        <v>0.99752063400000002</v>
      </c>
      <c r="U96" s="309">
        <v>0</v>
      </c>
      <c r="V96" s="91">
        <v>0</v>
      </c>
      <c r="W96" s="91">
        <v>0</v>
      </c>
      <c r="X96" s="91"/>
      <c r="Y96" s="91"/>
      <c r="Z96" s="91"/>
      <c r="AA96" s="91"/>
      <c r="AB96" s="91"/>
      <c r="AC96" s="126">
        <v>0.2</v>
      </c>
      <c r="AD96" s="126">
        <v>1</v>
      </c>
      <c r="AE96" s="126">
        <v>0</v>
      </c>
      <c r="AF96" s="126">
        <v>0</v>
      </c>
      <c r="AG96" s="126">
        <v>0</v>
      </c>
      <c r="AH96" s="127">
        <v>0</v>
      </c>
      <c r="AI96" s="127">
        <v>0</v>
      </c>
      <c r="AJ96" s="127"/>
      <c r="AK96" s="127"/>
      <c r="AL96" s="127"/>
      <c r="AM96" s="127"/>
      <c r="AN96" s="127"/>
      <c r="AO96" s="76">
        <v>0</v>
      </c>
      <c r="AP96" s="96">
        <f>5950750.34/10000000</f>
        <v>0.59507503399999995</v>
      </c>
      <c r="AQ96" s="96">
        <v>0.40244560000000001</v>
      </c>
      <c r="AR96" s="96">
        <v>0</v>
      </c>
      <c r="AS96" s="76">
        <f t="shared" si="46"/>
        <v>0.99752063400000002</v>
      </c>
      <c r="AT96" s="315">
        <v>0</v>
      </c>
      <c r="AU96" s="385">
        <v>0</v>
      </c>
      <c r="AV96" s="336">
        <v>0</v>
      </c>
      <c r="AW96" s="336">
        <v>0</v>
      </c>
      <c r="AX96" s="336">
        <v>0</v>
      </c>
      <c r="AY96" s="336">
        <v>0</v>
      </c>
      <c r="AZ96" s="336">
        <v>0</v>
      </c>
      <c r="BA96" s="336">
        <v>0</v>
      </c>
      <c r="BB96" s="337"/>
      <c r="BC96" s="308" t="s">
        <v>141</v>
      </c>
      <c r="BD96" s="357" t="s">
        <v>91</v>
      </c>
      <c r="BE96" s="65">
        <v>4370001852</v>
      </c>
      <c r="BF96" s="79" t="s">
        <v>142</v>
      </c>
      <c r="BG96" s="79" t="s">
        <v>140</v>
      </c>
    </row>
    <row r="97" spans="1:72" s="2" customFormat="1" ht="33.950000000000003" customHeight="1" outlineLevel="1">
      <c r="A97" s="53">
        <v>10</v>
      </c>
      <c r="B97" s="235" t="s">
        <v>143</v>
      </c>
      <c r="C97" s="187" t="s">
        <v>72</v>
      </c>
      <c r="D97" s="185" t="str">
        <f>D96</f>
        <v>Add Cap (As per 296 of 2019)</v>
      </c>
      <c r="E97" s="186" t="s">
        <v>60</v>
      </c>
      <c r="F97" s="183"/>
      <c r="G97" s="55">
        <f t="shared" si="47"/>
        <v>0.75</v>
      </c>
      <c r="H97" s="59">
        <v>0.75</v>
      </c>
      <c r="I97" s="77"/>
      <c r="J97" s="77"/>
      <c r="K97" s="183"/>
      <c r="L97" s="183" t="s">
        <v>60</v>
      </c>
      <c r="M97" s="181" t="s">
        <v>102</v>
      </c>
      <c r="N97" s="183" t="s">
        <v>144</v>
      </c>
      <c r="O97" s="84"/>
      <c r="P97" s="76">
        <v>0</v>
      </c>
      <c r="Q97" s="91">
        <f t="shared" ref="Q97:S97" si="56">AP97</f>
        <v>0.74556261000000001</v>
      </c>
      <c r="R97" s="91">
        <f t="shared" si="56"/>
        <v>0</v>
      </c>
      <c r="S97" s="91">
        <f t="shared" si="56"/>
        <v>0</v>
      </c>
      <c r="T97" s="76">
        <f t="shared" si="45"/>
        <v>0.74556261000000001</v>
      </c>
      <c r="U97" s="309">
        <v>0</v>
      </c>
      <c r="V97" s="91">
        <v>0</v>
      </c>
      <c r="W97" s="91">
        <v>0</v>
      </c>
      <c r="X97" s="91"/>
      <c r="Y97" s="91"/>
      <c r="Z97" s="91"/>
      <c r="AA97" s="91"/>
      <c r="AB97" s="91"/>
      <c r="AC97" s="126">
        <v>0.2</v>
      </c>
      <c r="AD97" s="126">
        <v>1</v>
      </c>
      <c r="AE97" s="126">
        <v>0</v>
      </c>
      <c r="AF97" s="126">
        <v>0</v>
      </c>
      <c r="AG97" s="126">
        <v>0</v>
      </c>
      <c r="AH97" s="127">
        <v>0</v>
      </c>
      <c r="AI97" s="127">
        <v>0</v>
      </c>
      <c r="AJ97" s="127"/>
      <c r="AK97" s="127"/>
      <c r="AL97" s="127"/>
      <c r="AM97" s="127"/>
      <c r="AN97" s="127"/>
      <c r="AO97" s="76">
        <v>0</v>
      </c>
      <c r="AP97" s="96">
        <v>0.74556261000000001</v>
      </c>
      <c r="AQ97" s="96">
        <v>0</v>
      </c>
      <c r="AR97" s="96">
        <v>0</v>
      </c>
      <c r="AS97" s="76">
        <f t="shared" si="46"/>
        <v>0.74556261000000001</v>
      </c>
      <c r="AT97" s="315">
        <v>0</v>
      </c>
      <c r="AU97" s="385">
        <v>0</v>
      </c>
      <c r="AV97" s="336">
        <v>0</v>
      </c>
      <c r="AW97" s="336">
        <v>0</v>
      </c>
      <c r="AX97" s="336">
        <v>0</v>
      </c>
      <c r="AY97" s="336">
        <v>0</v>
      </c>
      <c r="AZ97" s="336">
        <v>0</v>
      </c>
      <c r="BA97" s="336">
        <v>0</v>
      </c>
      <c r="BB97" s="337"/>
      <c r="BC97" s="308" t="s">
        <v>141</v>
      </c>
      <c r="BD97" s="357" t="s">
        <v>91</v>
      </c>
      <c r="BE97" s="65">
        <v>4370001851</v>
      </c>
      <c r="BF97" s="2">
        <v>120201362</v>
      </c>
      <c r="BG97" s="2" t="s">
        <v>144</v>
      </c>
    </row>
    <row r="98" spans="1:72" s="2" customFormat="1" ht="36" customHeight="1" outlineLevel="1">
      <c r="A98" s="54">
        <v>11</v>
      </c>
      <c r="B98" s="238" t="s">
        <v>145</v>
      </c>
      <c r="C98" s="187" t="s">
        <v>72</v>
      </c>
      <c r="D98" s="185" t="str">
        <f>D97</f>
        <v>Add Cap (As per 296 of 2019)</v>
      </c>
      <c r="E98" s="186" t="s">
        <v>60</v>
      </c>
      <c r="F98" s="188"/>
      <c r="G98" s="55">
        <f t="shared" si="47"/>
        <v>0.5</v>
      </c>
      <c r="H98" s="59">
        <v>0.5</v>
      </c>
      <c r="I98" s="77"/>
      <c r="J98" s="77"/>
      <c r="K98" s="183" t="str">
        <f t="shared" ref="K98:K103" si="57">IF(F98=0,"-",F98)</f>
        <v>-</v>
      </c>
      <c r="L98" s="183" t="s">
        <v>60</v>
      </c>
      <c r="M98" s="181" t="s">
        <v>102</v>
      </c>
      <c r="N98" s="194" t="s">
        <v>146</v>
      </c>
      <c r="O98" s="482" t="s">
        <v>62</v>
      </c>
      <c r="P98" s="83">
        <v>0</v>
      </c>
      <c r="Q98" s="91">
        <f t="shared" ref="Q98:S98" si="58">AP98</f>
        <v>0</v>
      </c>
      <c r="R98" s="91">
        <f t="shared" si="58"/>
        <v>0</v>
      </c>
      <c r="S98" s="91">
        <f t="shared" si="58"/>
        <v>0.45635233799999997</v>
      </c>
      <c r="T98" s="83">
        <f t="shared" si="45"/>
        <v>0.45635233799999997</v>
      </c>
      <c r="U98" s="310">
        <v>0</v>
      </c>
      <c r="V98" s="83">
        <v>0</v>
      </c>
      <c r="W98" s="83">
        <v>0</v>
      </c>
      <c r="X98" s="83"/>
      <c r="Y98" s="83"/>
      <c r="Z98" s="83"/>
      <c r="AA98" s="83"/>
      <c r="AB98" s="83"/>
      <c r="AC98" s="126">
        <v>0.2</v>
      </c>
      <c r="AD98" s="126">
        <v>0.4</v>
      </c>
      <c r="AE98" s="126">
        <v>1</v>
      </c>
      <c r="AF98" s="126">
        <v>0</v>
      </c>
      <c r="AG98" s="126">
        <v>0</v>
      </c>
      <c r="AH98" s="127">
        <v>0</v>
      </c>
      <c r="AI98" s="127">
        <v>0</v>
      </c>
      <c r="AJ98" s="127"/>
      <c r="AK98" s="127"/>
      <c r="AL98" s="127"/>
      <c r="AM98" s="127"/>
      <c r="AN98" s="127"/>
      <c r="AO98" s="83">
        <v>0</v>
      </c>
      <c r="AP98" s="96">
        <v>0</v>
      </c>
      <c r="AQ98" s="96"/>
      <c r="AR98" s="96">
        <f>4563523.38/10000000</f>
        <v>0.45635233799999997</v>
      </c>
      <c r="AS98" s="83">
        <f t="shared" si="46"/>
        <v>0.45635233799999997</v>
      </c>
      <c r="AT98" s="315">
        <v>0</v>
      </c>
      <c r="AU98" s="385">
        <v>0</v>
      </c>
      <c r="AV98" s="336">
        <v>0</v>
      </c>
      <c r="AW98" s="336">
        <v>0</v>
      </c>
      <c r="AX98" s="336">
        <v>0</v>
      </c>
      <c r="AY98" s="336">
        <v>0</v>
      </c>
      <c r="AZ98" s="336">
        <v>0</v>
      </c>
      <c r="BA98" s="336">
        <v>0</v>
      </c>
      <c r="BB98" s="344"/>
      <c r="BC98" s="308" t="s">
        <v>141</v>
      </c>
      <c r="BD98" s="355" t="s">
        <v>91</v>
      </c>
      <c r="BE98" s="65">
        <v>4370001867</v>
      </c>
      <c r="BF98" s="2">
        <v>120201412</v>
      </c>
      <c r="BG98" s="2" t="s">
        <v>146</v>
      </c>
    </row>
    <row r="99" spans="1:72" s="2" customFormat="1" ht="15.75" outlineLevel="1">
      <c r="A99" s="53">
        <v>12</v>
      </c>
      <c r="B99" s="239" t="s">
        <v>147</v>
      </c>
      <c r="C99" s="187" t="s">
        <v>72</v>
      </c>
      <c r="D99" s="185" t="str">
        <f>D98</f>
        <v>Add Cap (As per 296 of 2019)</v>
      </c>
      <c r="E99" s="186" t="s">
        <v>60</v>
      </c>
      <c r="F99" s="183"/>
      <c r="G99" s="55">
        <f t="shared" si="47"/>
        <v>0.2</v>
      </c>
      <c r="H99" s="59">
        <v>0.2</v>
      </c>
      <c r="I99" s="77"/>
      <c r="J99" s="77"/>
      <c r="K99" s="183" t="str">
        <f t="shared" si="57"/>
        <v>-</v>
      </c>
      <c r="L99" s="183" t="s">
        <v>60</v>
      </c>
      <c r="M99" s="181" t="s">
        <v>102</v>
      </c>
      <c r="N99" s="194" t="s">
        <v>148</v>
      </c>
      <c r="O99" s="482" t="s">
        <v>63</v>
      </c>
      <c r="P99" s="76">
        <v>0</v>
      </c>
      <c r="Q99" s="91">
        <f t="shared" ref="Q99:S99" si="59">AP99</f>
        <v>0.18583111099999999</v>
      </c>
      <c r="R99" s="91">
        <f t="shared" si="59"/>
        <v>0</v>
      </c>
      <c r="S99" s="91">
        <f t="shared" si="59"/>
        <v>0</v>
      </c>
      <c r="T99" s="76">
        <f t="shared" si="45"/>
        <v>0.18583111099999999</v>
      </c>
      <c r="U99" s="309">
        <v>0</v>
      </c>
      <c r="V99" s="91">
        <v>0</v>
      </c>
      <c r="W99" s="91">
        <v>0</v>
      </c>
      <c r="X99" s="91"/>
      <c r="Y99" s="91"/>
      <c r="Z99" s="91"/>
      <c r="AA99" s="91"/>
      <c r="AB99" s="91"/>
      <c r="AC99" s="126">
        <v>0.2</v>
      </c>
      <c r="AD99" s="126">
        <v>1</v>
      </c>
      <c r="AE99" s="126">
        <v>0</v>
      </c>
      <c r="AF99" s="126">
        <v>0</v>
      </c>
      <c r="AG99" s="126">
        <v>0</v>
      </c>
      <c r="AH99" s="127">
        <v>0</v>
      </c>
      <c r="AI99" s="127">
        <v>0</v>
      </c>
      <c r="AJ99" s="127"/>
      <c r="AK99" s="127"/>
      <c r="AL99" s="127"/>
      <c r="AM99" s="127"/>
      <c r="AN99" s="127"/>
      <c r="AO99" s="76">
        <v>0</v>
      </c>
      <c r="AP99" s="96">
        <v>0.18583111099999999</v>
      </c>
      <c r="AQ99" s="96">
        <v>0</v>
      </c>
      <c r="AR99" s="96">
        <v>0</v>
      </c>
      <c r="AS99" s="76">
        <f t="shared" si="46"/>
        <v>0.18583111099999999</v>
      </c>
      <c r="AT99" s="315">
        <v>0</v>
      </c>
      <c r="AU99" s="385">
        <v>0</v>
      </c>
      <c r="AV99" s="336">
        <v>0</v>
      </c>
      <c r="AW99" s="336">
        <v>0</v>
      </c>
      <c r="AX99" s="336">
        <v>0</v>
      </c>
      <c r="AY99" s="336">
        <v>0</v>
      </c>
      <c r="AZ99" s="336">
        <v>0</v>
      </c>
      <c r="BA99" s="336">
        <v>0</v>
      </c>
      <c r="BB99" s="337"/>
      <c r="BC99" s="308" t="s">
        <v>141</v>
      </c>
      <c r="BD99" s="357" t="s">
        <v>91</v>
      </c>
      <c r="BE99" s="65">
        <v>4370001850</v>
      </c>
      <c r="BF99" s="2">
        <v>120201367</v>
      </c>
      <c r="BG99" s="2" t="s">
        <v>148</v>
      </c>
    </row>
    <row r="100" spans="1:72" s="2" customFormat="1" ht="84" customHeight="1" outlineLevel="1">
      <c r="A100" s="53">
        <v>13</v>
      </c>
      <c r="B100" s="238" t="s">
        <v>149</v>
      </c>
      <c r="C100" s="187" t="s">
        <v>72</v>
      </c>
      <c r="D100" s="185" t="str">
        <f>D99</f>
        <v>Add Cap (As per 296 of 2019)</v>
      </c>
      <c r="E100" s="186" t="s">
        <v>60</v>
      </c>
      <c r="F100" s="183"/>
      <c r="G100" s="55">
        <f t="shared" si="47"/>
        <v>0.5</v>
      </c>
      <c r="H100" s="59">
        <v>0.5</v>
      </c>
      <c r="I100" s="77"/>
      <c r="J100" s="77"/>
      <c r="K100" s="183" t="str">
        <f t="shared" si="57"/>
        <v>-</v>
      </c>
      <c r="L100" s="183" t="s">
        <v>60</v>
      </c>
      <c r="M100" s="181" t="s">
        <v>102</v>
      </c>
      <c r="N100" s="194" t="s">
        <v>99</v>
      </c>
      <c r="O100" s="482" t="s">
        <v>64</v>
      </c>
      <c r="P100" s="76">
        <v>0</v>
      </c>
      <c r="Q100" s="91">
        <v>0</v>
      </c>
      <c r="R100" s="91">
        <v>0</v>
      </c>
      <c r="S100" s="91">
        <v>0</v>
      </c>
      <c r="T100" s="76">
        <f t="shared" si="45"/>
        <v>0</v>
      </c>
      <c r="U100" s="309">
        <v>0</v>
      </c>
      <c r="V100" s="91">
        <v>0</v>
      </c>
      <c r="W100" s="91">
        <v>0</v>
      </c>
      <c r="X100" s="91">
        <v>0</v>
      </c>
      <c r="Y100" s="91">
        <v>0</v>
      </c>
      <c r="Z100" s="91">
        <v>0</v>
      </c>
      <c r="AA100" s="91">
        <v>0</v>
      </c>
      <c r="AB100" s="91">
        <v>0</v>
      </c>
      <c r="AC100" s="126">
        <v>0.2</v>
      </c>
      <c r="AD100" s="126">
        <v>0.4</v>
      </c>
      <c r="AE100" s="126">
        <v>0.8</v>
      </c>
      <c r="AF100" s="126">
        <v>0.8</v>
      </c>
      <c r="AG100" s="126">
        <v>1</v>
      </c>
      <c r="AH100" s="127">
        <v>0</v>
      </c>
      <c r="AI100" s="127">
        <v>0</v>
      </c>
      <c r="AJ100" s="127"/>
      <c r="AK100" s="127"/>
      <c r="AL100" s="127"/>
      <c r="AM100" s="127"/>
      <c r="AN100" s="127"/>
      <c r="AO100" s="76">
        <v>0</v>
      </c>
      <c r="AP100" s="96">
        <v>0</v>
      </c>
      <c r="AQ100" s="96">
        <v>0</v>
      </c>
      <c r="AR100" s="96">
        <v>0</v>
      </c>
      <c r="AS100" s="76">
        <f t="shared" si="46"/>
        <v>0</v>
      </c>
      <c r="AT100" s="315">
        <v>0</v>
      </c>
      <c r="AU100" s="385">
        <v>0</v>
      </c>
      <c r="AV100" s="336">
        <v>0</v>
      </c>
      <c r="AW100" s="336">
        <v>0</v>
      </c>
      <c r="AX100" s="336">
        <v>0</v>
      </c>
      <c r="AY100" s="336">
        <v>0</v>
      </c>
      <c r="AZ100" s="336">
        <v>0</v>
      </c>
      <c r="BA100" s="336">
        <v>0</v>
      </c>
      <c r="BB100" s="337"/>
      <c r="BC100" s="362" t="s">
        <v>150</v>
      </c>
      <c r="BD100" s="357" t="s">
        <v>100</v>
      </c>
      <c r="BE100" s="65">
        <v>4370001854</v>
      </c>
    </row>
    <row r="101" spans="1:72" s="2" customFormat="1" ht="47.25" outlineLevel="1">
      <c r="A101" s="53">
        <v>14</v>
      </c>
      <c r="B101" s="239" t="s">
        <v>152</v>
      </c>
      <c r="C101" s="187" t="s">
        <v>72</v>
      </c>
      <c r="D101" s="185" t="str">
        <f>D116</f>
        <v>Add Cap (As per 296 of 2019)</v>
      </c>
      <c r="E101" s="186" t="s">
        <v>60</v>
      </c>
      <c r="F101" s="183"/>
      <c r="G101" s="55">
        <f t="shared" si="47"/>
        <v>0.7</v>
      </c>
      <c r="H101" s="229">
        <v>0.7</v>
      </c>
      <c r="I101" s="77"/>
      <c r="J101" s="77"/>
      <c r="K101" s="183" t="str">
        <f t="shared" si="57"/>
        <v>-</v>
      </c>
      <c r="L101" s="183" t="s">
        <v>60</v>
      </c>
      <c r="M101" s="181" t="s">
        <v>102</v>
      </c>
      <c r="N101" s="194" t="s">
        <v>153</v>
      </c>
      <c r="O101" s="84"/>
      <c r="P101" s="76">
        <v>0</v>
      </c>
      <c r="Q101" s="91">
        <f t="shared" ref="Q101:S101" si="60">AP101</f>
        <v>0.67356391299999996</v>
      </c>
      <c r="R101" s="91">
        <f t="shared" si="60"/>
        <v>0</v>
      </c>
      <c r="S101" s="91">
        <f t="shared" si="60"/>
        <v>0</v>
      </c>
      <c r="T101" s="76">
        <f t="shared" si="45"/>
        <v>0.67356391299999996</v>
      </c>
      <c r="U101" s="309">
        <v>0</v>
      </c>
      <c r="V101" s="91">
        <v>0</v>
      </c>
      <c r="W101" s="91">
        <v>0</v>
      </c>
      <c r="X101" s="91"/>
      <c r="Y101" s="91"/>
      <c r="Z101" s="91"/>
      <c r="AA101" s="91"/>
      <c r="AB101" s="91"/>
      <c r="AC101" s="126">
        <v>0.2</v>
      </c>
      <c r="AD101" s="126">
        <v>1</v>
      </c>
      <c r="AE101" s="126">
        <v>0</v>
      </c>
      <c r="AF101" s="126">
        <v>0</v>
      </c>
      <c r="AG101" s="126">
        <v>0</v>
      </c>
      <c r="AH101" s="127">
        <v>0</v>
      </c>
      <c r="AI101" s="127">
        <v>0</v>
      </c>
      <c r="AJ101" s="127"/>
      <c r="AK101" s="127"/>
      <c r="AL101" s="127"/>
      <c r="AM101" s="127"/>
      <c r="AN101" s="127"/>
      <c r="AO101" s="76">
        <v>0</v>
      </c>
      <c r="AP101" s="96">
        <f>6735639.13/10000000</f>
        <v>0.67356391299999996</v>
      </c>
      <c r="AQ101" s="96"/>
      <c r="AR101" s="96"/>
      <c r="AS101" s="76">
        <f t="shared" si="46"/>
        <v>0.67356391299999996</v>
      </c>
      <c r="AT101" s="315">
        <v>0</v>
      </c>
      <c r="AU101" s="385">
        <v>0</v>
      </c>
      <c r="AV101" s="336">
        <v>0</v>
      </c>
      <c r="AW101" s="336">
        <v>0</v>
      </c>
      <c r="AX101" s="336">
        <v>0</v>
      </c>
      <c r="AY101" s="336">
        <v>0</v>
      </c>
      <c r="AZ101" s="336">
        <v>0</v>
      </c>
      <c r="BA101" s="336">
        <v>0</v>
      </c>
      <c r="BB101" s="337"/>
      <c r="BC101" s="308" t="s">
        <v>141</v>
      </c>
      <c r="BD101" s="357" t="s">
        <v>91</v>
      </c>
      <c r="BE101" s="65">
        <v>4370001853</v>
      </c>
      <c r="BF101" s="2">
        <v>120201365</v>
      </c>
      <c r="BG101" s="2" t="s">
        <v>153</v>
      </c>
    </row>
    <row r="102" spans="1:72" s="2" customFormat="1" ht="27" customHeight="1" outlineLevel="1">
      <c r="A102" s="226">
        <v>15</v>
      </c>
      <c r="B102" s="240" t="s">
        <v>157</v>
      </c>
      <c r="C102" s="187" t="s">
        <v>72</v>
      </c>
      <c r="D102" s="185" t="str">
        <f>D115</f>
        <v>Add Cap (As per 296 of 2019)</v>
      </c>
      <c r="E102" s="186" t="s">
        <v>60</v>
      </c>
      <c r="F102" s="183"/>
      <c r="G102" s="228">
        <f t="shared" si="47"/>
        <v>3</v>
      </c>
      <c r="H102" s="229">
        <v>3</v>
      </c>
      <c r="I102" s="77"/>
      <c r="J102" s="77"/>
      <c r="K102" s="183" t="str">
        <f t="shared" si="57"/>
        <v>-</v>
      </c>
      <c r="L102" s="193" t="s">
        <v>133</v>
      </c>
      <c r="M102" s="181" t="s">
        <v>102</v>
      </c>
      <c r="N102" s="194" t="s">
        <v>158</v>
      </c>
      <c r="O102" s="482" t="s">
        <v>66</v>
      </c>
      <c r="P102" s="76">
        <v>0</v>
      </c>
      <c r="Q102" s="91">
        <f t="shared" ref="Q102:S102" si="61">AP102</f>
        <v>1.0266339840000001</v>
      </c>
      <c r="R102" s="91">
        <f t="shared" si="61"/>
        <v>0</v>
      </c>
      <c r="S102" s="91">
        <f t="shared" si="61"/>
        <v>0</v>
      </c>
      <c r="T102" s="76">
        <f t="shared" si="45"/>
        <v>1.0266339840000001</v>
      </c>
      <c r="U102" s="315">
        <v>0</v>
      </c>
      <c r="V102" s="91">
        <v>0</v>
      </c>
      <c r="W102" s="91">
        <v>0</v>
      </c>
      <c r="X102" s="91"/>
      <c r="Y102" s="91"/>
      <c r="Z102" s="91"/>
      <c r="AA102" s="91"/>
      <c r="AB102" s="91"/>
      <c r="AC102" s="126">
        <v>0.2</v>
      </c>
      <c r="AD102" s="126">
        <v>1</v>
      </c>
      <c r="AE102" s="126">
        <v>0</v>
      </c>
      <c r="AF102" s="126">
        <v>0</v>
      </c>
      <c r="AG102" s="126">
        <v>0</v>
      </c>
      <c r="AH102" s="127">
        <v>0</v>
      </c>
      <c r="AI102" s="127">
        <v>0</v>
      </c>
      <c r="AJ102" s="127"/>
      <c r="AK102" s="127"/>
      <c r="AL102" s="127"/>
      <c r="AM102" s="127"/>
      <c r="AN102" s="127"/>
      <c r="AO102" s="76">
        <v>0</v>
      </c>
      <c r="AP102" s="96">
        <v>1.0266339840000001</v>
      </c>
      <c r="AQ102" s="96">
        <v>0</v>
      </c>
      <c r="AR102" s="96">
        <v>0</v>
      </c>
      <c r="AS102" s="76">
        <f t="shared" si="46"/>
        <v>1.0266339840000001</v>
      </c>
      <c r="AT102" s="315">
        <v>0</v>
      </c>
      <c r="AU102" s="385">
        <v>0</v>
      </c>
      <c r="AV102" s="336">
        <v>0</v>
      </c>
      <c r="AW102" s="336">
        <v>0</v>
      </c>
      <c r="AX102" s="336">
        <v>0</v>
      </c>
      <c r="AY102" s="336">
        <v>0</v>
      </c>
      <c r="AZ102" s="336">
        <v>0</v>
      </c>
      <c r="BA102" s="336">
        <v>0</v>
      </c>
      <c r="BB102" s="337"/>
      <c r="BC102" s="308" t="s">
        <v>141</v>
      </c>
      <c r="BD102" s="357" t="s">
        <v>91</v>
      </c>
      <c r="BE102" s="105">
        <v>4370001958</v>
      </c>
      <c r="BF102" s="2">
        <v>130100793</v>
      </c>
      <c r="BG102" s="2" t="s">
        <v>158</v>
      </c>
    </row>
    <row r="103" spans="1:72" s="2" customFormat="1" ht="27" customHeight="1" outlineLevel="1">
      <c r="A103" s="227"/>
      <c r="B103" s="241"/>
      <c r="C103" s="187" t="s">
        <v>72</v>
      </c>
      <c r="D103" s="185" t="str">
        <f>D102</f>
        <v>Add Cap (As per 296 of 2019)</v>
      </c>
      <c r="E103" s="186" t="s">
        <v>60</v>
      </c>
      <c r="F103" s="183"/>
      <c r="G103" s="228"/>
      <c r="H103" s="229"/>
      <c r="I103" s="77"/>
      <c r="J103" s="77"/>
      <c r="K103" s="183" t="str">
        <f t="shared" si="57"/>
        <v>-</v>
      </c>
      <c r="L103" s="193" t="s">
        <v>159</v>
      </c>
      <c r="M103" s="181" t="s">
        <v>102</v>
      </c>
      <c r="N103" s="197" t="s">
        <v>160</v>
      </c>
      <c r="O103" s="482" t="s">
        <v>66</v>
      </c>
      <c r="P103" s="76">
        <v>0</v>
      </c>
      <c r="Q103" s="91">
        <f t="shared" ref="Q103:S103" si="62">AP103</f>
        <v>1.8371300820000001</v>
      </c>
      <c r="R103" s="91">
        <f t="shared" si="62"/>
        <v>0</v>
      </c>
      <c r="S103" s="91">
        <f t="shared" si="62"/>
        <v>0</v>
      </c>
      <c r="T103" s="76">
        <f t="shared" si="45"/>
        <v>1.8371300820000001</v>
      </c>
      <c r="U103" s="315">
        <v>0</v>
      </c>
      <c r="V103" s="91">
        <v>0</v>
      </c>
      <c r="W103" s="91">
        <v>0</v>
      </c>
      <c r="X103" s="91"/>
      <c r="Y103" s="91"/>
      <c r="Z103" s="91"/>
      <c r="AA103" s="91"/>
      <c r="AB103" s="91"/>
      <c r="AC103" s="126">
        <v>0</v>
      </c>
      <c r="AD103" s="126">
        <v>1</v>
      </c>
      <c r="AE103" s="126">
        <v>0</v>
      </c>
      <c r="AF103" s="126">
        <v>0</v>
      </c>
      <c r="AG103" s="126">
        <v>0</v>
      </c>
      <c r="AH103" s="127">
        <v>0</v>
      </c>
      <c r="AI103" s="127">
        <v>0</v>
      </c>
      <c r="AJ103" s="127"/>
      <c r="AK103" s="127"/>
      <c r="AL103" s="127"/>
      <c r="AM103" s="127"/>
      <c r="AN103" s="127"/>
      <c r="AO103" s="76">
        <v>0</v>
      </c>
      <c r="AP103" s="96">
        <v>1.8371300820000001</v>
      </c>
      <c r="AQ103" s="96">
        <v>0</v>
      </c>
      <c r="AR103" s="96">
        <v>0</v>
      </c>
      <c r="AS103" s="76">
        <f t="shared" si="46"/>
        <v>1.8371300820000001</v>
      </c>
      <c r="AT103" s="315">
        <v>0</v>
      </c>
      <c r="AU103" s="385">
        <v>0</v>
      </c>
      <c r="AV103" s="336">
        <v>0</v>
      </c>
      <c r="AW103" s="336">
        <v>0</v>
      </c>
      <c r="AX103" s="336">
        <v>0</v>
      </c>
      <c r="AY103" s="336">
        <v>0</v>
      </c>
      <c r="AZ103" s="336">
        <v>0</v>
      </c>
      <c r="BA103" s="336">
        <v>0</v>
      </c>
      <c r="BB103" s="337"/>
      <c r="BC103" s="308" t="s">
        <v>141</v>
      </c>
      <c r="BD103" s="357" t="s">
        <v>91</v>
      </c>
      <c r="BE103" s="105">
        <v>4370002184</v>
      </c>
      <c r="BF103" s="2">
        <v>130100795</v>
      </c>
      <c r="BG103" s="2" t="s">
        <v>160</v>
      </c>
    </row>
    <row r="104" spans="1:72" s="2" customFormat="1" ht="15.75" outlineLevel="1">
      <c r="A104" s="53">
        <v>16</v>
      </c>
      <c r="B104" s="242" t="s">
        <v>101</v>
      </c>
      <c r="C104" s="184" t="s">
        <v>72</v>
      </c>
      <c r="D104" s="185" t="str">
        <f>B7</f>
        <v>Add Cap (As per 296 of 2019)</v>
      </c>
      <c r="E104" s="186" t="s">
        <v>60</v>
      </c>
      <c r="F104" s="183"/>
      <c r="G104" s="55">
        <f>H104</f>
        <v>2.5</v>
      </c>
      <c r="H104" s="56">
        <v>2.5</v>
      </c>
      <c r="I104" s="77"/>
      <c r="J104" s="77"/>
      <c r="K104" s="183" t="str">
        <f t="shared" ref="K104:K112" si="63">IF(F104=0,"-",F104)</f>
        <v>-</v>
      </c>
      <c r="L104" s="195">
        <v>43648</v>
      </c>
      <c r="M104" s="193" t="s">
        <v>102</v>
      </c>
      <c r="N104" s="196" t="s">
        <v>103</v>
      </c>
      <c r="O104" s="483"/>
      <c r="P104" s="76">
        <v>0</v>
      </c>
      <c r="Q104" s="91">
        <f t="shared" ref="Q104:S104" si="64">AP104</f>
        <v>0</v>
      </c>
      <c r="R104" s="91">
        <f t="shared" si="64"/>
        <v>0</v>
      </c>
      <c r="S104" s="91">
        <f t="shared" si="64"/>
        <v>2.4383865259999999</v>
      </c>
      <c r="T104" s="76">
        <f t="shared" si="45"/>
        <v>2.4383865259999999</v>
      </c>
      <c r="U104" s="315">
        <v>0</v>
      </c>
      <c r="V104" s="91">
        <v>0</v>
      </c>
      <c r="W104" s="91">
        <v>0</v>
      </c>
      <c r="X104" s="91"/>
      <c r="Y104" s="91"/>
      <c r="Z104" s="91"/>
      <c r="AA104" s="91"/>
      <c r="AB104" s="91"/>
      <c r="AC104" s="126">
        <v>0.2</v>
      </c>
      <c r="AD104" s="126">
        <v>0.2</v>
      </c>
      <c r="AE104" s="126">
        <v>0.4</v>
      </c>
      <c r="AF104" s="126">
        <v>1</v>
      </c>
      <c r="AG104" s="126">
        <v>0</v>
      </c>
      <c r="AH104" s="127">
        <v>0</v>
      </c>
      <c r="AI104" s="127">
        <v>0</v>
      </c>
      <c r="AJ104" s="127"/>
      <c r="AK104" s="127"/>
      <c r="AL104" s="127"/>
      <c r="AM104" s="127"/>
      <c r="AN104" s="127"/>
      <c r="AO104" s="76"/>
      <c r="AP104" s="96">
        <v>0</v>
      </c>
      <c r="AQ104" s="96">
        <v>0</v>
      </c>
      <c r="AR104" s="96">
        <v>2.4383865259999999</v>
      </c>
      <c r="AS104" s="76">
        <f t="shared" si="46"/>
        <v>2.4383865259999999</v>
      </c>
      <c r="AT104" s="315">
        <v>0</v>
      </c>
      <c r="AU104" s="385">
        <v>0</v>
      </c>
      <c r="AV104" s="336">
        <v>0</v>
      </c>
      <c r="AW104" s="336">
        <v>0</v>
      </c>
      <c r="AX104" s="336">
        <v>0</v>
      </c>
      <c r="AY104" s="336">
        <v>0</v>
      </c>
      <c r="AZ104" s="336">
        <v>0</v>
      </c>
      <c r="BA104" s="336">
        <v>0</v>
      </c>
      <c r="BB104" s="337"/>
      <c r="BC104" s="308" t="s">
        <v>104</v>
      </c>
      <c r="BD104" s="355" t="s">
        <v>91</v>
      </c>
      <c r="BE104" s="105">
        <v>4385000201</v>
      </c>
      <c r="BF104" s="2">
        <v>1501008565</v>
      </c>
      <c r="BG104" s="2" t="s">
        <v>103</v>
      </c>
    </row>
    <row r="105" spans="1:72" s="2" customFormat="1" ht="15.75" outlineLevel="1">
      <c r="A105" s="53">
        <v>17</v>
      </c>
      <c r="B105" s="242" t="s">
        <v>105</v>
      </c>
      <c r="C105" s="184" t="s">
        <v>72</v>
      </c>
      <c r="D105" s="185" t="str">
        <f>D104</f>
        <v>Add Cap (As per 296 of 2019)</v>
      </c>
      <c r="E105" s="186" t="s">
        <v>60</v>
      </c>
      <c r="F105" s="183"/>
      <c r="G105" s="55">
        <f t="shared" ref="G105:G118" si="65">H105</f>
        <v>3.7</v>
      </c>
      <c r="H105" s="56">
        <v>3.7</v>
      </c>
      <c r="I105" s="77"/>
      <c r="J105" s="77"/>
      <c r="K105" s="183" t="str">
        <f t="shared" si="63"/>
        <v>-</v>
      </c>
      <c r="L105" s="195">
        <v>43587</v>
      </c>
      <c r="M105" s="181" t="s">
        <v>102</v>
      </c>
      <c r="N105" s="194" t="s">
        <v>106</v>
      </c>
      <c r="O105" s="484" t="s">
        <v>55</v>
      </c>
      <c r="P105" s="76">
        <v>0</v>
      </c>
      <c r="Q105" s="91">
        <f t="shared" ref="Q105" si="66">AP105</f>
        <v>0</v>
      </c>
      <c r="R105" s="91">
        <f>19217217/10000000</f>
        <v>1.9217217</v>
      </c>
      <c r="S105" s="91">
        <f>AR105-(19217217/10000000)</f>
        <v>1.921721732</v>
      </c>
      <c r="T105" s="76">
        <f t="shared" si="45"/>
        <v>3.8434434319999999</v>
      </c>
      <c r="U105" s="315">
        <v>0</v>
      </c>
      <c r="V105" s="91">
        <v>0</v>
      </c>
      <c r="W105" s="91">
        <v>0</v>
      </c>
      <c r="X105" s="91"/>
      <c r="Y105" s="91"/>
      <c r="Z105" s="91"/>
      <c r="AA105" s="91"/>
      <c r="AB105" s="91"/>
      <c r="AC105" s="126">
        <v>0.2</v>
      </c>
      <c r="AD105" s="126">
        <v>0.2</v>
      </c>
      <c r="AE105" s="126">
        <v>0.4</v>
      </c>
      <c r="AF105" s="126">
        <v>1</v>
      </c>
      <c r="AG105" s="126">
        <v>0</v>
      </c>
      <c r="AH105" s="127">
        <v>0</v>
      </c>
      <c r="AI105" s="127">
        <v>0</v>
      </c>
      <c r="AJ105" s="127"/>
      <c r="AK105" s="127"/>
      <c r="AL105" s="127"/>
      <c r="AM105" s="127"/>
      <c r="AN105" s="127"/>
      <c r="AO105" s="76">
        <v>0</v>
      </c>
      <c r="AP105" s="96">
        <v>0</v>
      </c>
      <c r="AQ105" s="96">
        <v>0</v>
      </c>
      <c r="AR105" s="96">
        <v>3.8434434319999999</v>
      </c>
      <c r="AS105" s="76">
        <f t="shared" si="46"/>
        <v>3.8434434319999999</v>
      </c>
      <c r="AT105" s="315">
        <v>0</v>
      </c>
      <c r="AU105" s="385">
        <v>0</v>
      </c>
      <c r="AV105" s="336">
        <v>0</v>
      </c>
      <c r="AW105" s="336">
        <v>0</v>
      </c>
      <c r="AX105" s="336">
        <v>0</v>
      </c>
      <c r="AY105" s="336">
        <v>0</v>
      </c>
      <c r="AZ105" s="336">
        <v>0</v>
      </c>
      <c r="BA105" s="336">
        <v>0</v>
      </c>
      <c r="BB105" s="337"/>
      <c r="BC105" s="308" t="s">
        <v>104</v>
      </c>
      <c r="BD105" s="355" t="s">
        <v>91</v>
      </c>
      <c r="BE105" s="105">
        <v>4385000280</v>
      </c>
      <c r="BF105" s="2">
        <v>1501008657</v>
      </c>
      <c r="BG105" s="2" t="s">
        <v>106</v>
      </c>
    </row>
    <row r="106" spans="1:72" s="2" customFormat="1" ht="47.25" outlineLevel="1">
      <c r="A106" s="53">
        <v>18</v>
      </c>
      <c r="B106" s="242" t="s">
        <v>107</v>
      </c>
      <c r="C106" s="184" t="s">
        <v>72</v>
      </c>
      <c r="D106" s="185" t="str">
        <f>D105</f>
        <v>Add Cap (As per 296 of 2019)</v>
      </c>
      <c r="E106" s="186" t="s">
        <v>60</v>
      </c>
      <c r="F106" s="183"/>
      <c r="G106" s="55">
        <f t="shared" si="65"/>
        <v>20</v>
      </c>
      <c r="H106" s="56">
        <v>20</v>
      </c>
      <c r="I106" s="77"/>
      <c r="J106" s="77"/>
      <c r="K106" s="183" t="str">
        <f t="shared" si="63"/>
        <v>-</v>
      </c>
      <c r="L106" s="195" t="s">
        <v>108</v>
      </c>
      <c r="M106" s="181" t="s">
        <v>102</v>
      </c>
      <c r="N106" s="194" t="s">
        <v>108</v>
      </c>
      <c r="O106" s="484" t="s">
        <v>56</v>
      </c>
      <c r="P106" s="76"/>
      <c r="Q106" s="91"/>
      <c r="R106" s="91">
        <v>4.4556028999999997</v>
      </c>
      <c r="S106" s="91">
        <v>8.4491054000000005</v>
      </c>
      <c r="T106" s="76">
        <f t="shared" si="45"/>
        <v>12.904708299999999</v>
      </c>
      <c r="U106" s="91">
        <f>4.33+0.67</f>
        <v>5</v>
      </c>
      <c r="V106" s="91">
        <v>0.80000000000000027</v>
      </c>
      <c r="W106" s="91">
        <v>0</v>
      </c>
      <c r="X106" s="91"/>
      <c r="Y106" s="91"/>
      <c r="Z106" s="91"/>
      <c r="AA106" s="91"/>
      <c r="AB106" s="91"/>
      <c r="AC106" s="126">
        <v>0</v>
      </c>
      <c r="AD106" s="126"/>
      <c r="AE106" s="126"/>
      <c r="AF106" s="126"/>
      <c r="AG106" s="126"/>
      <c r="AH106" s="127">
        <v>0</v>
      </c>
      <c r="AI106" s="127">
        <v>0</v>
      </c>
      <c r="AJ106" s="127"/>
      <c r="AK106" s="127"/>
      <c r="AL106" s="127"/>
      <c r="AM106" s="127"/>
      <c r="AN106" s="127"/>
      <c r="AO106" s="76"/>
      <c r="AP106" s="96"/>
      <c r="AQ106" s="96"/>
      <c r="AR106" s="96"/>
      <c r="AS106" s="76">
        <f t="shared" si="46"/>
        <v>0</v>
      </c>
      <c r="AT106" s="315">
        <v>0</v>
      </c>
      <c r="AU106" s="390">
        <v>18.812928558999999</v>
      </c>
      <c r="AV106" s="336">
        <v>0</v>
      </c>
      <c r="AW106" s="336">
        <v>0</v>
      </c>
      <c r="AX106" s="336">
        <v>0</v>
      </c>
      <c r="AY106" s="336">
        <v>0</v>
      </c>
      <c r="AZ106" s="336">
        <v>0</v>
      </c>
      <c r="BA106" s="336">
        <v>0</v>
      </c>
      <c r="BB106" s="337"/>
      <c r="BC106" s="364" t="s">
        <v>556</v>
      </c>
      <c r="BD106" s="365" t="s">
        <v>91</v>
      </c>
      <c r="BE106" s="105" t="s">
        <v>109</v>
      </c>
    </row>
    <row r="107" spans="1:72" s="3" customFormat="1" ht="15.75" outlineLevel="1">
      <c r="A107" s="68"/>
      <c r="B107" s="318" t="s">
        <v>29</v>
      </c>
      <c r="C107" s="114"/>
      <c r="D107" s="319"/>
      <c r="E107" s="121"/>
      <c r="F107" s="320"/>
      <c r="G107" s="66"/>
      <c r="H107" s="321"/>
      <c r="I107" s="77"/>
      <c r="J107" s="77"/>
      <c r="K107" s="320"/>
      <c r="L107" s="322"/>
      <c r="M107" s="81"/>
      <c r="N107" s="82"/>
      <c r="O107" s="485"/>
      <c r="P107" s="76"/>
      <c r="Q107" s="309"/>
      <c r="R107" s="309"/>
      <c r="S107" s="309"/>
      <c r="T107" s="76">
        <f t="shared" si="45"/>
        <v>0</v>
      </c>
      <c r="U107" s="309"/>
      <c r="V107" s="91">
        <v>2.19</v>
      </c>
      <c r="W107" s="315">
        <v>0</v>
      </c>
      <c r="X107" s="315"/>
      <c r="Y107" s="315"/>
      <c r="Z107" s="315"/>
      <c r="AA107" s="315"/>
      <c r="AB107" s="315"/>
      <c r="AC107" s="315"/>
      <c r="AD107" s="315"/>
      <c r="AE107" s="315"/>
      <c r="AF107" s="315"/>
      <c r="AG107" s="315"/>
      <c r="AH107" s="315">
        <v>0</v>
      </c>
      <c r="AI107" s="315">
        <v>0</v>
      </c>
      <c r="AJ107" s="315"/>
      <c r="AK107" s="315"/>
      <c r="AL107" s="315"/>
      <c r="AM107" s="315"/>
      <c r="AN107" s="315"/>
      <c r="AO107" s="315">
        <v>0</v>
      </c>
      <c r="AP107" s="315">
        <v>0</v>
      </c>
      <c r="AQ107" s="315">
        <v>0</v>
      </c>
      <c r="AR107" s="315">
        <v>0</v>
      </c>
      <c r="AS107" s="315">
        <f t="shared" si="46"/>
        <v>0</v>
      </c>
      <c r="AT107" s="315">
        <v>0</v>
      </c>
      <c r="AU107" s="390">
        <v>2.1929439999999998</v>
      </c>
      <c r="AV107" s="336">
        <v>0</v>
      </c>
      <c r="AW107" s="336">
        <v>0</v>
      </c>
      <c r="AX107" s="336">
        <v>0</v>
      </c>
      <c r="AY107" s="336">
        <v>0</v>
      </c>
      <c r="AZ107" s="336">
        <v>0</v>
      </c>
      <c r="BA107" s="336">
        <v>0</v>
      </c>
      <c r="BB107" s="337"/>
      <c r="BC107" s="364"/>
      <c r="BD107" s="365"/>
      <c r="BE107" s="315">
        <v>0</v>
      </c>
      <c r="BF107" s="315">
        <v>0</v>
      </c>
      <c r="BG107" s="315">
        <v>0</v>
      </c>
      <c r="BH107" s="315">
        <v>0</v>
      </c>
      <c r="BI107" s="315">
        <v>0</v>
      </c>
      <c r="BJ107" s="98">
        <v>2.1929439999999998</v>
      </c>
      <c r="BK107" s="315">
        <v>0</v>
      </c>
      <c r="BL107" s="315">
        <v>0</v>
      </c>
      <c r="BM107" s="315">
        <v>0</v>
      </c>
      <c r="BN107" s="315">
        <v>0</v>
      </c>
      <c r="BO107" s="315">
        <v>0</v>
      </c>
      <c r="BP107" s="315">
        <v>0</v>
      </c>
      <c r="BQ107" s="98"/>
      <c r="BR107" s="82"/>
      <c r="BS107" s="323"/>
      <c r="BT107" s="324"/>
    </row>
    <row r="108" spans="1:72" s="2" customFormat="1" ht="31.5" outlineLevel="1">
      <c r="A108" s="53">
        <v>19</v>
      </c>
      <c r="B108" s="235" t="s">
        <v>110</v>
      </c>
      <c r="C108" s="184" t="s">
        <v>72</v>
      </c>
      <c r="D108" s="185" t="str">
        <f>D106</f>
        <v>Add Cap (As per 296 of 2019)</v>
      </c>
      <c r="E108" s="186" t="s">
        <v>60</v>
      </c>
      <c r="F108" s="183"/>
      <c r="G108" s="55">
        <f t="shared" si="65"/>
        <v>2</v>
      </c>
      <c r="H108" s="229">
        <v>2</v>
      </c>
      <c r="I108" s="77"/>
      <c r="J108" s="77"/>
      <c r="K108" s="183" t="str">
        <f t="shared" si="63"/>
        <v>-</v>
      </c>
      <c r="L108" s="195" t="s">
        <v>111</v>
      </c>
      <c r="M108" s="181" t="s">
        <v>102</v>
      </c>
      <c r="N108" s="194"/>
      <c r="O108" s="484" t="s">
        <v>57</v>
      </c>
      <c r="P108" s="76">
        <v>0</v>
      </c>
      <c r="Q108" s="76">
        <v>0</v>
      </c>
      <c r="R108" s="76">
        <v>0</v>
      </c>
      <c r="S108" s="76">
        <v>0</v>
      </c>
      <c r="T108" s="76">
        <f t="shared" si="45"/>
        <v>0</v>
      </c>
      <c r="U108" s="316">
        <v>0</v>
      </c>
      <c r="V108" s="76">
        <v>0</v>
      </c>
      <c r="W108" s="76">
        <v>0</v>
      </c>
      <c r="X108" s="76"/>
      <c r="Y108" s="76"/>
      <c r="Z108" s="76"/>
      <c r="AA108" s="76"/>
      <c r="AB108" s="76"/>
      <c r="AC108" s="126">
        <v>0.2</v>
      </c>
      <c r="AD108" s="126">
        <v>0.2</v>
      </c>
      <c r="AE108" s="126">
        <v>0.2</v>
      </c>
      <c r="AF108" s="126">
        <v>0.2</v>
      </c>
      <c r="AG108" s="126"/>
      <c r="AH108" s="127">
        <v>0</v>
      </c>
      <c r="AI108" s="127">
        <v>0</v>
      </c>
      <c r="AJ108" s="127"/>
      <c r="AK108" s="127"/>
      <c r="AL108" s="127"/>
      <c r="AM108" s="127"/>
      <c r="AN108" s="127"/>
      <c r="AO108" s="76">
        <v>0</v>
      </c>
      <c r="AP108" s="96">
        <v>0</v>
      </c>
      <c r="AQ108" s="96">
        <v>0</v>
      </c>
      <c r="AR108" s="96">
        <v>0</v>
      </c>
      <c r="AS108" s="76">
        <f t="shared" si="46"/>
        <v>0</v>
      </c>
      <c r="AT108" s="315">
        <v>0</v>
      </c>
      <c r="AU108" s="385">
        <v>0</v>
      </c>
      <c r="AV108" s="336">
        <v>0</v>
      </c>
      <c r="AW108" s="336">
        <v>0</v>
      </c>
      <c r="AX108" s="336">
        <v>0</v>
      </c>
      <c r="AY108" s="336">
        <v>0</v>
      </c>
      <c r="AZ108" s="336">
        <v>0</v>
      </c>
      <c r="BA108" s="336">
        <v>0</v>
      </c>
      <c r="BB108" s="337"/>
      <c r="BC108" s="364" t="s">
        <v>112</v>
      </c>
      <c r="BD108" s="355" t="s">
        <v>98</v>
      </c>
      <c r="BE108" s="65" t="s">
        <v>99</v>
      </c>
    </row>
    <row r="109" spans="1:72" s="2" customFormat="1" ht="75" outlineLevel="1">
      <c r="A109" s="224" t="s">
        <v>518</v>
      </c>
      <c r="B109" s="243" t="s">
        <v>132</v>
      </c>
      <c r="C109" s="187" t="s">
        <v>72</v>
      </c>
      <c r="D109" s="185" t="str">
        <f>D95</f>
        <v>Add Cap (As per 296 of 2019)</v>
      </c>
      <c r="E109" s="186" t="s">
        <v>60</v>
      </c>
      <c r="F109" s="188"/>
      <c r="G109" s="55">
        <f t="shared" si="65"/>
        <v>1</v>
      </c>
      <c r="H109" s="225">
        <f>0.3+0.7</f>
        <v>1</v>
      </c>
      <c r="I109" s="77"/>
      <c r="J109" s="77"/>
      <c r="K109" s="183" t="str">
        <f t="shared" si="63"/>
        <v>-</v>
      </c>
      <c r="L109" s="193" t="s">
        <v>133</v>
      </c>
      <c r="M109" s="181" t="s">
        <v>102</v>
      </c>
      <c r="N109" s="194" t="s">
        <v>134</v>
      </c>
      <c r="O109" s="486" t="s">
        <v>660</v>
      </c>
      <c r="P109" s="83">
        <v>0</v>
      </c>
      <c r="Q109" s="91">
        <f t="shared" ref="Q109:S109" si="67">AP109</f>
        <v>0</v>
      </c>
      <c r="R109" s="91">
        <f t="shared" si="67"/>
        <v>0</v>
      </c>
      <c r="S109" s="91">
        <f t="shared" si="67"/>
        <v>0.144170512</v>
      </c>
      <c r="T109" s="83">
        <f t="shared" si="45"/>
        <v>0.144170512</v>
      </c>
      <c r="U109" s="316">
        <v>0</v>
      </c>
      <c r="V109" s="76">
        <v>0</v>
      </c>
      <c r="W109" s="76">
        <v>0</v>
      </c>
      <c r="X109" s="76"/>
      <c r="Y109" s="76"/>
      <c r="Z109" s="76"/>
      <c r="AA109" s="76"/>
      <c r="AB109" s="76"/>
      <c r="AC109" s="126">
        <v>0.2</v>
      </c>
      <c r="AD109" s="126">
        <v>0.2</v>
      </c>
      <c r="AE109" s="126">
        <v>0.4</v>
      </c>
      <c r="AF109" s="126">
        <v>1</v>
      </c>
      <c r="AG109" s="126">
        <v>0</v>
      </c>
      <c r="AH109" s="127">
        <v>0</v>
      </c>
      <c r="AI109" s="127">
        <v>0</v>
      </c>
      <c r="AJ109" s="127"/>
      <c r="AK109" s="127"/>
      <c r="AL109" s="127"/>
      <c r="AM109" s="127"/>
      <c r="AN109" s="127"/>
      <c r="AO109" s="83">
        <v>0</v>
      </c>
      <c r="AP109" s="96">
        <v>0</v>
      </c>
      <c r="AQ109" s="96">
        <v>0</v>
      </c>
      <c r="AR109" s="96">
        <v>0.144170512</v>
      </c>
      <c r="AS109" s="83">
        <f t="shared" si="46"/>
        <v>0.144170512</v>
      </c>
      <c r="AT109" s="310">
        <v>0</v>
      </c>
      <c r="AU109" s="386">
        <v>0</v>
      </c>
      <c r="AV109" s="338">
        <v>0</v>
      </c>
      <c r="AW109" s="336">
        <v>0</v>
      </c>
      <c r="AX109" s="336">
        <v>0</v>
      </c>
      <c r="AY109" s="336">
        <v>0</v>
      </c>
      <c r="AZ109" s="336">
        <v>0</v>
      </c>
      <c r="BA109" s="336">
        <v>0</v>
      </c>
      <c r="BB109" s="344"/>
      <c r="BC109" s="308" t="s">
        <v>104</v>
      </c>
      <c r="BD109" s="355" t="s">
        <v>91</v>
      </c>
      <c r="BE109" s="105">
        <v>4385000281</v>
      </c>
      <c r="BF109" s="2">
        <v>1501008546</v>
      </c>
      <c r="BG109" s="2" t="s">
        <v>134</v>
      </c>
    </row>
    <row r="110" spans="1:72" s="2" customFormat="1" ht="36" customHeight="1" outlineLevel="1">
      <c r="A110" s="53">
        <v>21</v>
      </c>
      <c r="B110" s="244" t="s">
        <v>135</v>
      </c>
      <c r="C110" s="187" t="s">
        <v>72</v>
      </c>
      <c r="D110" s="185" t="str">
        <f>D109</f>
        <v>Add Cap (As per 296 of 2019)</v>
      </c>
      <c r="E110" s="186" t="s">
        <v>60</v>
      </c>
      <c r="F110" s="183"/>
      <c r="G110" s="55">
        <f t="shared" si="65"/>
        <v>2</v>
      </c>
      <c r="H110" s="58">
        <v>2</v>
      </c>
      <c r="I110" s="77"/>
      <c r="J110" s="77"/>
      <c r="K110" s="183" t="str">
        <f t="shared" si="63"/>
        <v>-</v>
      </c>
      <c r="L110" s="183">
        <v>43648</v>
      </c>
      <c r="M110" s="181" t="s">
        <v>102</v>
      </c>
      <c r="N110" s="183" t="s">
        <v>136</v>
      </c>
      <c r="O110" s="487" t="s">
        <v>59</v>
      </c>
      <c r="P110" s="76">
        <v>0</v>
      </c>
      <c r="Q110" s="91">
        <f t="shared" ref="Q110" si="68">AP110</f>
        <v>0</v>
      </c>
      <c r="R110" s="93">
        <f>8172680/10000000</f>
        <v>0.81726799999999999</v>
      </c>
      <c r="S110" s="91">
        <f>AR110-(8172680/10000000)</f>
        <v>1.225902</v>
      </c>
      <c r="T110" s="76">
        <f t="shared" si="45"/>
        <v>2.0431699999999999</v>
      </c>
      <c r="U110" s="316">
        <v>0</v>
      </c>
      <c r="V110" s="76">
        <v>0</v>
      </c>
      <c r="W110" s="76">
        <v>0</v>
      </c>
      <c r="X110" s="76"/>
      <c r="Y110" s="76"/>
      <c r="Z110" s="76"/>
      <c r="AA110" s="76"/>
      <c r="AB110" s="76"/>
      <c r="AC110" s="126">
        <v>0.2</v>
      </c>
      <c r="AD110" s="126">
        <v>0.2</v>
      </c>
      <c r="AE110" s="126">
        <v>0.4</v>
      </c>
      <c r="AF110" s="126">
        <v>1</v>
      </c>
      <c r="AG110" s="126">
        <v>0</v>
      </c>
      <c r="AH110" s="127">
        <v>0</v>
      </c>
      <c r="AI110" s="127">
        <v>0</v>
      </c>
      <c r="AJ110" s="127"/>
      <c r="AK110" s="127"/>
      <c r="AL110" s="127"/>
      <c r="AM110" s="127"/>
      <c r="AN110" s="127"/>
      <c r="AO110" s="76">
        <v>0</v>
      </c>
      <c r="AP110" s="96">
        <v>0</v>
      </c>
      <c r="AQ110" s="96">
        <v>0</v>
      </c>
      <c r="AR110" s="96">
        <v>2.0431699999999999</v>
      </c>
      <c r="AS110" s="76">
        <f t="shared" si="46"/>
        <v>2.0431699999999999</v>
      </c>
      <c r="AT110" s="315">
        <v>0</v>
      </c>
      <c r="AU110" s="385">
        <v>0</v>
      </c>
      <c r="AV110" s="336">
        <v>0</v>
      </c>
      <c r="AW110" s="336">
        <v>0</v>
      </c>
      <c r="AX110" s="336">
        <v>0</v>
      </c>
      <c r="AY110" s="336">
        <v>0</v>
      </c>
      <c r="AZ110" s="336">
        <v>0</v>
      </c>
      <c r="BA110" s="336">
        <v>0</v>
      </c>
      <c r="BB110" s="337"/>
      <c r="BC110" s="308" t="s">
        <v>104</v>
      </c>
      <c r="BD110" s="357" t="s">
        <v>91</v>
      </c>
      <c r="BE110" s="105">
        <v>4385000195</v>
      </c>
      <c r="BF110" s="2">
        <v>1501008515</v>
      </c>
      <c r="BG110" s="2" t="s">
        <v>136</v>
      </c>
    </row>
    <row r="111" spans="1:72" s="2" customFormat="1" ht="33" customHeight="1" outlineLevel="1">
      <c r="A111" s="53">
        <v>22</v>
      </c>
      <c r="B111" s="235" t="s">
        <v>137</v>
      </c>
      <c r="C111" s="187" t="s">
        <v>72</v>
      </c>
      <c r="D111" s="185" t="str">
        <f>D110</f>
        <v>Add Cap (As per 296 of 2019)</v>
      </c>
      <c r="E111" s="186" t="s">
        <v>60</v>
      </c>
      <c r="F111" s="183"/>
      <c r="G111" s="55">
        <f t="shared" si="65"/>
        <v>1.5</v>
      </c>
      <c r="H111" s="59">
        <v>1.5</v>
      </c>
      <c r="I111" s="77"/>
      <c r="J111" s="77"/>
      <c r="K111" s="183" t="str">
        <f t="shared" si="63"/>
        <v>-</v>
      </c>
      <c r="L111" s="183" t="s">
        <v>60</v>
      </c>
      <c r="M111" s="181" t="s">
        <v>102</v>
      </c>
      <c r="N111" s="183" t="s">
        <v>99</v>
      </c>
      <c r="O111" s="480"/>
      <c r="P111" s="76">
        <v>0</v>
      </c>
      <c r="Q111" s="91">
        <v>0</v>
      </c>
      <c r="R111" s="91">
        <v>0</v>
      </c>
      <c r="S111" s="91">
        <v>0</v>
      </c>
      <c r="T111" s="76">
        <f t="shared" si="45"/>
        <v>0</v>
      </c>
      <c r="U111" s="317"/>
      <c r="V111" s="91">
        <v>0</v>
      </c>
      <c r="W111" s="91">
        <v>0</v>
      </c>
      <c r="X111" s="91">
        <v>0</v>
      </c>
      <c r="Y111" s="91">
        <v>0</v>
      </c>
      <c r="Z111" s="91">
        <v>0</v>
      </c>
      <c r="AA111" s="91">
        <v>0</v>
      </c>
      <c r="AB111" s="91">
        <v>0</v>
      </c>
      <c r="AC111" s="126">
        <v>0.2</v>
      </c>
      <c r="AD111" s="126">
        <v>0.4</v>
      </c>
      <c r="AE111" s="126">
        <v>0.4</v>
      </c>
      <c r="AF111" s="126">
        <v>0.4</v>
      </c>
      <c r="AG111" s="126">
        <v>1</v>
      </c>
      <c r="AH111" s="127">
        <v>0</v>
      </c>
      <c r="AI111" s="127">
        <v>0</v>
      </c>
      <c r="AJ111" s="127"/>
      <c r="AK111" s="127"/>
      <c r="AL111" s="127"/>
      <c r="AM111" s="127"/>
      <c r="AN111" s="127"/>
      <c r="AO111" s="76">
        <v>0</v>
      </c>
      <c r="AP111" s="96">
        <v>0</v>
      </c>
      <c r="AQ111" s="96">
        <v>0</v>
      </c>
      <c r="AR111" s="96">
        <v>0</v>
      </c>
      <c r="AS111" s="76">
        <f t="shared" si="46"/>
        <v>0</v>
      </c>
      <c r="AT111" s="317"/>
      <c r="AU111" s="385">
        <v>0</v>
      </c>
      <c r="AV111" s="336">
        <v>0</v>
      </c>
      <c r="AW111" s="336">
        <v>0</v>
      </c>
      <c r="AX111" s="336">
        <v>0</v>
      </c>
      <c r="AY111" s="336">
        <v>0</v>
      </c>
      <c r="AZ111" s="336">
        <v>0</v>
      </c>
      <c r="BA111" s="336">
        <v>0</v>
      </c>
      <c r="BB111" s="337"/>
      <c r="BC111" s="364" t="s">
        <v>557</v>
      </c>
      <c r="BD111" s="357" t="s">
        <v>100</v>
      </c>
      <c r="BE111" s="106" t="s">
        <v>99</v>
      </c>
    </row>
    <row r="112" spans="1:72" s="2" customFormat="1" ht="29.1" customHeight="1" outlineLevel="1">
      <c r="A112" s="53">
        <v>23</v>
      </c>
      <c r="B112" s="235" t="s">
        <v>138</v>
      </c>
      <c r="C112" s="187" t="s">
        <v>72</v>
      </c>
      <c r="D112" s="185" t="str">
        <f>D111</f>
        <v>Add Cap (As per 296 of 2019)</v>
      </c>
      <c r="E112" s="186" t="s">
        <v>60</v>
      </c>
      <c r="F112" s="183"/>
      <c r="G112" s="55">
        <f t="shared" si="65"/>
        <v>2.5</v>
      </c>
      <c r="H112" s="59">
        <v>2.5</v>
      </c>
      <c r="I112" s="77"/>
      <c r="J112" s="77"/>
      <c r="K112" s="183" t="str">
        <f t="shared" si="63"/>
        <v>-</v>
      </c>
      <c r="L112" s="183" t="s">
        <v>60</v>
      </c>
      <c r="M112" s="181" t="s">
        <v>102</v>
      </c>
      <c r="N112" s="183" t="s">
        <v>99</v>
      </c>
      <c r="O112" s="488" t="s">
        <v>61</v>
      </c>
      <c r="P112" s="76">
        <v>0</v>
      </c>
      <c r="Q112" s="91">
        <v>0</v>
      </c>
      <c r="R112" s="91">
        <v>0</v>
      </c>
      <c r="S112" s="91">
        <v>0</v>
      </c>
      <c r="T112" s="76">
        <f t="shared" si="45"/>
        <v>0</v>
      </c>
      <c r="U112" s="317"/>
      <c r="V112" s="91">
        <v>0</v>
      </c>
      <c r="W112" s="91">
        <v>0</v>
      </c>
      <c r="X112" s="91">
        <v>0</v>
      </c>
      <c r="Y112" s="91">
        <v>0</v>
      </c>
      <c r="Z112" s="91">
        <v>0</v>
      </c>
      <c r="AA112" s="91">
        <v>0</v>
      </c>
      <c r="AB112" s="91">
        <v>0</v>
      </c>
      <c r="AC112" s="126">
        <v>0.2</v>
      </c>
      <c r="AD112" s="126">
        <v>0.4</v>
      </c>
      <c r="AE112" s="126">
        <v>0.4</v>
      </c>
      <c r="AF112" s="126">
        <v>0.4</v>
      </c>
      <c r="AG112" s="126">
        <v>1</v>
      </c>
      <c r="AH112" s="127">
        <v>0</v>
      </c>
      <c r="AI112" s="127">
        <v>0</v>
      </c>
      <c r="AJ112" s="127"/>
      <c r="AK112" s="127"/>
      <c r="AL112" s="127"/>
      <c r="AM112" s="127"/>
      <c r="AN112" s="127"/>
      <c r="AO112" s="76">
        <v>0</v>
      </c>
      <c r="AP112" s="96">
        <v>0</v>
      </c>
      <c r="AQ112" s="96">
        <v>0</v>
      </c>
      <c r="AR112" s="96">
        <v>0</v>
      </c>
      <c r="AS112" s="76">
        <f t="shared" si="46"/>
        <v>0</v>
      </c>
      <c r="AT112" s="317"/>
      <c r="AU112" s="385">
        <v>0</v>
      </c>
      <c r="AV112" s="336">
        <v>0</v>
      </c>
      <c r="AW112" s="336">
        <v>0</v>
      </c>
      <c r="AX112" s="336">
        <v>0</v>
      </c>
      <c r="AY112" s="336">
        <v>0</v>
      </c>
      <c r="AZ112" s="336">
        <v>0</v>
      </c>
      <c r="BA112" s="336">
        <v>0</v>
      </c>
      <c r="BB112" s="337"/>
      <c r="BC112" s="364" t="s">
        <v>557</v>
      </c>
      <c r="BD112" s="357" t="s">
        <v>100</v>
      </c>
      <c r="BE112" s="106" t="s">
        <v>99</v>
      </c>
    </row>
    <row r="113" spans="1:60" s="2" customFormat="1" ht="30" outlineLevel="1">
      <c r="A113" s="53">
        <v>24</v>
      </c>
      <c r="B113" s="245" t="s">
        <v>154</v>
      </c>
      <c r="C113" s="187" t="s">
        <v>72</v>
      </c>
      <c r="D113" s="185" t="str">
        <f>D101</f>
        <v>Add Cap (As per 296 of 2019)</v>
      </c>
      <c r="E113" s="186" t="s">
        <v>60</v>
      </c>
      <c r="F113" s="188"/>
      <c r="G113" s="55">
        <f t="shared" si="65"/>
        <v>0.75</v>
      </c>
      <c r="H113" s="60">
        <v>0.75</v>
      </c>
      <c r="I113" s="77"/>
      <c r="J113" s="77"/>
      <c r="K113" s="183" t="str">
        <f t="shared" ref="K113:K119" si="69">IF(F113=0,"-",F113)</f>
        <v>-</v>
      </c>
      <c r="L113" s="183" t="s">
        <v>60</v>
      </c>
      <c r="M113" s="181" t="s">
        <v>102</v>
      </c>
      <c r="N113" s="194" t="s">
        <v>99</v>
      </c>
      <c r="O113" s="487" t="s">
        <v>62</v>
      </c>
      <c r="P113" s="83">
        <v>0</v>
      </c>
      <c r="Q113" s="83">
        <v>0</v>
      </c>
      <c r="R113" s="83">
        <v>0</v>
      </c>
      <c r="S113" s="83">
        <v>0</v>
      </c>
      <c r="T113" s="83">
        <f t="shared" si="45"/>
        <v>0</v>
      </c>
      <c r="U113" s="317"/>
      <c r="V113" s="83">
        <v>0</v>
      </c>
      <c r="W113" s="83">
        <v>0</v>
      </c>
      <c r="X113" s="83">
        <v>0</v>
      </c>
      <c r="Y113" s="83">
        <v>0</v>
      </c>
      <c r="Z113" s="83">
        <v>0</v>
      </c>
      <c r="AA113" s="83">
        <v>0</v>
      </c>
      <c r="AB113" s="83">
        <v>0</v>
      </c>
      <c r="AC113" s="126">
        <v>0.2</v>
      </c>
      <c r="AD113" s="126">
        <v>0.2</v>
      </c>
      <c r="AE113" s="126">
        <v>0.4</v>
      </c>
      <c r="AF113" s="126">
        <v>0.4</v>
      </c>
      <c r="AG113" s="126">
        <v>1</v>
      </c>
      <c r="AH113" s="127">
        <v>0</v>
      </c>
      <c r="AI113" s="127">
        <v>0</v>
      </c>
      <c r="AJ113" s="127"/>
      <c r="AK113" s="127"/>
      <c r="AL113" s="127"/>
      <c r="AM113" s="127"/>
      <c r="AN113" s="127"/>
      <c r="AO113" s="83">
        <v>0</v>
      </c>
      <c r="AP113" s="96">
        <v>0</v>
      </c>
      <c r="AQ113" s="96">
        <v>0</v>
      </c>
      <c r="AR113" s="96">
        <v>0</v>
      </c>
      <c r="AS113" s="83">
        <f t="shared" si="46"/>
        <v>0</v>
      </c>
      <c r="AT113" s="317"/>
      <c r="AU113" s="385">
        <v>0</v>
      </c>
      <c r="AV113" s="336">
        <v>0</v>
      </c>
      <c r="AW113" s="336">
        <v>0</v>
      </c>
      <c r="AX113" s="336">
        <v>0</v>
      </c>
      <c r="AY113" s="336">
        <v>0</v>
      </c>
      <c r="AZ113" s="336">
        <v>0</v>
      </c>
      <c r="BA113" s="336">
        <v>0</v>
      </c>
      <c r="BB113" s="344"/>
      <c r="BC113" s="364" t="s">
        <v>557</v>
      </c>
      <c r="BD113" s="355" t="s">
        <v>100</v>
      </c>
      <c r="BE113" s="106" t="s">
        <v>99</v>
      </c>
    </row>
    <row r="114" spans="1:60" s="2" customFormat="1" ht="30" outlineLevel="1">
      <c r="A114" s="53">
        <v>25</v>
      </c>
      <c r="B114" s="246" t="s">
        <v>155</v>
      </c>
      <c r="C114" s="187" t="s">
        <v>72</v>
      </c>
      <c r="D114" s="185" t="str">
        <f>D113</f>
        <v>Add Cap (As per 296 of 2019)</v>
      </c>
      <c r="E114" s="186" t="s">
        <v>60</v>
      </c>
      <c r="F114" s="183"/>
      <c r="G114" s="55">
        <f t="shared" si="65"/>
        <v>0.5</v>
      </c>
      <c r="H114" s="61">
        <v>0.5</v>
      </c>
      <c r="I114" s="77"/>
      <c r="J114" s="77"/>
      <c r="K114" s="183" t="str">
        <f t="shared" si="69"/>
        <v>-</v>
      </c>
      <c r="L114" s="183" t="s">
        <v>60</v>
      </c>
      <c r="M114" s="181" t="s">
        <v>102</v>
      </c>
      <c r="N114" s="194" t="s">
        <v>99</v>
      </c>
      <c r="O114" s="482" t="s">
        <v>62</v>
      </c>
      <c r="P114" s="76">
        <v>0</v>
      </c>
      <c r="Q114" s="91">
        <v>0</v>
      </c>
      <c r="R114" s="91">
        <v>0</v>
      </c>
      <c r="S114" s="91">
        <v>0</v>
      </c>
      <c r="T114" s="76">
        <f t="shared" si="45"/>
        <v>0</v>
      </c>
      <c r="U114" s="317"/>
      <c r="V114" s="91">
        <v>0</v>
      </c>
      <c r="W114" s="91">
        <v>0</v>
      </c>
      <c r="X114" s="91">
        <v>0</v>
      </c>
      <c r="Y114" s="91">
        <v>0</v>
      </c>
      <c r="Z114" s="91">
        <v>0</v>
      </c>
      <c r="AA114" s="91">
        <v>0</v>
      </c>
      <c r="AB114" s="91">
        <v>0</v>
      </c>
      <c r="AC114" s="126">
        <v>0.2</v>
      </c>
      <c r="AD114" s="126">
        <v>0.2</v>
      </c>
      <c r="AE114" s="126">
        <v>0.4</v>
      </c>
      <c r="AF114" s="126">
        <v>0.4</v>
      </c>
      <c r="AG114" s="126">
        <v>1</v>
      </c>
      <c r="AH114" s="127">
        <v>0</v>
      </c>
      <c r="AI114" s="127">
        <v>0</v>
      </c>
      <c r="AJ114" s="127"/>
      <c r="AK114" s="127"/>
      <c r="AL114" s="127"/>
      <c r="AM114" s="127"/>
      <c r="AN114" s="127"/>
      <c r="AO114" s="76">
        <v>0</v>
      </c>
      <c r="AP114" s="96">
        <v>0</v>
      </c>
      <c r="AQ114" s="96">
        <v>0</v>
      </c>
      <c r="AR114" s="96">
        <v>0</v>
      </c>
      <c r="AS114" s="76">
        <f t="shared" si="46"/>
        <v>0</v>
      </c>
      <c r="AT114" s="317"/>
      <c r="AU114" s="385">
        <v>0</v>
      </c>
      <c r="AV114" s="336">
        <v>0</v>
      </c>
      <c r="AW114" s="336">
        <v>0</v>
      </c>
      <c r="AX114" s="336">
        <v>0</v>
      </c>
      <c r="AY114" s="336">
        <v>0</v>
      </c>
      <c r="AZ114" s="336">
        <v>0</v>
      </c>
      <c r="BA114" s="336">
        <v>0</v>
      </c>
      <c r="BB114" s="337"/>
      <c r="BC114" s="364" t="s">
        <v>557</v>
      </c>
      <c r="BD114" s="357" t="s">
        <v>100</v>
      </c>
      <c r="BE114" s="106" t="s">
        <v>99</v>
      </c>
    </row>
    <row r="115" spans="1:60" s="2" customFormat="1" ht="30" outlineLevel="1">
      <c r="A115" s="53">
        <v>26</v>
      </c>
      <c r="B115" s="246" t="s">
        <v>156</v>
      </c>
      <c r="C115" s="187" t="s">
        <v>72</v>
      </c>
      <c r="D115" s="185" t="str">
        <f>D114</f>
        <v>Add Cap (As per 296 of 2019)</v>
      </c>
      <c r="E115" s="186" t="s">
        <v>60</v>
      </c>
      <c r="F115" s="183"/>
      <c r="G115" s="55">
        <f t="shared" si="65"/>
        <v>1.25</v>
      </c>
      <c r="H115" s="61">
        <v>1.25</v>
      </c>
      <c r="I115" s="77"/>
      <c r="J115" s="77"/>
      <c r="K115" s="183" t="str">
        <f t="shared" si="69"/>
        <v>-</v>
      </c>
      <c r="L115" s="183" t="s">
        <v>60</v>
      </c>
      <c r="M115" s="181" t="s">
        <v>102</v>
      </c>
      <c r="N115" s="194" t="s">
        <v>99</v>
      </c>
      <c r="O115" s="482" t="s">
        <v>62</v>
      </c>
      <c r="P115" s="76">
        <v>0</v>
      </c>
      <c r="Q115" s="91">
        <v>0</v>
      </c>
      <c r="R115" s="91">
        <v>0</v>
      </c>
      <c r="S115" s="91">
        <v>0</v>
      </c>
      <c r="T115" s="76">
        <f t="shared" si="45"/>
        <v>0</v>
      </c>
      <c r="U115" s="317"/>
      <c r="V115" s="91">
        <v>0</v>
      </c>
      <c r="W115" s="91">
        <v>0</v>
      </c>
      <c r="X115" s="91">
        <v>0</v>
      </c>
      <c r="Y115" s="91">
        <v>0</v>
      </c>
      <c r="Z115" s="91">
        <v>0</v>
      </c>
      <c r="AA115" s="91">
        <v>0</v>
      </c>
      <c r="AB115" s="91">
        <v>0</v>
      </c>
      <c r="AC115" s="126">
        <v>0.2</v>
      </c>
      <c r="AD115" s="126">
        <v>0.2</v>
      </c>
      <c r="AE115" s="126">
        <v>0.4</v>
      </c>
      <c r="AF115" s="126">
        <v>0.4</v>
      </c>
      <c r="AG115" s="126">
        <v>1</v>
      </c>
      <c r="AH115" s="127">
        <v>0</v>
      </c>
      <c r="AI115" s="127">
        <v>0</v>
      </c>
      <c r="AJ115" s="127"/>
      <c r="AK115" s="127"/>
      <c r="AL115" s="127"/>
      <c r="AM115" s="127"/>
      <c r="AN115" s="127"/>
      <c r="AO115" s="76">
        <v>0</v>
      </c>
      <c r="AP115" s="96">
        <v>0</v>
      </c>
      <c r="AQ115" s="96">
        <v>0</v>
      </c>
      <c r="AR115" s="96">
        <v>0</v>
      </c>
      <c r="AS115" s="76">
        <f t="shared" si="46"/>
        <v>0</v>
      </c>
      <c r="AT115" s="317"/>
      <c r="AU115" s="385">
        <v>0</v>
      </c>
      <c r="AV115" s="336">
        <v>0</v>
      </c>
      <c r="AW115" s="336">
        <v>0</v>
      </c>
      <c r="AX115" s="336">
        <v>0</v>
      </c>
      <c r="AY115" s="336">
        <v>0</v>
      </c>
      <c r="AZ115" s="336">
        <v>0</v>
      </c>
      <c r="BA115" s="336">
        <v>0</v>
      </c>
      <c r="BB115" s="337"/>
      <c r="BC115" s="364" t="s">
        <v>557</v>
      </c>
      <c r="BD115" s="357" t="s">
        <v>100</v>
      </c>
      <c r="BE115" s="106" t="s">
        <v>99</v>
      </c>
    </row>
    <row r="116" spans="1:60" s="2" customFormat="1" ht="15.75" outlineLevel="1">
      <c r="A116" s="53">
        <v>27</v>
      </c>
      <c r="B116" s="238" t="s">
        <v>151</v>
      </c>
      <c r="C116" s="187" t="s">
        <v>72</v>
      </c>
      <c r="D116" s="185" t="str">
        <f>D100</f>
        <v>Add Cap (As per 296 of 2019)</v>
      </c>
      <c r="E116" s="186" t="s">
        <v>60</v>
      </c>
      <c r="F116" s="183"/>
      <c r="G116" s="55">
        <f>H116</f>
        <v>1</v>
      </c>
      <c r="H116" s="229">
        <v>1</v>
      </c>
      <c r="I116" s="77"/>
      <c r="J116" s="77"/>
      <c r="K116" s="183" t="str">
        <f t="shared" si="69"/>
        <v>-</v>
      </c>
      <c r="L116" s="183" t="s">
        <v>60</v>
      </c>
      <c r="M116" s="181" t="s">
        <v>102</v>
      </c>
      <c r="N116" s="194" t="s">
        <v>130</v>
      </c>
      <c r="O116" s="482" t="s">
        <v>65</v>
      </c>
      <c r="P116" s="76">
        <v>0</v>
      </c>
      <c r="Q116" s="91">
        <f t="shared" ref="Q116" si="70">AP116</f>
        <v>0</v>
      </c>
      <c r="R116" s="91">
        <f>3103052/10000000</f>
        <v>0.3103052</v>
      </c>
      <c r="S116" s="91">
        <f>AR116-(3103052/10000000)</f>
        <v>0.5967219749999999</v>
      </c>
      <c r="T116" s="76">
        <f t="shared" si="45"/>
        <v>0.90702717499999985</v>
      </c>
      <c r="U116" s="309">
        <v>0</v>
      </c>
      <c r="V116" s="91">
        <v>0</v>
      </c>
      <c r="W116" s="91">
        <v>0</v>
      </c>
      <c r="X116" s="91"/>
      <c r="Y116" s="91"/>
      <c r="Z116" s="91"/>
      <c r="AA116" s="91"/>
      <c r="AB116" s="91"/>
      <c r="AC116" s="126">
        <v>0.2</v>
      </c>
      <c r="AD116" s="126">
        <v>0.4</v>
      </c>
      <c r="AE116" s="126">
        <v>0.6</v>
      </c>
      <c r="AF116" s="126">
        <v>1</v>
      </c>
      <c r="AG116" s="126">
        <v>0</v>
      </c>
      <c r="AH116" s="127">
        <v>0</v>
      </c>
      <c r="AI116" s="127">
        <v>0</v>
      </c>
      <c r="AJ116" s="127"/>
      <c r="AK116" s="127"/>
      <c r="AL116" s="127"/>
      <c r="AM116" s="127"/>
      <c r="AN116" s="127"/>
      <c r="AO116" s="76">
        <v>0</v>
      </c>
      <c r="AP116" s="96">
        <v>0</v>
      </c>
      <c r="AQ116" s="96">
        <v>0</v>
      </c>
      <c r="AR116" s="96">
        <f>9070271.75/10000000</f>
        <v>0.90702717499999996</v>
      </c>
      <c r="AS116" s="76">
        <f t="shared" si="46"/>
        <v>0.90702717499999996</v>
      </c>
      <c r="AT116" s="315">
        <v>0</v>
      </c>
      <c r="AU116" s="385">
        <v>0</v>
      </c>
      <c r="AV116" s="336">
        <v>0</v>
      </c>
      <c r="AW116" s="336"/>
      <c r="AX116" s="336"/>
      <c r="AY116" s="336"/>
      <c r="AZ116" s="336"/>
      <c r="BA116" s="336"/>
      <c r="BB116" s="337"/>
      <c r="BC116" s="308" t="s">
        <v>141</v>
      </c>
      <c r="BD116" s="357" t="s">
        <v>91</v>
      </c>
      <c r="BE116" s="65">
        <v>4370001991</v>
      </c>
      <c r="BF116" s="2">
        <v>120100260</v>
      </c>
      <c r="BG116" s="2" t="s">
        <v>130</v>
      </c>
    </row>
    <row r="117" spans="1:60" s="2" customFormat="1" ht="28.5" outlineLevel="1">
      <c r="A117" s="53">
        <v>28</v>
      </c>
      <c r="B117" s="235" t="s">
        <v>161</v>
      </c>
      <c r="C117" s="187" t="s">
        <v>72</v>
      </c>
      <c r="D117" s="185" t="str">
        <f>D103</f>
        <v>Add Cap (As per 296 of 2019)</v>
      </c>
      <c r="E117" s="186" t="s">
        <v>60</v>
      </c>
      <c r="F117" s="183"/>
      <c r="G117" s="55">
        <f t="shared" si="65"/>
        <v>17</v>
      </c>
      <c r="H117" s="62">
        <v>17</v>
      </c>
      <c r="I117" s="77"/>
      <c r="J117" s="77"/>
      <c r="K117" s="183" t="str">
        <f t="shared" si="69"/>
        <v>-</v>
      </c>
      <c r="L117" s="193" t="s">
        <v>111</v>
      </c>
      <c r="M117" s="181" t="s">
        <v>102</v>
      </c>
      <c r="N117" s="194" t="s">
        <v>99</v>
      </c>
      <c r="O117" s="489" t="s">
        <v>67</v>
      </c>
      <c r="P117" s="76">
        <v>0</v>
      </c>
      <c r="Q117" s="76">
        <v>0</v>
      </c>
      <c r="R117" s="76">
        <v>0</v>
      </c>
      <c r="S117" s="76">
        <v>0</v>
      </c>
      <c r="T117" s="76">
        <f t="shared" si="45"/>
        <v>0</v>
      </c>
      <c r="U117" s="309">
        <v>0</v>
      </c>
      <c r="V117" s="76">
        <v>0</v>
      </c>
      <c r="W117" s="76">
        <v>0</v>
      </c>
      <c r="X117" s="76"/>
      <c r="Y117" s="76"/>
      <c r="Z117" s="76"/>
      <c r="AA117" s="76"/>
      <c r="AB117" s="76"/>
      <c r="AC117" s="126">
        <v>0.2</v>
      </c>
      <c r="AD117" s="126">
        <v>0.2</v>
      </c>
      <c r="AE117" s="126">
        <v>0.2</v>
      </c>
      <c r="AF117" s="126">
        <v>0.2</v>
      </c>
      <c r="AG117" s="126"/>
      <c r="AH117" s="127">
        <v>0</v>
      </c>
      <c r="AI117" s="127">
        <v>0</v>
      </c>
      <c r="AJ117" s="127"/>
      <c r="AK117" s="127"/>
      <c r="AL117" s="127"/>
      <c r="AM117" s="127"/>
      <c r="AN117" s="127"/>
      <c r="AO117" s="76">
        <v>0</v>
      </c>
      <c r="AP117" s="96">
        <v>0</v>
      </c>
      <c r="AQ117" s="96">
        <v>0</v>
      </c>
      <c r="AR117" s="96">
        <v>0</v>
      </c>
      <c r="AS117" s="76">
        <f t="shared" si="46"/>
        <v>0</v>
      </c>
      <c r="AT117" s="315">
        <v>0</v>
      </c>
      <c r="AU117" s="385">
        <v>0</v>
      </c>
      <c r="AV117" s="336">
        <v>0</v>
      </c>
      <c r="AW117" s="336"/>
      <c r="AX117" s="336"/>
      <c r="AY117" s="336"/>
      <c r="AZ117" s="336"/>
      <c r="BA117" s="336"/>
      <c r="BB117" s="337"/>
      <c r="BC117" s="364" t="s">
        <v>112</v>
      </c>
      <c r="BD117" s="355" t="s">
        <v>98</v>
      </c>
      <c r="BE117" s="106" t="s">
        <v>99</v>
      </c>
    </row>
    <row r="118" spans="1:60" s="2" customFormat="1" ht="41.1" customHeight="1" outlineLevel="1">
      <c r="A118" s="53">
        <v>29</v>
      </c>
      <c r="B118" s="247" t="s">
        <v>162</v>
      </c>
      <c r="C118" s="187" t="s">
        <v>72</v>
      </c>
      <c r="D118" s="185" t="str">
        <f>D117</f>
        <v>Add Cap (As per 296 of 2019)</v>
      </c>
      <c r="E118" s="186" t="s">
        <v>60</v>
      </c>
      <c r="F118" s="188"/>
      <c r="G118" s="55">
        <f t="shared" si="65"/>
        <v>0.5</v>
      </c>
      <c r="H118" s="63">
        <v>0.5</v>
      </c>
      <c r="I118" s="77"/>
      <c r="J118" s="77"/>
      <c r="K118" s="183" t="str">
        <f t="shared" si="69"/>
        <v>-</v>
      </c>
      <c r="L118" s="195">
        <v>44023</v>
      </c>
      <c r="M118" s="181" t="s">
        <v>102</v>
      </c>
      <c r="N118" s="194" t="s">
        <v>99</v>
      </c>
      <c r="O118" s="84"/>
      <c r="P118" s="76">
        <v>0</v>
      </c>
      <c r="Q118" s="76">
        <v>0</v>
      </c>
      <c r="R118" s="76">
        <v>0</v>
      </c>
      <c r="S118" s="76">
        <v>0</v>
      </c>
      <c r="T118" s="76">
        <f t="shared" si="45"/>
        <v>0</v>
      </c>
      <c r="U118" s="200">
        <v>0.40149499999999999</v>
      </c>
      <c r="V118" s="76">
        <v>0</v>
      </c>
      <c r="W118" s="76">
        <v>0</v>
      </c>
      <c r="X118" s="76"/>
      <c r="Y118" s="76"/>
      <c r="Z118" s="76"/>
      <c r="AA118" s="76"/>
      <c r="AB118" s="76"/>
      <c r="AC118" s="126">
        <v>0</v>
      </c>
      <c r="AD118" s="126">
        <v>0</v>
      </c>
      <c r="AE118" s="126">
        <v>0.2</v>
      </c>
      <c r="AF118" s="126">
        <v>0.4</v>
      </c>
      <c r="AG118" s="126">
        <v>1</v>
      </c>
      <c r="AH118" s="127">
        <v>0</v>
      </c>
      <c r="AI118" s="127">
        <v>0</v>
      </c>
      <c r="AJ118" s="127"/>
      <c r="AK118" s="127"/>
      <c r="AL118" s="127"/>
      <c r="AM118" s="127"/>
      <c r="AN118" s="127"/>
      <c r="AO118" s="83">
        <v>0</v>
      </c>
      <c r="AP118" s="96">
        <v>0</v>
      </c>
      <c r="AQ118" s="96">
        <v>0</v>
      </c>
      <c r="AR118" s="96">
        <v>0</v>
      </c>
      <c r="AS118" s="83">
        <f t="shared" si="46"/>
        <v>0</v>
      </c>
      <c r="AT118" s="200">
        <v>0.40149499999999999</v>
      </c>
      <c r="AU118" s="385">
        <v>0</v>
      </c>
      <c r="AV118" s="336">
        <v>0</v>
      </c>
      <c r="AW118" s="336"/>
      <c r="AX118" s="336"/>
      <c r="AY118" s="336"/>
      <c r="AZ118" s="336"/>
      <c r="BA118" s="336"/>
      <c r="BB118" s="344"/>
      <c r="BC118" s="308" t="s">
        <v>558</v>
      </c>
      <c r="BD118" s="355" t="s">
        <v>91</v>
      </c>
      <c r="BE118" s="105">
        <v>4385000381</v>
      </c>
    </row>
    <row r="119" spans="1:60" s="28" customFormat="1">
      <c r="A119" s="81"/>
      <c r="B119" s="24" t="s">
        <v>519</v>
      </c>
      <c r="C119" s="181"/>
      <c r="D119" s="181"/>
      <c r="E119" s="182"/>
      <c r="F119" s="183"/>
      <c r="G119" s="78"/>
      <c r="H119" s="78"/>
      <c r="I119" s="78"/>
      <c r="J119" s="78"/>
      <c r="K119" s="183" t="str">
        <f t="shared" si="69"/>
        <v>-</v>
      </c>
      <c r="L119" s="193"/>
      <c r="M119" s="193"/>
      <c r="N119" s="194"/>
      <c r="O119" s="78"/>
      <c r="P119" s="91"/>
      <c r="Q119" s="91"/>
      <c r="R119" s="91"/>
      <c r="S119" s="91"/>
      <c r="T119" s="91">
        <f t="shared" si="45"/>
        <v>0</v>
      </c>
      <c r="U119" s="91"/>
      <c r="V119" s="91"/>
      <c r="W119" s="91"/>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1">
        <f t="shared" si="46"/>
        <v>0</v>
      </c>
      <c r="AT119" s="91"/>
      <c r="AU119" s="394"/>
      <c r="AV119" s="426"/>
      <c r="AW119" s="426"/>
      <c r="AX119" s="426"/>
      <c r="AY119" s="426"/>
      <c r="AZ119" s="426"/>
      <c r="BA119" s="426"/>
      <c r="BB119" s="427"/>
      <c r="BC119" s="428"/>
      <c r="BD119" s="429"/>
      <c r="BE119" s="78"/>
    </row>
    <row r="120" spans="1:60" s="28" customFormat="1" outlineLevel="1">
      <c r="A120" s="259">
        <v>22</v>
      </c>
      <c r="B120" s="260" t="s">
        <v>520</v>
      </c>
      <c r="C120" s="259" t="s">
        <v>70</v>
      </c>
      <c r="D120" s="259" t="s">
        <v>521</v>
      </c>
      <c r="E120" s="261">
        <v>44305</v>
      </c>
      <c r="F120" s="262">
        <v>44739</v>
      </c>
      <c r="G120" s="263">
        <f>SUM(G121:G122)</f>
        <v>89.240000000000009</v>
      </c>
      <c r="H120" s="263">
        <f>SUM(H121:H122)</f>
        <v>89.240000000000009</v>
      </c>
      <c r="I120" s="193"/>
      <c r="J120" s="193"/>
      <c r="K120" s="183">
        <f>IF(F120=0,"-",F120)</f>
        <v>44739</v>
      </c>
      <c r="L120" s="181"/>
      <c r="M120" s="181"/>
      <c r="N120" s="193"/>
      <c r="O120" s="193"/>
      <c r="P120" s="250"/>
      <c r="Q120" s="250"/>
      <c r="R120" s="250"/>
      <c r="S120" s="250"/>
      <c r="T120" s="250">
        <f t="shared" si="45"/>
        <v>0</v>
      </c>
      <c r="U120" s="250"/>
      <c r="V120" s="250"/>
      <c r="W120" s="250"/>
      <c r="X120" s="250"/>
      <c r="Y120" s="250"/>
      <c r="Z120" s="250"/>
      <c r="AA120" s="250"/>
      <c r="AB120" s="250"/>
      <c r="AC120" s="251"/>
      <c r="AD120" s="251"/>
      <c r="AE120" s="251"/>
      <c r="AF120" s="251"/>
      <c r="AG120" s="251"/>
      <c r="AH120" s="251"/>
      <c r="AI120" s="251"/>
      <c r="AJ120" s="251"/>
      <c r="AK120" s="251"/>
      <c r="AL120" s="251"/>
      <c r="AM120" s="251"/>
      <c r="AN120" s="251"/>
      <c r="AO120" s="250"/>
      <c r="AP120" s="252"/>
      <c r="AQ120" s="252"/>
      <c r="AR120" s="252"/>
      <c r="AS120" s="250">
        <f t="shared" si="46"/>
        <v>0</v>
      </c>
      <c r="AT120" s="250"/>
      <c r="AU120" s="395"/>
      <c r="AV120" s="430"/>
      <c r="AW120" s="430"/>
      <c r="AX120" s="430"/>
      <c r="AY120" s="430"/>
      <c r="AZ120" s="430"/>
      <c r="BA120" s="430"/>
      <c r="BB120" s="430"/>
      <c r="BC120" s="431"/>
      <c r="BD120" s="300" t="s">
        <v>99</v>
      </c>
      <c r="BE120" s="120"/>
    </row>
    <row r="121" spans="1:60" s="28" customFormat="1" outlineLevel="1">
      <c r="A121" s="68">
        <v>22.1</v>
      </c>
      <c r="B121" s="22" t="s">
        <v>520</v>
      </c>
      <c r="C121" s="248" t="s">
        <v>72</v>
      </c>
      <c r="D121" s="53" t="str">
        <f t="shared" ref="D121:F122" si="71">D120</f>
        <v>MERC/CAPEX/2021-2022/0284</v>
      </c>
      <c r="E121" s="249">
        <f t="shared" si="71"/>
        <v>44305</v>
      </c>
      <c r="F121" s="249">
        <f t="shared" si="71"/>
        <v>44739</v>
      </c>
      <c r="G121" s="118">
        <f>84.7+0.5</f>
        <v>85.2</v>
      </c>
      <c r="H121" s="118">
        <f>84.7+0.5</f>
        <v>85.2</v>
      </c>
      <c r="I121" s="78"/>
      <c r="J121" s="78"/>
      <c r="K121" s="183">
        <f>IF(F121=0,"-",F121)</f>
        <v>44739</v>
      </c>
      <c r="L121" s="193"/>
      <c r="M121" s="193"/>
      <c r="N121" s="194"/>
      <c r="O121" s="78"/>
      <c r="P121" s="76"/>
      <c r="Q121" s="91"/>
      <c r="R121" s="91"/>
      <c r="S121" s="91"/>
      <c r="T121" s="76">
        <f t="shared" si="45"/>
        <v>0</v>
      </c>
      <c r="U121" s="91"/>
      <c r="V121" s="91">
        <v>4.0999999999999996</v>
      </c>
      <c r="W121" s="91">
        <v>94.72</v>
      </c>
      <c r="X121" s="91"/>
      <c r="Y121" s="91"/>
      <c r="Z121" s="91"/>
      <c r="AA121" s="91"/>
      <c r="AB121" s="91"/>
      <c r="AC121" s="126"/>
      <c r="AD121" s="126"/>
      <c r="AE121" s="126"/>
      <c r="AF121" s="126"/>
      <c r="AG121" s="126"/>
      <c r="AH121" s="126"/>
      <c r="AI121" s="126">
        <v>1</v>
      </c>
      <c r="AJ121" s="126"/>
      <c r="AK121" s="126"/>
      <c r="AL121" s="126"/>
      <c r="AM121" s="126"/>
      <c r="AN121" s="126"/>
      <c r="AO121" s="76"/>
      <c r="AP121" s="128"/>
      <c r="AQ121" s="128"/>
      <c r="AR121" s="128"/>
      <c r="AS121" s="76">
        <f t="shared" si="46"/>
        <v>0</v>
      </c>
      <c r="AT121" s="98"/>
      <c r="AU121" s="385"/>
      <c r="AV121" s="337">
        <v>76.2</v>
      </c>
      <c r="AW121" s="337">
        <v>32.659999999999997</v>
      </c>
      <c r="AX121" s="336"/>
      <c r="AY121" s="336"/>
      <c r="AZ121" s="336"/>
      <c r="BA121" s="336"/>
      <c r="BB121" s="337"/>
      <c r="BC121" s="308" t="s">
        <v>554</v>
      </c>
      <c r="BD121" s="355" t="s">
        <v>73</v>
      </c>
      <c r="BE121" s="134"/>
    </row>
    <row r="122" spans="1:60" s="28" customFormat="1" outlineLevel="1">
      <c r="A122" s="192"/>
      <c r="B122" s="253" t="s">
        <v>29</v>
      </c>
      <c r="C122" s="187" t="s">
        <v>29</v>
      </c>
      <c r="D122" s="192" t="str">
        <f t="shared" si="71"/>
        <v>MERC/CAPEX/2021-2022/0284</v>
      </c>
      <c r="E122" s="254">
        <f t="shared" si="71"/>
        <v>44305</v>
      </c>
      <c r="F122" s="254">
        <f t="shared" si="71"/>
        <v>44739</v>
      </c>
      <c r="G122" s="255">
        <v>4.04</v>
      </c>
      <c r="H122" s="255">
        <v>4.04</v>
      </c>
      <c r="I122" s="193"/>
      <c r="J122" s="193"/>
      <c r="K122" s="183">
        <f>IF(F122=0,"-",F122)</f>
        <v>44739</v>
      </c>
      <c r="L122" s="193"/>
      <c r="M122" s="193"/>
      <c r="N122" s="194"/>
      <c r="O122" s="193"/>
      <c r="P122" s="256"/>
      <c r="Q122" s="257"/>
      <c r="R122" s="257"/>
      <c r="S122" s="257"/>
      <c r="T122" s="256">
        <f t="shared" si="45"/>
        <v>0</v>
      </c>
      <c r="U122" s="257"/>
      <c r="V122" s="257">
        <v>0.49</v>
      </c>
      <c r="W122" s="257">
        <v>4.04</v>
      </c>
      <c r="X122" s="257"/>
      <c r="Y122" s="257"/>
      <c r="Z122" s="257"/>
      <c r="AA122" s="257"/>
      <c r="AB122" s="257"/>
      <c r="AC122" s="251"/>
      <c r="AD122" s="251"/>
      <c r="AE122" s="251"/>
      <c r="AF122" s="251"/>
      <c r="AG122" s="251"/>
      <c r="AH122" s="251"/>
      <c r="AI122" s="251">
        <v>1</v>
      </c>
      <c r="AJ122" s="251"/>
      <c r="AK122" s="251"/>
      <c r="AL122" s="251"/>
      <c r="AM122" s="251"/>
      <c r="AN122" s="251"/>
      <c r="AO122" s="256"/>
      <c r="AP122" s="252"/>
      <c r="AQ122" s="252"/>
      <c r="AR122" s="252"/>
      <c r="AS122" s="256">
        <f t="shared" si="46"/>
        <v>0</v>
      </c>
      <c r="AT122" s="258"/>
      <c r="AU122" s="396"/>
      <c r="AV122" s="336"/>
      <c r="AW122" s="337"/>
      <c r="AX122" s="336"/>
      <c r="AY122" s="336"/>
      <c r="AZ122" s="336"/>
      <c r="BA122" s="336"/>
      <c r="BB122" s="432"/>
      <c r="BC122" s="299"/>
      <c r="BD122" s="433" t="s">
        <v>99</v>
      </c>
      <c r="BE122" s="134"/>
    </row>
    <row r="123" spans="1:60" s="3" customFormat="1" ht="31.5">
      <c r="A123" s="271" t="s">
        <v>528</v>
      </c>
      <c r="B123" s="272" t="s">
        <v>529</v>
      </c>
      <c r="C123" s="271" t="s">
        <v>70</v>
      </c>
      <c r="D123" s="271" t="s">
        <v>530</v>
      </c>
      <c r="E123" s="273">
        <v>43343</v>
      </c>
      <c r="F123" s="273">
        <v>44604</v>
      </c>
      <c r="G123" s="274">
        <v>113.91</v>
      </c>
      <c r="H123" s="274">
        <v>57</v>
      </c>
      <c r="I123" s="275"/>
      <c r="J123" s="275"/>
      <c r="K123" s="276"/>
      <c r="L123" s="277"/>
      <c r="M123" s="277"/>
      <c r="N123" s="277"/>
      <c r="O123" s="172"/>
      <c r="P123" s="278"/>
      <c r="Q123" s="278"/>
      <c r="R123" s="279"/>
      <c r="S123" s="279"/>
      <c r="T123" s="278">
        <f t="shared" si="45"/>
        <v>0</v>
      </c>
      <c r="U123" s="279"/>
      <c r="V123" s="279"/>
      <c r="W123" s="279"/>
      <c r="X123" s="279"/>
      <c r="Y123" s="279"/>
      <c r="Z123" s="279"/>
      <c r="AA123" s="279"/>
      <c r="AB123" s="279"/>
      <c r="AC123" s="280"/>
      <c r="AD123" s="280"/>
      <c r="AE123" s="281"/>
      <c r="AF123" s="281"/>
      <c r="AG123" s="281"/>
      <c r="AH123" s="281"/>
      <c r="AI123" s="281"/>
      <c r="AJ123" s="281"/>
      <c r="AK123" s="281"/>
      <c r="AL123" s="281"/>
      <c r="AM123" s="281"/>
      <c r="AN123" s="281"/>
      <c r="AO123" s="278"/>
      <c r="AP123" s="278"/>
      <c r="AQ123" s="279"/>
      <c r="AR123" s="279"/>
      <c r="AS123" s="278">
        <f t="shared" si="46"/>
        <v>0</v>
      </c>
      <c r="AT123" s="279"/>
      <c r="AU123" s="397"/>
      <c r="AV123" s="434"/>
      <c r="AW123" s="434"/>
      <c r="AX123" s="434"/>
      <c r="AY123" s="434"/>
      <c r="AZ123" s="434"/>
      <c r="BA123" s="434"/>
      <c r="BB123" s="434"/>
      <c r="BC123" s="434"/>
      <c r="BD123" s="435"/>
      <c r="BE123" s="284"/>
      <c r="BF123" s="284"/>
      <c r="BH123" s="285"/>
    </row>
    <row r="124" spans="1:60" s="3" customFormat="1" ht="31.5">
      <c r="A124" s="286" t="s">
        <v>531</v>
      </c>
      <c r="B124" s="287" t="s">
        <v>529</v>
      </c>
      <c r="C124" s="288" t="s">
        <v>72</v>
      </c>
      <c r="D124" s="288" t="s">
        <v>530</v>
      </c>
      <c r="E124" s="289">
        <v>43343</v>
      </c>
      <c r="F124" s="289">
        <v>44604</v>
      </c>
      <c r="G124" s="290">
        <v>108.48</v>
      </c>
      <c r="H124" s="290">
        <v>54.24</v>
      </c>
      <c r="I124" s="275"/>
      <c r="J124" s="275"/>
      <c r="K124" s="276"/>
      <c r="L124" s="277"/>
      <c r="M124" s="277"/>
      <c r="N124" s="277"/>
      <c r="O124" s="172"/>
      <c r="P124" s="278"/>
      <c r="Q124" s="278"/>
      <c r="R124" s="279"/>
      <c r="S124" s="279"/>
      <c r="T124" s="278">
        <f t="shared" si="45"/>
        <v>0</v>
      </c>
      <c r="U124" s="279"/>
      <c r="V124" s="279"/>
      <c r="W124" s="279"/>
      <c r="X124" s="279"/>
      <c r="Y124" s="279"/>
      <c r="Z124" s="279"/>
      <c r="AA124" s="279"/>
      <c r="AB124" s="279"/>
      <c r="AC124" s="280"/>
      <c r="AD124" s="280"/>
      <c r="AE124" s="281"/>
      <c r="AF124" s="281"/>
      <c r="AG124" s="281"/>
      <c r="AH124" s="281"/>
      <c r="AI124" s="281"/>
      <c r="AJ124" s="281"/>
      <c r="AK124" s="281"/>
      <c r="AL124" s="281"/>
      <c r="AM124" s="281"/>
      <c r="AN124" s="281"/>
      <c r="AO124" s="278"/>
      <c r="AP124" s="278"/>
      <c r="AQ124" s="279"/>
      <c r="AR124" s="279"/>
      <c r="AS124" s="278">
        <f t="shared" si="46"/>
        <v>0</v>
      </c>
      <c r="AT124" s="279"/>
      <c r="AU124" s="397"/>
      <c r="AV124" s="434"/>
      <c r="AW124" s="434"/>
      <c r="AX124" s="434"/>
      <c r="AY124" s="434"/>
      <c r="AZ124" s="434"/>
      <c r="BA124" s="434"/>
      <c r="BB124" s="434"/>
      <c r="BC124" s="434"/>
      <c r="BD124" s="435"/>
      <c r="BE124" s="284"/>
      <c r="BF124" s="284"/>
      <c r="BH124" s="285"/>
    </row>
    <row r="125" spans="1:60" s="3" customFormat="1" ht="15.75">
      <c r="A125" s="288"/>
      <c r="B125" s="287" t="s">
        <v>29</v>
      </c>
      <c r="C125" s="288" t="s">
        <v>29</v>
      </c>
      <c r="D125" s="288" t="s">
        <v>530</v>
      </c>
      <c r="E125" s="289">
        <v>43343</v>
      </c>
      <c r="F125" s="289">
        <v>44604</v>
      </c>
      <c r="G125" s="290">
        <v>5.43</v>
      </c>
      <c r="H125" s="290">
        <v>2.76</v>
      </c>
      <c r="I125" s="275"/>
      <c r="J125" s="275"/>
      <c r="K125" s="276"/>
      <c r="L125" s="277"/>
      <c r="M125" s="277"/>
      <c r="N125" s="277"/>
      <c r="O125" s="172"/>
      <c r="P125" s="278"/>
      <c r="Q125" s="278"/>
      <c r="R125" s="279"/>
      <c r="S125" s="279"/>
      <c r="T125" s="278">
        <f t="shared" si="45"/>
        <v>0</v>
      </c>
      <c r="U125" s="279"/>
      <c r="V125" s="279"/>
      <c r="W125" s="279"/>
      <c r="X125" s="279"/>
      <c r="Y125" s="279"/>
      <c r="Z125" s="279"/>
      <c r="AA125" s="279"/>
      <c r="AB125" s="279"/>
      <c r="AC125" s="280"/>
      <c r="AD125" s="280"/>
      <c r="AE125" s="281"/>
      <c r="AF125" s="281"/>
      <c r="AG125" s="281"/>
      <c r="AH125" s="281"/>
      <c r="AI125" s="281"/>
      <c r="AJ125" s="281"/>
      <c r="AK125" s="281"/>
      <c r="AL125" s="281"/>
      <c r="AM125" s="281"/>
      <c r="AN125" s="281"/>
      <c r="AO125" s="278"/>
      <c r="AP125" s="278"/>
      <c r="AQ125" s="279"/>
      <c r="AR125" s="279"/>
      <c r="AS125" s="278">
        <f t="shared" si="46"/>
        <v>0</v>
      </c>
      <c r="AT125" s="279"/>
      <c r="AU125" s="397"/>
      <c r="AV125" s="434"/>
      <c r="AW125" s="434"/>
      <c r="AX125" s="434"/>
      <c r="AY125" s="434"/>
      <c r="AZ125" s="434"/>
      <c r="BA125" s="434"/>
      <c r="BB125" s="434"/>
      <c r="BC125" s="434"/>
      <c r="BD125" s="435"/>
      <c r="BE125" s="284"/>
      <c r="BF125" s="284"/>
      <c r="BH125" s="285"/>
    </row>
    <row r="126" spans="1:60" s="3" customFormat="1" ht="31.5">
      <c r="A126" s="271" t="s">
        <v>532</v>
      </c>
      <c r="B126" s="272" t="s">
        <v>533</v>
      </c>
      <c r="C126" s="271" t="s">
        <v>70</v>
      </c>
      <c r="D126" s="271" t="s">
        <v>534</v>
      </c>
      <c r="E126" s="273">
        <v>45013</v>
      </c>
      <c r="F126" s="273">
        <v>45232</v>
      </c>
      <c r="G126" s="274">
        <v>69.308999999999997</v>
      </c>
      <c r="H126" s="274">
        <v>69.308999999999997</v>
      </c>
      <c r="I126" s="275"/>
      <c r="J126" s="275"/>
      <c r="K126" s="276"/>
      <c r="L126" s="277"/>
      <c r="M126" s="277"/>
      <c r="N126" s="277"/>
      <c r="O126" s="172"/>
      <c r="P126" s="278"/>
      <c r="Q126" s="278"/>
      <c r="R126" s="279"/>
      <c r="S126" s="279"/>
      <c r="T126" s="278">
        <f t="shared" si="45"/>
        <v>0</v>
      </c>
      <c r="U126" s="279"/>
      <c r="V126" s="279"/>
      <c r="W126" s="279"/>
      <c r="X126" s="279"/>
      <c r="Y126" s="279"/>
      <c r="Z126" s="279"/>
      <c r="AA126" s="279"/>
      <c r="AB126" s="279"/>
      <c r="AC126" s="280"/>
      <c r="AD126" s="280"/>
      <c r="AE126" s="281"/>
      <c r="AF126" s="281"/>
      <c r="AG126" s="281"/>
      <c r="AH126" s="281"/>
      <c r="AI126" s="281"/>
      <c r="AJ126" s="281"/>
      <c r="AK126" s="281"/>
      <c r="AL126" s="281"/>
      <c r="AM126" s="281"/>
      <c r="AN126" s="281"/>
      <c r="AO126" s="278"/>
      <c r="AP126" s="278"/>
      <c r="AQ126" s="279"/>
      <c r="AR126" s="279"/>
      <c r="AS126" s="278">
        <f t="shared" si="46"/>
        <v>0</v>
      </c>
      <c r="AT126" s="279"/>
      <c r="AU126" s="397"/>
      <c r="AV126" s="434"/>
      <c r="AW126" s="434"/>
      <c r="AX126" s="434"/>
      <c r="AY126" s="434"/>
      <c r="AZ126" s="434"/>
      <c r="BA126" s="434"/>
      <c r="BB126" s="434"/>
      <c r="BC126" s="434"/>
      <c r="BD126" s="435"/>
      <c r="BE126" s="284"/>
      <c r="BF126" s="284"/>
      <c r="BH126" s="285"/>
    </row>
    <row r="127" spans="1:60" s="3" customFormat="1" ht="31.5">
      <c r="A127" s="286" t="s">
        <v>535</v>
      </c>
      <c r="B127" s="287" t="s">
        <v>533</v>
      </c>
      <c r="C127" s="288" t="s">
        <v>72</v>
      </c>
      <c r="D127" s="288" t="s">
        <v>534</v>
      </c>
      <c r="E127" s="289">
        <v>45013</v>
      </c>
      <c r="F127" s="289">
        <v>45232</v>
      </c>
      <c r="G127" s="290">
        <v>66.009</v>
      </c>
      <c r="H127" s="290">
        <v>66.009</v>
      </c>
      <c r="I127" s="275"/>
      <c r="J127" s="275"/>
      <c r="K127" s="276"/>
      <c r="L127" s="277"/>
      <c r="M127" s="277"/>
      <c r="N127" s="277"/>
      <c r="O127" s="172"/>
      <c r="P127" s="278"/>
      <c r="Q127" s="278"/>
      <c r="R127" s="279"/>
      <c r="S127" s="279"/>
      <c r="T127" s="278">
        <f t="shared" si="45"/>
        <v>0</v>
      </c>
      <c r="U127" s="279"/>
      <c r="V127" s="279"/>
      <c r="W127" s="279">
        <v>2.23</v>
      </c>
      <c r="X127" s="279"/>
      <c r="Y127" s="279"/>
      <c r="Z127" s="279"/>
      <c r="AA127" s="279"/>
      <c r="AB127" s="279"/>
      <c r="AC127" s="280"/>
      <c r="AD127" s="280"/>
      <c r="AE127" s="281"/>
      <c r="AF127" s="281"/>
      <c r="AG127" s="281"/>
      <c r="AH127" s="281"/>
      <c r="AI127" s="281"/>
      <c r="AJ127" s="281"/>
      <c r="AK127" s="281"/>
      <c r="AL127" s="281"/>
      <c r="AM127" s="281"/>
      <c r="AN127" s="281"/>
      <c r="AO127" s="278"/>
      <c r="AP127" s="278"/>
      <c r="AQ127" s="279"/>
      <c r="AR127" s="279"/>
      <c r="AS127" s="278">
        <f t="shared" si="46"/>
        <v>0</v>
      </c>
      <c r="AT127" s="279"/>
      <c r="AU127" s="397"/>
      <c r="AV127" s="434">
        <v>2.23</v>
      </c>
      <c r="AW127" s="434"/>
      <c r="AX127" s="434"/>
      <c r="AY127" s="434"/>
      <c r="AZ127" s="434"/>
      <c r="BA127" s="434"/>
      <c r="BB127" s="434"/>
      <c r="BC127" s="434" t="s">
        <v>726</v>
      </c>
      <c r="BD127" s="435" t="s">
        <v>73</v>
      </c>
      <c r="BE127" s="284"/>
      <c r="BF127" s="284"/>
      <c r="BH127" s="285"/>
    </row>
    <row r="128" spans="1:60" s="3" customFormat="1" ht="15.75">
      <c r="A128" s="288"/>
      <c r="B128" s="287" t="s">
        <v>29</v>
      </c>
      <c r="C128" s="288" t="s">
        <v>29</v>
      </c>
      <c r="D128" s="288" t="s">
        <v>534</v>
      </c>
      <c r="E128" s="289">
        <v>45013</v>
      </c>
      <c r="F128" s="289">
        <v>45232</v>
      </c>
      <c r="G128" s="290">
        <v>3.3</v>
      </c>
      <c r="H128" s="290">
        <v>3.3</v>
      </c>
      <c r="I128" s="275"/>
      <c r="J128" s="275"/>
      <c r="K128" s="276"/>
      <c r="L128" s="277"/>
      <c r="M128" s="277"/>
      <c r="N128" s="277"/>
      <c r="O128" s="172"/>
      <c r="P128" s="278"/>
      <c r="Q128" s="278"/>
      <c r="R128" s="279"/>
      <c r="S128" s="279"/>
      <c r="T128" s="278">
        <f t="shared" si="45"/>
        <v>0</v>
      </c>
      <c r="U128" s="279"/>
      <c r="V128" s="279"/>
      <c r="W128" s="279"/>
      <c r="X128" s="279"/>
      <c r="Y128" s="279"/>
      <c r="Z128" s="279"/>
      <c r="AA128" s="279"/>
      <c r="AB128" s="279"/>
      <c r="AC128" s="280"/>
      <c r="AD128" s="280"/>
      <c r="AE128" s="281"/>
      <c r="AF128" s="281"/>
      <c r="AG128" s="281"/>
      <c r="AH128" s="281"/>
      <c r="AI128" s="281"/>
      <c r="AJ128" s="281"/>
      <c r="AK128" s="281"/>
      <c r="AL128" s="281"/>
      <c r="AM128" s="281"/>
      <c r="AN128" s="281"/>
      <c r="AO128" s="278"/>
      <c r="AP128" s="278"/>
      <c r="AQ128" s="279"/>
      <c r="AR128" s="279"/>
      <c r="AS128" s="278">
        <f t="shared" si="46"/>
        <v>0</v>
      </c>
      <c r="AT128" s="279"/>
      <c r="AU128" s="397"/>
      <c r="AV128" s="434"/>
      <c r="AW128" s="434"/>
      <c r="AX128" s="434"/>
      <c r="AY128" s="434"/>
      <c r="AZ128" s="434"/>
      <c r="BA128" s="434"/>
      <c r="BB128" s="434"/>
      <c r="BC128" s="434"/>
      <c r="BD128" s="435"/>
      <c r="BE128" s="284"/>
      <c r="BF128" s="284"/>
      <c r="BH128" s="285"/>
    </row>
    <row r="129" spans="1:60" s="28" customFormat="1" ht="21">
      <c r="A129" s="119"/>
      <c r="B129" s="24" t="s">
        <v>328</v>
      </c>
      <c r="C129" s="189"/>
      <c r="D129" s="189"/>
      <c r="E129" s="190"/>
      <c r="F129" s="191"/>
      <c r="G129" s="67"/>
      <c r="H129" s="67"/>
      <c r="I129" s="78"/>
      <c r="J129" s="78"/>
      <c r="K129" s="183" t="str">
        <f>IF(F129=0,"-",F129)</f>
        <v>-</v>
      </c>
      <c r="L129" s="181"/>
      <c r="M129" s="181"/>
      <c r="N129" s="193"/>
      <c r="O129" s="78"/>
      <c r="P129" s="83"/>
      <c r="Q129" s="83"/>
      <c r="R129" s="83"/>
      <c r="S129" s="83"/>
      <c r="T129" s="83">
        <f t="shared" si="45"/>
        <v>0</v>
      </c>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f t="shared" si="46"/>
        <v>0</v>
      </c>
      <c r="AT129" s="83"/>
      <c r="AU129" s="398"/>
      <c r="AV129" s="434"/>
      <c r="AW129" s="434"/>
      <c r="AX129" s="434"/>
      <c r="AY129" s="434"/>
      <c r="AZ129" s="434"/>
      <c r="BA129" s="434"/>
      <c r="BB129" s="434"/>
      <c r="BC129" s="434"/>
      <c r="BD129" s="435"/>
      <c r="BE129" s="120"/>
    </row>
    <row r="130" spans="1:60" s="3" customFormat="1" ht="47.25">
      <c r="A130" s="271">
        <v>1</v>
      </c>
      <c r="B130" s="272" t="s">
        <v>565</v>
      </c>
      <c r="C130" s="271" t="s">
        <v>70</v>
      </c>
      <c r="D130" s="371" t="s">
        <v>566</v>
      </c>
      <c r="E130" s="275"/>
      <c r="F130" s="275"/>
      <c r="G130" s="275"/>
      <c r="H130" s="275"/>
      <c r="I130" s="172"/>
      <c r="J130" s="172"/>
      <c r="K130" s="275"/>
      <c r="L130" s="275"/>
      <c r="M130" s="275"/>
      <c r="N130" s="275"/>
      <c r="O130" s="275"/>
      <c r="P130" s="278"/>
      <c r="Q130" s="278"/>
      <c r="R130" s="278"/>
      <c r="S130" s="278"/>
      <c r="T130" s="278">
        <f t="shared" si="45"/>
        <v>0</v>
      </c>
      <c r="U130" s="278"/>
      <c r="V130" s="278"/>
      <c r="W130" s="278"/>
      <c r="X130" s="278"/>
      <c r="Y130" s="278"/>
      <c r="Z130" s="278"/>
      <c r="AA130" s="278"/>
      <c r="AB130" s="278"/>
      <c r="AC130" s="278"/>
      <c r="AD130" s="278"/>
      <c r="AE130" s="278"/>
      <c r="AF130" s="278"/>
      <c r="AG130" s="278"/>
      <c r="AH130" s="278"/>
      <c r="AI130" s="278"/>
      <c r="AJ130" s="278"/>
      <c r="AK130" s="278"/>
      <c r="AL130" s="278"/>
      <c r="AM130" s="278"/>
      <c r="AN130" s="278"/>
      <c r="AO130" s="278"/>
      <c r="AP130" s="278"/>
      <c r="AQ130" s="278"/>
      <c r="AR130" s="278"/>
      <c r="AS130" s="278">
        <f t="shared" si="46"/>
        <v>0</v>
      </c>
      <c r="AT130" s="278"/>
      <c r="AU130" s="399"/>
      <c r="AV130" s="436"/>
      <c r="AW130" s="436"/>
      <c r="AX130" s="436"/>
      <c r="AY130" s="436"/>
      <c r="AZ130" s="436"/>
      <c r="BA130" s="436"/>
      <c r="BB130" s="436"/>
      <c r="BC130" s="437" t="s">
        <v>727</v>
      </c>
      <c r="BD130" s="437" t="s">
        <v>73</v>
      </c>
      <c r="BE130" s="284"/>
      <c r="BF130" s="284"/>
      <c r="BH130" s="285"/>
    </row>
    <row r="131" spans="1:60" s="3" customFormat="1" ht="165" outlineLevel="1">
      <c r="A131" s="18">
        <v>1.1000000000000001</v>
      </c>
      <c r="B131" s="372" t="s">
        <v>567</v>
      </c>
      <c r="C131" s="187" t="s">
        <v>72</v>
      </c>
      <c r="D131" s="371" t="s">
        <v>566</v>
      </c>
      <c r="E131" s="186"/>
      <c r="F131" s="183"/>
      <c r="G131" s="133">
        <v>5.68</v>
      </c>
      <c r="H131" s="192"/>
      <c r="I131" s="77"/>
      <c r="J131" s="77"/>
      <c r="K131" s="182"/>
      <c r="L131" s="193"/>
      <c r="M131" s="193"/>
      <c r="N131" s="194"/>
      <c r="O131" s="82" t="s">
        <v>661</v>
      </c>
      <c r="P131" s="278">
        <v>0</v>
      </c>
      <c r="Q131" s="278">
        <v>0</v>
      </c>
      <c r="R131" s="278">
        <v>0</v>
      </c>
      <c r="S131" s="278">
        <v>0</v>
      </c>
      <c r="T131" s="278">
        <f t="shared" si="45"/>
        <v>0</v>
      </c>
      <c r="U131" s="278">
        <v>0</v>
      </c>
      <c r="V131" s="278">
        <v>0</v>
      </c>
      <c r="W131" s="278">
        <v>0</v>
      </c>
      <c r="X131" s="133">
        <v>5.68</v>
      </c>
      <c r="Y131" s="278">
        <v>0</v>
      </c>
      <c r="Z131" s="278">
        <v>0</v>
      </c>
      <c r="AA131" s="278">
        <v>0</v>
      </c>
      <c r="AB131" s="278">
        <v>0</v>
      </c>
      <c r="AC131" s="192"/>
      <c r="AD131" s="192"/>
      <c r="AE131" s="192"/>
      <c r="AF131" s="192"/>
      <c r="AG131" s="192"/>
      <c r="AH131" s="192"/>
      <c r="AI131" s="192"/>
      <c r="AJ131" s="126">
        <v>1</v>
      </c>
      <c r="AK131" s="192"/>
      <c r="AL131" s="192"/>
      <c r="AM131" s="192"/>
      <c r="AN131" s="192"/>
      <c r="AO131" s="278"/>
      <c r="AP131" s="278"/>
      <c r="AQ131" s="278"/>
      <c r="AR131" s="278"/>
      <c r="AS131" s="278">
        <f t="shared" si="46"/>
        <v>0</v>
      </c>
      <c r="AT131" s="278"/>
      <c r="AU131" s="399"/>
      <c r="AV131" s="437"/>
      <c r="AW131" s="438">
        <v>5.68</v>
      </c>
      <c r="AX131" s="437"/>
      <c r="AY131" s="437"/>
      <c r="AZ131" s="437"/>
      <c r="BA131" s="437"/>
      <c r="BB131" s="337"/>
      <c r="BC131" s="364" t="s">
        <v>728</v>
      </c>
      <c r="BD131" s="355" t="s">
        <v>73</v>
      </c>
      <c r="BE131" s="372"/>
    </row>
    <row r="132" spans="1:60" s="3" customFormat="1" ht="135" outlineLevel="1">
      <c r="A132" s="18">
        <v>1.2</v>
      </c>
      <c r="B132" s="372" t="s">
        <v>568</v>
      </c>
      <c r="C132" s="187" t="s">
        <v>72</v>
      </c>
      <c r="D132" s="371" t="s">
        <v>566</v>
      </c>
      <c r="E132" s="186"/>
      <c r="F132" s="183"/>
      <c r="G132" s="133">
        <v>4.5</v>
      </c>
      <c r="H132" s="192"/>
      <c r="I132" s="77"/>
      <c r="J132" s="77"/>
      <c r="K132" s="182"/>
      <c r="L132" s="193"/>
      <c r="M132" s="193"/>
      <c r="N132" s="194"/>
      <c r="O132" s="82" t="s">
        <v>662</v>
      </c>
      <c r="P132" s="278">
        <v>0</v>
      </c>
      <c r="Q132" s="278">
        <v>0</v>
      </c>
      <c r="R132" s="278">
        <v>0</v>
      </c>
      <c r="S132" s="278">
        <v>0</v>
      </c>
      <c r="T132" s="278">
        <f t="shared" si="45"/>
        <v>0</v>
      </c>
      <c r="U132" s="278">
        <v>0</v>
      </c>
      <c r="V132" s="278">
        <v>0</v>
      </c>
      <c r="W132" s="278">
        <v>0</v>
      </c>
      <c r="X132" s="133">
        <v>4.5</v>
      </c>
      <c r="Y132" s="278">
        <v>0</v>
      </c>
      <c r="Z132" s="278">
        <v>0</v>
      </c>
      <c r="AA132" s="278">
        <v>0</v>
      </c>
      <c r="AB132" s="278">
        <v>0</v>
      </c>
      <c r="AC132" s="192"/>
      <c r="AD132" s="192"/>
      <c r="AE132" s="192"/>
      <c r="AF132" s="192"/>
      <c r="AG132" s="192"/>
      <c r="AH132" s="192"/>
      <c r="AI132" s="192"/>
      <c r="AJ132" s="126">
        <v>1</v>
      </c>
      <c r="AK132" s="192"/>
      <c r="AL132" s="192"/>
      <c r="AM132" s="192"/>
      <c r="AN132" s="192"/>
      <c r="AO132" s="278"/>
      <c r="AP132" s="278"/>
      <c r="AQ132" s="278"/>
      <c r="AR132" s="278"/>
      <c r="AS132" s="278">
        <f t="shared" si="46"/>
        <v>0</v>
      </c>
      <c r="AT132" s="278"/>
      <c r="AU132" s="399"/>
      <c r="AV132" s="437"/>
      <c r="AW132" s="438">
        <v>4.5</v>
      </c>
      <c r="AX132" s="437"/>
      <c r="AY132" s="437"/>
      <c r="AZ132" s="437"/>
      <c r="BA132" s="437"/>
      <c r="BB132" s="337"/>
      <c r="BC132" s="364" t="s">
        <v>658</v>
      </c>
      <c r="BD132" s="355" t="s">
        <v>73</v>
      </c>
      <c r="BE132" s="372"/>
    </row>
    <row r="133" spans="1:60" s="3" customFormat="1" ht="135" outlineLevel="1">
      <c r="A133" s="18">
        <v>1.3</v>
      </c>
      <c r="B133" s="372" t="s">
        <v>569</v>
      </c>
      <c r="C133" s="187" t="s">
        <v>72</v>
      </c>
      <c r="D133" s="371" t="s">
        <v>566</v>
      </c>
      <c r="E133" s="186"/>
      <c r="F133" s="183"/>
      <c r="G133" s="133">
        <v>5.45</v>
      </c>
      <c r="H133" s="192"/>
      <c r="I133" s="77"/>
      <c r="J133" s="77"/>
      <c r="K133" s="182"/>
      <c r="L133" s="193"/>
      <c r="M133" s="193"/>
      <c r="N133" s="194"/>
      <c r="O133" s="82" t="s">
        <v>663</v>
      </c>
      <c r="P133" s="278">
        <v>0</v>
      </c>
      <c r="Q133" s="278">
        <v>0</v>
      </c>
      <c r="R133" s="278">
        <v>0</v>
      </c>
      <c r="S133" s="278">
        <v>0</v>
      </c>
      <c r="T133" s="278">
        <f t="shared" si="45"/>
        <v>0</v>
      </c>
      <c r="U133" s="278">
        <v>0</v>
      </c>
      <c r="V133" s="278">
        <v>0</v>
      </c>
      <c r="W133" s="278">
        <v>0</v>
      </c>
      <c r="X133" s="133">
        <v>5.45</v>
      </c>
      <c r="Y133" s="278">
        <v>0</v>
      </c>
      <c r="Z133" s="278">
        <v>0</v>
      </c>
      <c r="AA133" s="278">
        <v>0</v>
      </c>
      <c r="AB133" s="278">
        <v>0</v>
      </c>
      <c r="AC133" s="192"/>
      <c r="AD133" s="192"/>
      <c r="AE133" s="192"/>
      <c r="AF133" s="192"/>
      <c r="AG133" s="192"/>
      <c r="AH133" s="192"/>
      <c r="AI133" s="192"/>
      <c r="AJ133" s="126">
        <v>1</v>
      </c>
      <c r="AK133" s="192"/>
      <c r="AL133" s="192"/>
      <c r="AM133" s="192"/>
      <c r="AN133" s="192"/>
      <c r="AO133" s="278"/>
      <c r="AP133" s="278"/>
      <c r="AQ133" s="278"/>
      <c r="AR133" s="278"/>
      <c r="AS133" s="278">
        <f t="shared" si="46"/>
        <v>0</v>
      </c>
      <c r="AT133" s="278"/>
      <c r="AU133" s="399"/>
      <c r="AV133" s="437"/>
      <c r="AW133" s="438">
        <v>5.45</v>
      </c>
      <c r="AX133" s="437"/>
      <c r="AY133" s="437"/>
      <c r="AZ133" s="437"/>
      <c r="BA133" s="437"/>
      <c r="BB133" s="337"/>
      <c r="BC133" s="364" t="s">
        <v>729</v>
      </c>
      <c r="BD133" s="355" t="s">
        <v>73</v>
      </c>
      <c r="BE133" s="372"/>
    </row>
    <row r="134" spans="1:60" s="3" customFormat="1" ht="90" outlineLevel="1">
      <c r="A134" s="18">
        <v>1.4</v>
      </c>
      <c r="B134" s="372" t="s">
        <v>570</v>
      </c>
      <c r="C134" s="187" t="s">
        <v>72</v>
      </c>
      <c r="D134" s="371" t="s">
        <v>566</v>
      </c>
      <c r="E134" s="186"/>
      <c r="F134" s="183"/>
      <c r="G134" s="133">
        <v>7.43</v>
      </c>
      <c r="H134" s="192"/>
      <c r="I134" s="77"/>
      <c r="J134" s="77"/>
      <c r="K134" s="182"/>
      <c r="L134" s="193"/>
      <c r="M134" s="193"/>
      <c r="N134" s="194"/>
      <c r="O134" s="82" t="s">
        <v>664</v>
      </c>
      <c r="P134" s="278">
        <v>0</v>
      </c>
      <c r="Q134" s="278">
        <v>0</v>
      </c>
      <c r="R134" s="278">
        <v>0</v>
      </c>
      <c r="S134" s="278">
        <v>0</v>
      </c>
      <c r="T134" s="278">
        <f t="shared" si="45"/>
        <v>0</v>
      </c>
      <c r="U134" s="278">
        <v>0</v>
      </c>
      <c r="V134" s="278">
        <v>0</v>
      </c>
      <c r="W134" s="278">
        <v>0</v>
      </c>
      <c r="X134" s="133">
        <v>7.43</v>
      </c>
      <c r="Y134" s="278">
        <v>0</v>
      </c>
      <c r="Z134" s="278">
        <v>0</v>
      </c>
      <c r="AA134" s="278">
        <v>0</v>
      </c>
      <c r="AB134" s="278">
        <v>0</v>
      </c>
      <c r="AC134" s="192"/>
      <c r="AD134" s="192"/>
      <c r="AE134" s="192"/>
      <c r="AF134" s="192"/>
      <c r="AG134" s="192"/>
      <c r="AH134" s="192"/>
      <c r="AI134" s="192"/>
      <c r="AJ134" s="126">
        <v>1</v>
      </c>
      <c r="AK134" s="192"/>
      <c r="AL134" s="192"/>
      <c r="AM134" s="192"/>
      <c r="AN134" s="192"/>
      <c r="AO134" s="278"/>
      <c r="AP134" s="278"/>
      <c r="AQ134" s="278"/>
      <c r="AR134" s="278"/>
      <c r="AS134" s="278">
        <f t="shared" si="46"/>
        <v>0</v>
      </c>
      <c r="AT134" s="278"/>
      <c r="AU134" s="399"/>
      <c r="AV134" s="437"/>
      <c r="AW134" s="438">
        <v>7.43</v>
      </c>
      <c r="AX134" s="437"/>
      <c r="AY134" s="437"/>
      <c r="AZ134" s="437"/>
      <c r="BA134" s="437"/>
      <c r="BB134" s="337"/>
      <c r="BC134" s="364" t="s">
        <v>729</v>
      </c>
      <c r="BD134" s="355" t="s">
        <v>73</v>
      </c>
      <c r="BE134" s="372"/>
    </row>
    <row r="135" spans="1:60" s="3" customFormat="1" ht="180" outlineLevel="1">
      <c r="A135" s="18">
        <v>1.5</v>
      </c>
      <c r="B135" s="372" t="s">
        <v>571</v>
      </c>
      <c r="C135" s="187" t="s">
        <v>72</v>
      </c>
      <c r="D135" s="371" t="s">
        <v>566</v>
      </c>
      <c r="E135" s="186"/>
      <c r="F135" s="183"/>
      <c r="G135" s="133">
        <v>3.1</v>
      </c>
      <c r="H135" s="192"/>
      <c r="I135" s="77"/>
      <c r="J135" s="77"/>
      <c r="K135" s="182"/>
      <c r="L135" s="193"/>
      <c r="M135" s="193"/>
      <c r="N135" s="194"/>
      <c r="O135" s="82" t="s">
        <v>665</v>
      </c>
      <c r="P135" s="278">
        <v>0</v>
      </c>
      <c r="Q135" s="278">
        <v>0</v>
      </c>
      <c r="R135" s="278">
        <v>0</v>
      </c>
      <c r="S135" s="278">
        <v>0</v>
      </c>
      <c r="T135" s="278">
        <f t="shared" si="45"/>
        <v>0</v>
      </c>
      <c r="U135" s="278">
        <v>0</v>
      </c>
      <c r="V135" s="278">
        <v>0</v>
      </c>
      <c r="W135" s="278">
        <v>0</v>
      </c>
      <c r="X135" s="133">
        <v>3.1</v>
      </c>
      <c r="Y135" s="278">
        <v>0</v>
      </c>
      <c r="Z135" s="278">
        <v>0</v>
      </c>
      <c r="AA135" s="278">
        <v>0</v>
      </c>
      <c r="AB135" s="278">
        <v>0</v>
      </c>
      <c r="AC135" s="192"/>
      <c r="AD135" s="192"/>
      <c r="AE135" s="192"/>
      <c r="AF135" s="192"/>
      <c r="AG135" s="192"/>
      <c r="AH135" s="192"/>
      <c r="AI135" s="192"/>
      <c r="AJ135" s="126">
        <v>1</v>
      </c>
      <c r="AK135" s="192"/>
      <c r="AL135" s="192"/>
      <c r="AM135" s="192"/>
      <c r="AN135" s="192"/>
      <c r="AO135" s="278"/>
      <c r="AP135" s="278"/>
      <c r="AQ135" s="278"/>
      <c r="AR135" s="278"/>
      <c r="AS135" s="278">
        <f t="shared" si="46"/>
        <v>0</v>
      </c>
      <c r="AT135" s="278"/>
      <c r="AU135" s="399"/>
      <c r="AV135" s="437"/>
      <c r="AW135" s="438">
        <v>3.1</v>
      </c>
      <c r="AX135" s="437"/>
      <c r="AY135" s="437"/>
      <c r="AZ135" s="437"/>
      <c r="BA135" s="437"/>
      <c r="BB135" s="337"/>
      <c r="BC135" s="364" t="s">
        <v>730</v>
      </c>
      <c r="BD135" s="355" t="s">
        <v>73</v>
      </c>
      <c r="BE135" s="372"/>
    </row>
    <row r="136" spans="1:60" s="3" customFormat="1" ht="30" outlineLevel="1">
      <c r="A136" s="18">
        <v>1.6</v>
      </c>
      <c r="B136" s="372" t="s">
        <v>572</v>
      </c>
      <c r="C136" s="187" t="s">
        <v>72</v>
      </c>
      <c r="D136" s="371" t="s">
        <v>566</v>
      </c>
      <c r="E136" s="186"/>
      <c r="F136" s="183"/>
      <c r="G136" s="133">
        <v>1.29</v>
      </c>
      <c r="H136" s="192"/>
      <c r="I136" s="77"/>
      <c r="J136" s="77"/>
      <c r="K136" s="182"/>
      <c r="L136" s="193"/>
      <c r="M136" s="193"/>
      <c r="N136" s="194"/>
      <c r="O136" s="78"/>
      <c r="P136" s="278">
        <v>0</v>
      </c>
      <c r="Q136" s="278">
        <v>0</v>
      </c>
      <c r="R136" s="278">
        <v>0</v>
      </c>
      <c r="S136" s="278">
        <v>0</v>
      </c>
      <c r="T136" s="278">
        <f t="shared" si="45"/>
        <v>0</v>
      </c>
      <c r="U136" s="278">
        <v>0</v>
      </c>
      <c r="V136" s="278">
        <v>0</v>
      </c>
      <c r="W136" s="278">
        <v>0</v>
      </c>
      <c r="X136" s="133">
        <v>1.29</v>
      </c>
      <c r="Y136" s="278">
        <v>0</v>
      </c>
      <c r="Z136" s="278">
        <v>0</v>
      </c>
      <c r="AA136" s="278">
        <v>0</v>
      </c>
      <c r="AB136" s="278">
        <v>0</v>
      </c>
      <c r="AC136" s="192"/>
      <c r="AD136" s="192"/>
      <c r="AE136" s="192"/>
      <c r="AF136" s="192"/>
      <c r="AG136" s="192"/>
      <c r="AH136" s="192"/>
      <c r="AI136" s="192"/>
      <c r="AJ136" s="126">
        <v>1</v>
      </c>
      <c r="AK136" s="192"/>
      <c r="AL136" s="192"/>
      <c r="AM136" s="192"/>
      <c r="AN136" s="192"/>
      <c r="AO136" s="278"/>
      <c r="AP136" s="278"/>
      <c r="AQ136" s="278"/>
      <c r="AR136" s="278"/>
      <c r="AS136" s="278">
        <f t="shared" si="46"/>
        <v>0</v>
      </c>
      <c r="AT136" s="278"/>
      <c r="AU136" s="399"/>
      <c r="AV136" s="437"/>
      <c r="AW136" s="438">
        <v>1.29</v>
      </c>
      <c r="AX136" s="437"/>
      <c r="AY136" s="437"/>
      <c r="AZ136" s="437"/>
      <c r="BA136" s="437"/>
      <c r="BB136" s="337"/>
      <c r="BC136" s="364" t="s">
        <v>729</v>
      </c>
      <c r="BD136" s="355" t="s">
        <v>73</v>
      </c>
      <c r="BE136" s="372"/>
    </row>
    <row r="137" spans="1:60" s="3" customFormat="1" ht="60" outlineLevel="1">
      <c r="A137" s="18">
        <v>1.7</v>
      </c>
      <c r="B137" s="372" t="s">
        <v>573</v>
      </c>
      <c r="C137" s="187" t="s">
        <v>72</v>
      </c>
      <c r="D137" s="371" t="s">
        <v>566</v>
      </c>
      <c r="E137" s="186"/>
      <c r="F137" s="183"/>
      <c r="G137" s="133">
        <v>1.4</v>
      </c>
      <c r="H137" s="192"/>
      <c r="I137" s="77"/>
      <c r="J137" s="77"/>
      <c r="K137" s="182"/>
      <c r="L137" s="193"/>
      <c r="M137" s="193"/>
      <c r="N137" s="194"/>
      <c r="O137" s="82" t="s">
        <v>666</v>
      </c>
      <c r="P137" s="278">
        <v>0</v>
      </c>
      <c r="Q137" s="278">
        <v>0</v>
      </c>
      <c r="R137" s="278">
        <v>0</v>
      </c>
      <c r="S137" s="278">
        <v>0</v>
      </c>
      <c r="T137" s="278">
        <f t="shared" si="45"/>
        <v>0</v>
      </c>
      <c r="U137" s="278">
        <v>0</v>
      </c>
      <c r="V137" s="278">
        <v>0</v>
      </c>
      <c r="W137" s="278">
        <v>0</v>
      </c>
      <c r="X137" s="133">
        <v>1.4</v>
      </c>
      <c r="Y137" s="278">
        <v>0</v>
      </c>
      <c r="Z137" s="278">
        <v>0</v>
      </c>
      <c r="AA137" s="278">
        <v>0</v>
      </c>
      <c r="AB137" s="278">
        <v>0</v>
      </c>
      <c r="AC137" s="192"/>
      <c r="AD137" s="192"/>
      <c r="AE137" s="192"/>
      <c r="AF137" s="192"/>
      <c r="AG137" s="192"/>
      <c r="AH137" s="192"/>
      <c r="AI137" s="192"/>
      <c r="AJ137" s="126">
        <v>1</v>
      </c>
      <c r="AK137" s="192"/>
      <c r="AL137" s="192"/>
      <c r="AM137" s="192"/>
      <c r="AN137" s="192"/>
      <c r="AO137" s="278"/>
      <c r="AP137" s="278"/>
      <c r="AQ137" s="278"/>
      <c r="AR137" s="278"/>
      <c r="AS137" s="278">
        <f t="shared" si="46"/>
        <v>0</v>
      </c>
      <c r="AT137" s="278"/>
      <c r="AU137" s="399"/>
      <c r="AV137" s="437"/>
      <c r="AW137" s="438">
        <v>1.4</v>
      </c>
      <c r="AX137" s="437"/>
      <c r="AY137" s="437"/>
      <c r="AZ137" s="437"/>
      <c r="BA137" s="437"/>
      <c r="BB137" s="337"/>
      <c r="BC137" s="364" t="s">
        <v>729</v>
      </c>
      <c r="BD137" s="355" t="s">
        <v>73</v>
      </c>
      <c r="BE137" s="372"/>
    </row>
    <row r="138" spans="1:60" s="3" customFormat="1" ht="409.5" outlineLevel="1">
      <c r="A138" s="18">
        <v>1.8</v>
      </c>
      <c r="B138" s="372" t="s">
        <v>574</v>
      </c>
      <c r="C138" s="187" t="s">
        <v>72</v>
      </c>
      <c r="D138" s="371" t="s">
        <v>566</v>
      </c>
      <c r="E138" s="186"/>
      <c r="F138" s="183"/>
      <c r="G138" s="133">
        <v>4</v>
      </c>
      <c r="H138" s="192"/>
      <c r="I138" s="77"/>
      <c r="J138" s="77"/>
      <c r="K138" s="182"/>
      <c r="L138" s="193"/>
      <c r="M138" s="193"/>
      <c r="N138" s="194"/>
      <c r="O138" s="82" t="s">
        <v>667</v>
      </c>
      <c r="P138" s="278">
        <v>0</v>
      </c>
      <c r="Q138" s="278">
        <v>0</v>
      </c>
      <c r="R138" s="278">
        <v>0</v>
      </c>
      <c r="S138" s="278">
        <v>0</v>
      </c>
      <c r="T138" s="278">
        <f t="shared" si="45"/>
        <v>0</v>
      </c>
      <c r="U138" s="278">
        <v>0</v>
      </c>
      <c r="V138" s="278">
        <v>0</v>
      </c>
      <c r="W138" s="278">
        <v>0</v>
      </c>
      <c r="X138" s="133">
        <v>4.8</v>
      </c>
      <c r="Y138" s="278">
        <v>0</v>
      </c>
      <c r="Z138" s="278">
        <v>0</v>
      </c>
      <c r="AA138" s="278">
        <v>0</v>
      </c>
      <c r="AB138" s="278">
        <v>0</v>
      </c>
      <c r="AC138" s="192"/>
      <c r="AD138" s="192"/>
      <c r="AE138" s="192"/>
      <c r="AF138" s="192"/>
      <c r="AG138" s="192"/>
      <c r="AH138" s="192"/>
      <c r="AI138" s="192"/>
      <c r="AJ138" s="126">
        <v>1</v>
      </c>
      <c r="AK138" s="192"/>
      <c r="AL138" s="192"/>
      <c r="AM138" s="192"/>
      <c r="AN138" s="192"/>
      <c r="AO138" s="278"/>
      <c r="AP138" s="278"/>
      <c r="AQ138" s="278"/>
      <c r="AR138" s="278"/>
      <c r="AS138" s="278">
        <f t="shared" si="46"/>
        <v>0</v>
      </c>
      <c r="AT138" s="278"/>
      <c r="AU138" s="399"/>
      <c r="AV138" s="437"/>
      <c r="AW138" s="438">
        <v>4.8</v>
      </c>
      <c r="AX138" s="437"/>
      <c r="AY138" s="437"/>
      <c r="AZ138" s="437"/>
      <c r="BA138" s="437"/>
      <c r="BB138" s="337"/>
      <c r="BC138" s="364" t="s">
        <v>658</v>
      </c>
      <c r="BD138" s="355" t="s">
        <v>73</v>
      </c>
      <c r="BE138" s="372"/>
    </row>
    <row r="139" spans="1:60" s="420" customFormat="1" ht="29.25" customHeight="1">
      <c r="A139" s="410"/>
      <c r="B139" s="411" t="s">
        <v>328</v>
      </c>
      <c r="C139" s="410"/>
      <c r="D139" s="410"/>
      <c r="E139" s="412"/>
      <c r="F139" s="413"/>
      <c r="G139" s="414"/>
      <c r="H139" s="414"/>
      <c r="I139" s="415"/>
      <c r="J139" s="415"/>
      <c r="K139" s="416" t="str">
        <f>IF(F139=0,"-",F139)</f>
        <v>-</v>
      </c>
      <c r="L139" s="417"/>
      <c r="M139" s="417"/>
      <c r="N139" s="418"/>
      <c r="O139" s="418"/>
      <c r="P139" s="419"/>
      <c r="Q139" s="419"/>
      <c r="R139" s="419"/>
      <c r="S139" s="419"/>
      <c r="T139" s="419">
        <f t="shared" ref="T139:T202" si="72">SUM(P139:S139)</f>
        <v>0</v>
      </c>
      <c r="U139" s="419"/>
      <c r="V139" s="419"/>
      <c r="W139" s="419"/>
      <c r="X139" s="419"/>
      <c r="Y139" s="419"/>
      <c r="Z139" s="419"/>
      <c r="AA139" s="419"/>
      <c r="AB139" s="419"/>
      <c r="AC139" s="419"/>
      <c r="AD139" s="419"/>
      <c r="AE139" s="419"/>
      <c r="AF139" s="419"/>
      <c r="AG139" s="419"/>
      <c r="AH139" s="419"/>
      <c r="AI139" s="419"/>
      <c r="AJ139" s="419"/>
      <c r="AK139" s="419"/>
      <c r="AL139" s="419"/>
      <c r="AM139" s="419"/>
      <c r="AN139" s="419"/>
      <c r="AO139" s="419"/>
      <c r="AP139" s="419"/>
      <c r="AQ139" s="419"/>
      <c r="AR139" s="419"/>
      <c r="AS139" s="419">
        <f t="shared" ref="AS139:AS202" si="73">SUM(AO139:AR139)</f>
        <v>0</v>
      </c>
      <c r="AT139" s="419"/>
      <c r="AU139" s="419"/>
      <c r="AV139" s="398"/>
      <c r="AW139" s="398"/>
      <c r="AX139" s="398"/>
      <c r="AY139" s="398"/>
      <c r="AZ139" s="398"/>
      <c r="BA139" s="398"/>
      <c r="BB139" s="398"/>
      <c r="BC139" s="439"/>
      <c r="BD139" s="440"/>
    </row>
    <row r="140" spans="1:60" s="3" customFormat="1" ht="60" customHeight="1">
      <c r="A140" s="271">
        <v>2</v>
      </c>
      <c r="B140" s="272" t="s">
        <v>575</v>
      </c>
      <c r="C140" s="271" t="s">
        <v>70</v>
      </c>
      <c r="D140" s="371" t="s">
        <v>566</v>
      </c>
      <c r="E140" s="192"/>
      <c r="F140" s="192"/>
      <c r="G140" s="192"/>
      <c r="H140" s="192"/>
      <c r="I140" s="373"/>
      <c r="J140" s="373"/>
      <c r="K140" s="192"/>
      <c r="L140" s="192"/>
      <c r="M140" s="192"/>
      <c r="N140" s="192"/>
      <c r="O140" s="192"/>
      <c r="P140" s="278">
        <v>0</v>
      </c>
      <c r="Q140" s="278">
        <v>0</v>
      </c>
      <c r="R140" s="278">
        <v>0</v>
      </c>
      <c r="S140" s="278">
        <v>0</v>
      </c>
      <c r="T140" s="278">
        <f t="shared" si="72"/>
        <v>0</v>
      </c>
      <c r="U140" s="278">
        <v>0</v>
      </c>
      <c r="V140" s="278">
        <v>0</v>
      </c>
      <c r="W140" s="278">
        <v>0</v>
      </c>
      <c r="X140" s="278">
        <v>0</v>
      </c>
      <c r="Y140" s="278">
        <v>0</v>
      </c>
      <c r="Z140" s="278">
        <v>0</v>
      </c>
      <c r="AA140" s="278">
        <v>0</v>
      </c>
      <c r="AB140" s="278">
        <v>0</v>
      </c>
      <c r="AC140" s="280"/>
      <c r="AD140" s="280"/>
      <c r="AE140" s="192"/>
      <c r="AF140" s="192"/>
      <c r="AG140" s="192"/>
      <c r="AH140" s="192"/>
      <c r="AI140" s="192"/>
      <c r="AJ140" s="192"/>
      <c r="AK140" s="280"/>
      <c r="AL140" s="280"/>
      <c r="AM140" s="280"/>
      <c r="AN140" s="280"/>
      <c r="AO140" s="280"/>
      <c r="AP140" s="280"/>
      <c r="AQ140" s="280"/>
      <c r="AR140" s="280"/>
      <c r="AS140" s="280">
        <f t="shared" si="73"/>
        <v>0</v>
      </c>
      <c r="AT140" s="280"/>
      <c r="AU140" s="280"/>
      <c r="AV140" s="441"/>
      <c r="AW140" s="441"/>
      <c r="AX140" s="441"/>
      <c r="AY140" s="441"/>
      <c r="AZ140" s="441"/>
      <c r="BA140" s="441"/>
      <c r="BB140" s="441"/>
      <c r="BC140" s="437" t="s">
        <v>576</v>
      </c>
      <c r="BD140" s="437" t="s">
        <v>71</v>
      </c>
      <c r="BF140" s="285"/>
    </row>
    <row r="141" spans="1:60" s="3" customFormat="1" ht="45" outlineLevel="1">
      <c r="A141" s="18">
        <v>2.1</v>
      </c>
      <c r="B141" s="372" t="s">
        <v>577</v>
      </c>
      <c r="C141" s="187" t="s">
        <v>72</v>
      </c>
      <c r="D141" s="371" t="s">
        <v>566</v>
      </c>
      <c r="E141" s="186"/>
      <c r="F141" s="183"/>
      <c r="G141" s="133">
        <v>12</v>
      </c>
      <c r="H141" s="192"/>
      <c r="I141" s="373"/>
      <c r="J141" s="373"/>
      <c r="K141" s="182"/>
      <c r="L141" s="193"/>
      <c r="M141" s="193"/>
      <c r="N141" s="194"/>
      <c r="O141" s="82" t="s">
        <v>668</v>
      </c>
      <c r="P141" s="278">
        <v>0</v>
      </c>
      <c r="Q141" s="278">
        <v>0</v>
      </c>
      <c r="R141" s="278">
        <v>0</v>
      </c>
      <c r="S141" s="278">
        <v>0</v>
      </c>
      <c r="T141" s="278">
        <f t="shared" si="72"/>
        <v>0</v>
      </c>
      <c r="U141" s="278">
        <v>0</v>
      </c>
      <c r="V141" s="278">
        <v>0</v>
      </c>
      <c r="W141" s="278">
        <v>0</v>
      </c>
      <c r="X141" s="278">
        <v>0</v>
      </c>
      <c r="Y141" s="133">
        <v>12</v>
      </c>
      <c r="Z141" s="278">
        <v>0</v>
      </c>
      <c r="AA141" s="278">
        <v>0</v>
      </c>
      <c r="AB141" s="278">
        <v>0</v>
      </c>
      <c r="AC141" s="192"/>
      <c r="AD141" s="192"/>
      <c r="AE141" s="192"/>
      <c r="AF141" s="192"/>
      <c r="AG141" s="192"/>
      <c r="AH141" s="192"/>
      <c r="AI141" s="192"/>
      <c r="AJ141" s="192"/>
      <c r="AK141" s="126">
        <v>1</v>
      </c>
      <c r="AL141" s="280"/>
      <c r="AM141" s="280"/>
      <c r="AN141" s="280"/>
      <c r="AO141" s="280"/>
      <c r="AP141" s="280"/>
      <c r="AQ141" s="280"/>
      <c r="AR141" s="280"/>
      <c r="AS141" s="280">
        <f t="shared" si="73"/>
        <v>0</v>
      </c>
      <c r="AT141" s="280"/>
      <c r="AU141" s="280"/>
      <c r="AV141" s="441"/>
      <c r="AW141" s="441"/>
      <c r="AX141" s="438">
        <v>12</v>
      </c>
      <c r="AY141" s="437"/>
      <c r="AZ141" s="437"/>
      <c r="BA141" s="437"/>
      <c r="BB141" s="337"/>
      <c r="BC141" s="308" t="s">
        <v>576</v>
      </c>
      <c r="BD141" s="355" t="s">
        <v>71</v>
      </c>
    </row>
    <row r="142" spans="1:60" s="3" customFormat="1" ht="30" outlineLevel="1">
      <c r="A142" s="18">
        <v>2.2000000000000002</v>
      </c>
      <c r="B142" s="372" t="s">
        <v>578</v>
      </c>
      <c r="C142" s="187" t="s">
        <v>72</v>
      </c>
      <c r="D142" s="371" t="s">
        <v>566</v>
      </c>
      <c r="E142" s="186"/>
      <c r="F142" s="183"/>
      <c r="G142" s="133">
        <v>9.35</v>
      </c>
      <c r="H142" s="192"/>
      <c r="I142" s="373"/>
      <c r="J142" s="373"/>
      <c r="K142" s="182"/>
      <c r="L142" s="193"/>
      <c r="M142" s="193"/>
      <c r="N142" s="194"/>
      <c r="O142" s="82" t="s">
        <v>669</v>
      </c>
      <c r="P142" s="278">
        <v>0</v>
      </c>
      <c r="Q142" s="278">
        <v>0</v>
      </c>
      <c r="R142" s="278">
        <v>0</v>
      </c>
      <c r="S142" s="278">
        <v>0</v>
      </c>
      <c r="T142" s="278">
        <f t="shared" si="72"/>
        <v>0</v>
      </c>
      <c r="U142" s="278">
        <v>0</v>
      </c>
      <c r="V142" s="278">
        <v>0</v>
      </c>
      <c r="W142" s="278">
        <v>0</v>
      </c>
      <c r="X142" s="278">
        <v>0</v>
      </c>
      <c r="Y142" s="133">
        <v>9.35</v>
      </c>
      <c r="Z142" s="278">
        <v>0</v>
      </c>
      <c r="AA142" s="278">
        <v>0</v>
      </c>
      <c r="AB142" s="278">
        <v>0</v>
      </c>
      <c r="AC142" s="192"/>
      <c r="AD142" s="192"/>
      <c r="AE142" s="192"/>
      <c r="AF142" s="192"/>
      <c r="AG142" s="192"/>
      <c r="AH142" s="192"/>
      <c r="AI142" s="192"/>
      <c r="AJ142" s="192"/>
      <c r="AK142" s="126">
        <v>1</v>
      </c>
      <c r="AL142" s="280"/>
      <c r="AM142" s="280"/>
      <c r="AN142" s="280"/>
      <c r="AO142" s="280"/>
      <c r="AP142" s="280"/>
      <c r="AQ142" s="280"/>
      <c r="AR142" s="280"/>
      <c r="AS142" s="280">
        <f t="shared" si="73"/>
        <v>0</v>
      </c>
      <c r="AT142" s="280"/>
      <c r="AU142" s="280"/>
      <c r="AV142" s="441"/>
      <c r="AW142" s="441"/>
      <c r="AX142" s="438">
        <v>9.35</v>
      </c>
      <c r="AY142" s="437"/>
      <c r="AZ142" s="437"/>
      <c r="BA142" s="437"/>
      <c r="BB142" s="337"/>
      <c r="BC142" s="308" t="s">
        <v>576</v>
      </c>
      <c r="BD142" s="355" t="s">
        <v>71</v>
      </c>
    </row>
    <row r="143" spans="1:60" s="3" customFormat="1" ht="45" outlineLevel="1">
      <c r="A143" s="18">
        <v>2.2999999999999998</v>
      </c>
      <c r="B143" s="372" t="s">
        <v>579</v>
      </c>
      <c r="C143" s="187" t="s">
        <v>72</v>
      </c>
      <c r="D143" s="371" t="s">
        <v>566</v>
      </c>
      <c r="E143" s="186"/>
      <c r="F143" s="183"/>
      <c r="G143" s="133">
        <v>7.8</v>
      </c>
      <c r="H143" s="192"/>
      <c r="I143" s="373"/>
      <c r="J143" s="373"/>
      <c r="K143" s="182"/>
      <c r="L143" s="193"/>
      <c r="M143" s="193"/>
      <c r="N143" s="194"/>
      <c r="O143" s="82" t="s">
        <v>670</v>
      </c>
      <c r="P143" s="278">
        <v>0</v>
      </c>
      <c r="Q143" s="278">
        <v>0</v>
      </c>
      <c r="R143" s="278">
        <v>0</v>
      </c>
      <c r="S143" s="278">
        <v>0</v>
      </c>
      <c r="T143" s="278">
        <f t="shared" si="72"/>
        <v>0</v>
      </c>
      <c r="U143" s="278">
        <v>0</v>
      </c>
      <c r="V143" s="278">
        <v>0</v>
      </c>
      <c r="W143" s="278">
        <v>0</v>
      </c>
      <c r="X143" s="278">
        <v>0</v>
      </c>
      <c r="Y143" s="133">
        <v>7.8</v>
      </c>
      <c r="Z143" s="278">
        <v>0</v>
      </c>
      <c r="AA143" s="278">
        <v>0</v>
      </c>
      <c r="AB143" s="278">
        <v>0</v>
      </c>
      <c r="AC143" s="192"/>
      <c r="AD143" s="192"/>
      <c r="AE143" s="192"/>
      <c r="AF143" s="192"/>
      <c r="AG143" s="192"/>
      <c r="AH143" s="192"/>
      <c r="AI143" s="192"/>
      <c r="AJ143" s="192"/>
      <c r="AK143" s="126">
        <v>1</v>
      </c>
      <c r="AL143" s="280"/>
      <c r="AM143" s="280"/>
      <c r="AN143" s="280"/>
      <c r="AO143" s="280"/>
      <c r="AP143" s="280"/>
      <c r="AQ143" s="280"/>
      <c r="AR143" s="280"/>
      <c r="AS143" s="280">
        <f t="shared" si="73"/>
        <v>0</v>
      </c>
      <c r="AT143" s="280"/>
      <c r="AU143" s="280"/>
      <c r="AV143" s="441"/>
      <c r="AW143" s="441"/>
      <c r="AX143" s="438">
        <v>7.8</v>
      </c>
      <c r="AY143" s="437"/>
      <c r="AZ143" s="437"/>
      <c r="BA143" s="437"/>
      <c r="BB143" s="337"/>
      <c r="BC143" s="308" t="s">
        <v>576</v>
      </c>
      <c r="BD143" s="355" t="s">
        <v>71</v>
      </c>
    </row>
    <row r="144" spans="1:60" s="3" customFormat="1" ht="60" customHeight="1">
      <c r="A144" s="271">
        <v>3</v>
      </c>
      <c r="B144" s="272" t="s">
        <v>652</v>
      </c>
      <c r="C144" s="271" t="s">
        <v>70</v>
      </c>
      <c r="D144" s="371" t="s">
        <v>566</v>
      </c>
      <c r="E144" s="192"/>
      <c r="F144" s="192"/>
      <c r="G144" s="192"/>
      <c r="H144" s="192"/>
      <c r="I144" s="373"/>
      <c r="J144" s="373"/>
      <c r="K144" s="192"/>
      <c r="L144" s="192"/>
      <c r="M144" s="192"/>
      <c r="N144" s="192"/>
      <c r="O144" s="192"/>
      <c r="P144" s="278">
        <v>0</v>
      </c>
      <c r="Q144" s="278">
        <v>0</v>
      </c>
      <c r="R144" s="278">
        <v>0</v>
      </c>
      <c r="S144" s="278">
        <v>0</v>
      </c>
      <c r="T144" s="278">
        <f t="shared" si="72"/>
        <v>0</v>
      </c>
      <c r="U144" s="278">
        <v>0</v>
      </c>
      <c r="V144" s="278">
        <v>0</v>
      </c>
      <c r="W144" s="278">
        <v>0</v>
      </c>
      <c r="X144" s="278">
        <v>0</v>
      </c>
      <c r="Y144" s="278">
        <v>0</v>
      </c>
      <c r="Z144" s="278">
        <v>0</v>
      </c>
      <c r="AA144" s="278">
        <v>0</v>
      </c>
      <c r="AB144" s="278">
        <v>0</v>
      </c>
      <c r="AC144" s="192"/>
      <c r="AD144" s="192"/>
      <c r="AE144" s="192"/>
      <c r="AF144" s="192"/>
      <c r="AG144" s="192"/>
      <c r="AH144" s="192"/>
      <c r="AI144" s="192"/>
      <c r="AJ144" s="192"/>
      <c r="AK144" s="280"/>
      <c r="AL144" s="280"/>
      <c r="AM144" s="280"/>
      <c r="AN144" s="280"/>
      <c r="AO144" s="280"/>
      <c r="AP144" s="280"/>
      <c r="AQ144" s="280"/>
      <c r="AR144" s="280"/>
      <c r="AS144" s="280">
        <f t="shared" si="73"/>
        <v>0</v>
      </c>
      <c r="AT144" s="280"/>
      <c r="AU144" s="280"/>
      <c r="AV144" s="441"/>
      <c r="AW144" s="441"/>
      <c r="AX144" s="441"/>
      <c r="AY144" s="441"/>
      <c r="AZ144" s="441"/>
      <c r="BA144" s="441"/>
      <c r="BB144" s="279"/>
      <c r="BC144" s="437" t="s">
        <v>576</v>
      </c>
      <c r="BD144" s="437" t="s">
        <v>71</v>
      </c>
      <c r="BF144" s="285"/>
    </row>
    <row r="145" spans="1:58" s="3" customFormat="1" ht="45" outlineLevel="1">
      <c r="A145" s="18">
        <v>3.1</v>
      </c>
      <c r="B145" s="372" t="s">
        <v>580</v>
      </c>
      <c r="C145" s="187" t="s">
        <v>72</v>
      </c>
      <c r="D145" s="371" t="s">
        <v>566</v>
      </c>
      <c r="E145" s="186"/>
      <c r="F145" s="183"/>
      <c r="G145" s="133">
        <v>6</v>
      </c>
      <c r="H145" s="192"/>
      <c r="I145" s="77"/>
      <c r="J145" s="77"/>
      <c r="K145" s="182"/>
      <c r="L145" s="193"/>
      <c r="M145" s="193"/>
      <c r="N145" s="194"/>
      <c r="O145" s="82" t="s">
        <v>671</v>
      </c>
      <c r="P145" s="278">
        <v>0</v>
      </c>
      <c r="Q145" s="278">
        <v>0</v>
      </c>
      <c r="R145" s="278">
        <v>0</v>
      </c>
      <c r="S145" s="278">
        <v>0</v>
      </c>
      <c r="T145" s="278">
        <f t="shared" si="72"/>
        <v>0</v>
      </c>
      <c r="U145" s="278">
        <v>0</v>
      </c>
      <c r="V145" s="278">
        <v>0</v>
      </c>
      <c r="W145" s="278">
        <v>0</v>
      </c>
      <c r="X145" s="278">
        <v>0</v>
      </c>
      <c r="Y145" s="278">
        <v>0</v>
      </c>
      <c r="Z145" s="278">
        <v>0</v>
      </c>
      <c r="AA145" s="278">
        <v>0</v>
      </c>
      <c r="AB145" s="91">
        <v>6</v>
      </c>
      <c r="AC145" s="192"/>
      <c r="AD145" s="192"/>
      <c r="AE145" s="192"/>
      <c r="AF145" s="192"/>
      <c r="AG145" s="192"/>
      <c r="AH145" s="192"/>
      <c r="AI145" s="192"/>
      <c r="AJ145" s="192"/>
      <c r="AK145" s="192"/>
      <c r="AL145" s="192"/>
      <c r="AM145" s="192"/>
      <c r="AN145" s="126">
        <v>1</v>
      </c>
      <c r="AO145" s="280"/>
      <c r="AP145" s="280"/>
      <c r="AQ145" s="280"/>
      <c r="AR145" s="280"/>
      <c r="AS145" s="280">
        <f t="shared" si="73"/>
        <v>0</v>
      </c>
      <c r="AT145" s="280"/>
      <c r="AU145" s="280"/>
      <c r="AV145" s="437"/>
      <c r="AW145" s="437"/>
      <c r="AX145" s="437"/>
      <c r="AY145" s="437"/>
      <c r="AZ145" s="437"/>
      <c r="BA145" s="337">
        <v>6</v>
      </c>
      <c r="BB145" s="337"/>
      <c r="BC145" s="308" t="s">
        <v>576</v>
      </c>
      <c r="BD145" s="355" t="s">
        <v>71</v>
      </c>
    </row>
    <row r="146" spans="1:58" s="3" customFormat="1" ht="30" outlineLevel="1">
      <c r="A146" s="18">
        <v>3.2</v>
      </c>
      <c r="B146" s="372" t="s">
        <v>581</v>
      </c>
      <c r="C146" s="187" t="s">
        <v>72</v>
      </c>
      <c r="D146" s="371" t="s">
        <v>566</v>
      </c>
      <c r="E146" s="186"/>
      <c r="F146" s="183"/>
      <c r="G146" s="133">
        <v>10</v>
      </c>
      <c r="H146" s="192"/>
      <c r="I146" s="373"/>
      <c r="J146" s="373"/>
      <c r="K146" s="182"/>
      <c r="L146" s="193"/>
      <c r="M146" s="193"/>
      <c r="N146" s="194"/>
      <c r="O146" s="82" t="s">
        <v>672</v>
      </c>
      <c r="P146" s="278">
        <v>0</v>
      </c>
      <c r="Q146" s="278">
        <v>0</v>
      </c>
      <c r="R146" s="278">
        <v>0</v>
      </c>
      <c r="S146" s="278">
        <v>0</v>
      </c>
      <c r="T146" s="278">
        <f t="shared" si="72"/>
        <v>0</v>
      </c>
      <c r="U146" s="278">
        <v>0</v>
      </c>
      <c r="V146" s="278">
        <v>0</v>
      </c>
      <c r="W146" s="278">
        <v>0</v>
      </c>
      <c r="X146" s="278">
        <v>0</v>
      </c>
      <c r="Y146" s="278">
        <v>0</v>
      </c>
      <c r="Z146" s="91">
        <v>10</v>
      </c>
      <c r="AA146" s="278">
        <v>0</v>
      </c>
      <c r="AB146" s="278">
        <v>0</v>
      </c>
      <c r="AC146" s="192"/>
      <c r="AD146" s="192"/>
      <c r="AE146" s="192"/>
      <c r="AF146" s="192"/>
      <c r="AG146" s="192"/>
      <c r="AH146" s="192"/>
      <c r="AI146" s="192"/>
      <c r="AJ146" s="192"/>
      <c r="AK146" s="192"/>
      <c r="AL146" s="126">
        <v>1</v>
      </c>
      <c r="AM146" s="192"/>
      <c r="AN146" s="192"/>
      <c r="AO146" s="280"/>
      <c r="AP146" s="280"/>
      <c r="AQ146" s="280"/>
      <c r="AR146" s="280"/>
      <c r="AS146" s="280">
        <f t="shared" si="73"/>
        <v>0</v>
      </c>
      <c r="AT146" s="280"/>
      <c r="AU146" s="280"/>
      <c r="AV146" s="437"/>
      <c r="AW146" s="437"/>
      <c r="AX146" s="437"/>
      <c r="AY146" s="337">
        <v>10</v>
      </c>
      <c r="AZ146" s="437"/>
      <c r="BA146" s="437"/>
      <c r="BB146" s="337"/>
      <c r="BC146" s="308" t="s">
        <v>576</v>
      </c>
      <c r="BD146" s="355" t="s">
        <v>71</v>
      </c>
    </row>
    <row r="147" spans="1:58" s="3" customFormat="1" ht="60" customHeight="1">
      <c r="A147" s="271">
        <v>4</v>
      </c>
      <c r="B147" s="272" t="s">
        <v>582</v>
      </c>
      <c r="C147" s="272" t="s">
        <v>70</v>
      </c>
      <c r="D147" s="371" t="s">
        <v>566</v>
      </c>
      <c r="E147" s="374"/>
      <c r="F147" s="374"/>
      <c r="G147" s="275"/>
      <c r="H147" s="275"/>
      <c r="I147" s="172"/>
      <c r="J147" s="172"/>
      <c r="K147" s="275"/>
      <c r="L147" s="275"/>
      <c r="M147" s="275"/>
      <c r="N147" s="275"/>
      <c r="O147" s="275"/>
      <c r="P147" s="278">
        <v>0</v>
      </c>
      <c r="Q147" s="278">
        <v>0</v>
      </c>
      <c r="R147" s="278">
        <v>0</v>
      </c>
      <c r="S147" s="278">
        <v>0</v>
      </c>
      <c r="T147" s="278">
        <f t="shared" si="72"/>
        <v>0</v>
      </c>
      <c r="U147" s="278">
        <v>0</v>
      </c>
      <c r="V147" s="278">
        <v>0</v>
      </c>
      <c r="W147" s="278">
        <v>0</v>
      </c>
      <c r="X147" s="278">
        <v>0</v>
      </c>
      <c r="Y147" s="278">
        <v>0</v>
      </c>
      <c r="Z147" s="278">
        <v>0</v>
      </c>
      <c r="AA147" s="278">
        <v>0</v>
      </c>
      <c r="AB147" s="278">
        <v>0</v>
      </c>
      <c r="AC147" s="192"/>
      <c r="AD147" s="192"/>
      <c r="AE147" s="192"/>
      <c r="AF147" s="192"/>
      <c r="AG147" s="192"/>
      <c r="AH147" s="192"/>
      <c r="AI147" s="192"/>
      <c r="AJ147" s="192"/>
      <c r="AK147" s="192"/>
      <c r="AL147" s="192"/>
      <c r="AM147" s="192"/>
      <c r="AN147" s="192"/>
      <c r="AO147" s="280"/>
      <c r="AP147" s="280"/>
      <c r="AQ147" s="280"/>
      <c r="AR147" s="280"/>
      <c r="AS147" s="280">
        <f t="shared" si="73"/>
        <v>0</v>
      </c>
      <c r="AT147" s="280"/>
      <c r="AU147" s="280"/>
      <c r="AV147" s="437"/>
      <c r="AW147" s="437"/>
      <c r="AX147" s="437"/>
      <c r="AY147" s="437"/>
      <c r="AZ147" s="437"/>
      <c r="BA147" s="437"/>
      <c r="BB147" s="279"/>
      <c r="BC147" s="437" t="s">
        <v>576</v>
      </c>
      <c r="BD147" s="437" t="s">
        <v>71</v>
      </c>
      <c r="BF147" s="285"/>
    </row>
    <row r="148" spans="1:58" s="3" customFormat="1" ht="120" outlineLevel="1">
      <c r="A148" s="18">
        <v>4.0999999999999996</v>
      </c>
      <c r="B148" s="372" t="s">
        <v>583</v>
      </c>
      <c r="C148" s="192" t="s">
        <v>72</v>
      </c>
      <c r="D148" s="371" t="s">
        <v>566</v>
      </c>
      <c r="E148" s="186"/>
      <c r="F148" s="183"/>
      <c r="G148" s="133">
        <v>25</v>
      </c>
      <c r="H148" s="275"/>
      <c r="I148" s="172"/>
      <c r="J148" s="172"/>
      <c r="K148" s="275"/>
      <c r="L148" s="275"/>
      <c r="M148" s="275"/>
      <c r="N148" s="275"/>
      <c r="O148" s="82" t="s">
        <v>673</v>
      </c>
      <c r="P148" s="278">
        <v>0</v>
      </c>
      <c r="Q148" s="278">
        <v>0</v>
      </c>
      <c r="R148" s="278">
        <v>0</v>
      </c>
      <c r="S148" s="278">
        <v>0</v>
      </c>
      <c r="T148" s="278">
        <f t="shared" si="72"/>
        <v>0</v>
      </c>
      <c r="U148" s="278">
        <v>0</v>
      </c>
      <c r="V148" s="278">
        <v>0</v>
      </c>
      <c r="W148" s="278">
        <v>0</v>
      </c>
      <c r="X148" s="91">
        <v>25</v>
      </c>
      <c r="Y148" s="278">
        <v>0</v>
      </c>
      <c r="Z148" s="278">
        <v>0</v>
      </c>
      <c r="AA148" s="278">
        <v>0</v>
      </c>
      <c r="AB148" s="278">
        <v>0</v>
      </c>
      <c r="AC148" s="192"/>
      <c r="AD148" s="192"/>
      <c r="AE148" s="192"/>
      <c r="AF148" s="192"/>
      <c r="AG148" s="192"/>
      <c r="AH148" s="192"/>
      <c r="AI148" s="192"/>
      <c r="AJ148" s="126">
        <v>1</v>
      </c>
      <c r="AK148" s="192"/>
      <c r="AL148" s="192"/>
      <c r="AM148" s="192"/>
      <c r="AN148" s="192"/>
      <c r="AO148" s="192"/>
      <c r="AP148" s="192"/>
      <c r="AQ148" s="192"/>
      <c r="AR148" s="192"/>
      <c r="AS148" s="192">
        <f t="shared" si="73"/>
        <v>0</v>
      </c>
      <c r="AT148" s="192"/>
      <c r="AU148" s="192"/>
      <c r="AV148" s="437"/>
      <c r="AW148" s="337">
        <v>25</v>
      </c>
      <c r="AX148" s="437"/>
      <c r="AY148" s="437"/>
      <c r="AZ148" s="437"/>
      <c r="BA148" s="437"/>
      <c r="BB148" s="337"/>
      <c r="BC148" s="308" t="s">
        <v>576</v>
      </c>
      <c r="BD148" s="355" t="s">
        <v>71</v>
      </c>
    </row>
    <row r="149" spans="1:58" s="3" customFormat="1" ht="60" customHeight="1">
      <c r="A149" s="271">
        <v>5</v>
      </c>
      <c r="B149" s="272" t="s">
        <v>584</v>
      </c>
      <c r="C149" s="272" t="s">
        <v>70</v>
      </c>
      <c r="D149" s="371" t="s">
        <v>566</v>
      </c>
      <c r="E149" s="374"/>
      <c r="F149" s="374"/>
      <c r="G149" s="275"/>
      <c r="H149" s="275"/>
      <c r="I149" s="172"/>
      <c r="J149" s="172"/>
      <c r="K149" s="275"/>
      <c r="L149" s="275"/>
      <c r="M149" s="275"/>
      <c r="N149" s="275"/>
      <c r="O149" s="275"/>
      <c r="P149" s="278">
        <v>0</v>
      </c>
      <c r="Q149" s="278">
        <v>0</v>
      </c>
      <c r="R149" s="278">
        <v>0</v>
      </c>
      <c r="S149" s="278">
        <v>0</v>
      </c>
      <c r="T149" s="278">
        <f t="shared" si="72"/>
        <v>0</v>
      </c>
      <c r="U149" s="278">
        <v>0</v>
      </c>
      <c r="V149" s="278">
        <v>0</v>
      </c>
      <c r="W149" s="278">
        <v>0</v>
      </c>
      <c r="X149" s="192"/>
      <c r="Y149" s="278">
        <v>0</v>
      </c>
      <c r="Z149" s="278">
        <v>0</v>
      </c>
      <c r="AA149" s="278">
        <v>0</v>
      </c>
      <c r="AB149" s="278">
        <v>0</v>
      </c>
      <c r="AC149" s="192"/>
      <c r="AD149" s="192"/>
      <c r="AE149" s="192"/>
      <c r="AF149" s="192"/>
      <c r="AG149" s="192"/>
      <c r="AH149" s="192"/>
      <c r="AI149" s="192"/>
      <c r="AJ149" s="281"/>
      <c r="AK149" s="192"/>
      <c r="AL149" s="192"/>
      <c r="AM149" s="192"/>
      <c r="AN149" s="192"/>
      <c r="AO149" s="192"/>
      <c r="AP149" s="192"/>
      <c r="AQ149" s="192"/>
      <c r="AR149" s="192"/>
      <c r="AS149" s="192">
        <f t="shared" si="73"/>
        <v>0</v>
      </c>
      <c r="AT149" s="192"/>
      <c r="AU149" s="192"/>
      <c r="AV149" s="437"/>
      <c r="AW149" s="437"/>
      <c r="AX149" s="437"/>
      <c r="AY149" s="437"/>
      <c r="AZ149" s="437"/>
      <c r="BA149" s="437"/>
      <c r="BB149" s="279"/>
      <c r="BC149" s="437" t="s">
        <v>576</v>
      </c>
      <c r="BD149" s="437" t="s">
        <v>71</v>
      </c>
      <c r="BF149" s="285"/>
    </row>
    <row r="150" spans="1:58" s="3" customFormat="1" ht="60" outlineLevel="1">
      <c r="A150" s="18">
        <v>5.0999999999999996</v>
      </c>
      <c r="B150" s="372" t="s">
        <v>585</v>
      </c>
      <c r="C150" s="192" t="s">
        <v>72</v>
      </c>
      <c r="D150" s="371" t="s">
        <v>566</v>
      </c>
      <c r="E150" s="186"/>
      <c r="F150" s="183"/>
      <c r="G150" s="133">
        <v>25</v>
      </c>
      <c r="H150" s="275"/>
      <c r="I150" s="172"/>
      <c r="J150" s="172"/>
      <c r="K150" s="182"/>
      <c r="L150" s="193"/>
      <c r="M150" s="193"/>
      <c r="N150" s="194"/>
      <c r="O150" s="82" t="s">
        <v>674</v>
      </c>
      <c r="P150" s="278">
        <v>0</v>
      </c>
      <c r="Q150" s="278">
        <v>0</v>
      </c>
      <c r="R150" s="278">
        <v>0</v>
      </c>
      <c r="S150" s="278">
        <v>0</v>
      </c>
      <c r="T150" s="278">
        <f t="shared" si="72"/>
        <v>0</v>
      </c>
      <c r="U150" s="278">
        <v>0</v>
      </c>
      <c r="V150" s="278">
        <v>0</v>
      </c>
      <c r="W150" s="278">
        <v>0</v>
      </c>
      <c r="X150" s="91">
        <v>25</v>
      </c>
      <c r="Y150" s="278">
        <v>0</v>
      </c>
      <c r="Z150" s="278">
        <v>0</v>
      </c>
      <c r="AA150" s="278">
        <v>0</v>
      </c>
      <c r="AB150" s="278">
        <v>0</v>
      </c>
      <c r="AC150" s="192"/>
      <c r="AD150" s="192"/>
      <c r="AE150" s="192"/>
      <c r="AF150" s="192"/>
      <c r="AG150" s="192"/>
      <c r="AH150" s="192"/>
      <c r="AI150" s="192"/>
      <c r="AJ150" s="126">
        <v>1</v>
      </c>
      <c r="AK150" s="192"/>
      <c r="AL150" s="192"/>
      <c r="AM150" s="192"/>
      <c r="AN150" s="192"/>
      <c r="AO150" s="192"/>
      <c r="AP150" s="192"/>
      <c r="AQ150" s="192"/>
      <c r="AR150" s="192"/>
      <c r="AS150" s="192">
        <f t="shared" si="73"/>
        <v>0</v>
      </c>
      <c r="AT150" s="192"/>
      <c r="AU150" s="192"/>
      <c r="AV150" s="437"/>
      <c r="AW150" s="337">
        <v>25</v>
      </c>
      <c r="AX150" s="437"/>
      <c r="AY150" s="437"/>
      <c r="AZ150" s="437"/>
      <c r="BA150" s="437"/>
      <c r="BB150" s="337"/>
      <c r="BC150" s="308" t="s">
        <v>576</v>
      </c>
      <c r="BD150" s="355" t="s">
        <v>71</v>
      </c>
    </row>
    <row r="151" spans="1:58" s="3" customFormat="1" ht="60" customHeight="1">
      <c r="A151" s="271">
        <v>6</v>
      </c>
      <c r="B151" s="272" t="s">
        <v>586</v>
      </c>
      <c r="C151" s="272" t="s">
        <v>70</v>
      </c>
      <c r="D151" s="371" t="s">
        <v>566</v>
      </c>
      <c r="E151" s="374"/>
      <c r="F151" s="374"/>
      <c r="G151" s="275"/>
      <c r="H151" s="275"/>
      <c r="I151" s="172"/>
      <c r="J151" s="172"/>
      <c r="K151" s="182"/>
      <c r="L151" s="182"/>
      <c r="M151" s="182"/>
      <c r="N151" s="182"/>
      <c r="O151" s="194"/>
      <c r="P151" s="278">
        <v>0</v>
      </c>
      <c r="Q151" s="278">
        <v>0</v>
      </c>
      <c r="R151" s="278">
        <v>0</v>
      </c>
      <c r="S151" s="278">
        <v>0</v>
      </c>
      <c r="T151" s="278">
        <f t="shared" si="72"/>
        <v>0</v>
      </c>
      <c r="U151" s="278">
        <v>0</v>
      </c>
      <c r="V151" s="278">
        <v>0</v>
      </c>
      <c r="W151" s="278">
        <v>0</v>
      </c>
      <c r="X151" s="192"/>
      <c r="Y151" s="278">
        <v>0</v>
      </c>
      <c r="Z151" s="278">
        <v>0</v>
      </c>
      <c r="AA151" s="278">
        <v>0</v>
      </c>
      <c r="AB151" s="278">
        <v>0</v>
      </c>
      <c r="AC151" s="192"/>
      <c r="AD151" s="192"/>
      <c r="AE151" s="192"/>
      <c r="AF151" s="192"/>
      <c r="AG151" s="192"/>
      <c r="AH151" s="192"/>
      <c r="AI151" s="192"/>
      <c r="AJ151" s="192"/>
      <c r="AK151" s="192"/>
      <c r="AL151" s="192"/>
      <c r="AM151" s="192"/>
      <c r="AN151" s="192"/>
      <c r="AO151" s="192"/>
      <c r="AP151" s="192"/>
      <c r="AQ151" s="192"/>
      <c r="AR151" s="192"/>
      <c r="AS151" s="192">
        <f t="shared" si="73"/>
        <v>0</v>
      </c>
      <c r="AT151" s="192"/>
      <c r="AU151" s="192"/>
      <c r="AV151" s="437"/>
      <c r="AW151" s="437"/>
      <c r="AX151" s="437"/>
      <c r="AY151" s="437"/>
      <c r="AZ151" s="437"/>
      <c r="BA151" s="437"/>
      <c r="BB151" s="279"/>
      <c r="BC151" s="437" t="s">
        <v>576</v>
      </c>
      <c r="BD151" s="437" t="s">
        <v>71</v>
      </c>
      <c r="BF151" s="285"/>
    </row>
    <row r="152" spans="1:58" s="3" customFormat="1" ht="30" outlineLevel="1">
      <c r="A152" s="18">
        <v>6.1</v>
      </c>
      <c r="B152" s="372" t="s">
        <v>586</v>
      </c>
      <c r="C152" s="187" t="s">
        <v>72</v>
      </c>
      <c r="D152" s="371" t="s">
        <v>566</v>
      </c>
      <c r="E152" s="186"/>
      <c r="F152" s="183"/>
      <c r="G152" s="133">
        <v>35</v>
      </c>
      <c r="H152" s="275"/>
      <c r="I152" s="172"/>
      <c r="J152" s="172"/>
      <c r="K152" s="275"/>
      <c r="L152" s="275"/>
      <c r="M152" s="275"/>
      <c r="N152" s="275"/>
      <c r="O152" s="78" t="s">
        <v>675</v>
      </c>
      <c r="P152" s="278">
        <v>0</v>
      </c>
      <c r="Q152" s="278">
        <v>0</v>
      </c>
      <c r="R152" s="278">
        <v>0</v>
      </c>
      <c r="S152" s="278">
        <v>0</v>
      </c>
      <c r="T152" s="278">
        <f t="shared" si="72"/>
        <v>0</v>
      </c>
      <c r="U152" s="278">
        <v>0</v>
      </c>
      <c r="V152" s="278">
        <v>0</v>
      </c>
      <c r="W152" s="278">
        <v>0</v>
      </c>
      <c r="X152" s="91">
        <v>35</v>
      </c>
      <c r="Y152" s="278">
        <v>0</v>
      </c>
      <c r="Z152" s="278">
        <v>0</v>
      </c>
      <c r="AA152" s="278">
        <v>0</v>
      </c>
      <c r="AB152" s="278">
        <v>0</v>
      </c>
      <c r="AC152" s="192"/>
      <c r="AD152" s="192"/>
      <c r="AE152" s="192"/>
      <c r="AF152" s="192"/>
      <c r="AG152" s="192"/>
      <c r="AH152" s="192"/>
      <c r="AI152" s="192"/>
      <c r="AJ152" s="126">
        <v>1</v>
      </c>
      <c r="AK152" s="192"/>
      <c r="AL152" s="192"/>
      <c r="AM152" s="192"/>
      <c r="AN152" s="192"/>
      <c r="AO152" s="192"/>
      <c r="AP152" s="192"/>
      <c r="AQ152" s="192"/>
      <c r="AR152" s="192"/>
      <c r="AS152" s="192">
        <f t="shared" si="73"/>
        <v>0</v>
      </c>
      <c r="AT152" s="192"/>
      <c r="AU152" s="192"/>
      <c r="AV152" s="437"/>
      <c r="AW152" s="337">
        <v>35</v>
      </c>
      <c r="AX152" s="437"/>
      <c r="AY152" s="437"/>
      <c r="AZ152" s="437"/>
      <c r="BA152" s="437"/>
      <c r="BB152" s="337"/>
      <c r="BC152" s="308" t="s">
        <v>576</v>
      </c>
      <c r="BD152" s="355" t="s">
        <v>71</v>
      </c>
    </row>
    <row r="153" spans="1:58" s="3" customFormat="1" ht="60" customHeight="1">
      <c r="A153" s="271">
        <v>7</v>
      </c>
      <c r="B153" s="272" t="s">
        <v>587</v>
      </c>
      <c r="C153" s="272" t="s">
        <v>70</v>
      </c>
      <c r="D153" s="371" t="s">
        <v>566</v>
      </c>
      <c r="E153" s="374"/>
      <c r="F153" s="374"/>
      <c r="G153" s="275"/>
      <c r="H153" s="275"/>
      <c r="I153" s="172"/>
      <c r="J153" s="172"/>
      <c r="K153" s="275"/>
      <c r="L153" s="275"/>
      <c r="M153" s="275"/>
      <c r="N153" s="275"/>
      <c r="O153" s="194"/>
      <c r="P153" s="278">
        <v>0</v>
      </c>
      <c r="Q153" s="278">
        <v>0</v>
      </c>
      <c r="R153" s="278">
        <v>0</v>
      </c>
      <c r="S153" s="278">
        <v>0</v>
      </c>
      <c r="T153" s="278">
        <f t="shared" si="72"/>
        <v>0</v>
      </c>
      <c r="U153" s="278">
        <v>0</v>
      </c>
      <c r="V153" s="278">
        <v>0</v>
      </c>
      <c r="W153" s="278">
        <v>0</v>
      </c>
      <c r="X153" s="192"/>
      <c r="Y153" s="278">
        <v>0</v>
      </c>
      <c r="Z153" s="278">
        <v>0</v>
      </c>
      <c r="AA153" s="278">
        <v>0</v>
      </c>
      <c r="AB153" s="278">
        <v>0</v>
      </c>
      <c r="AC153" s="192"/>
      <c r="AD153" s="192"/>
      <c r="AE153" s="192"/>
      <c r="AF153" s="192"/>
      <c r="AG153" s="192"/>
      <c r="AH153" s="192"/>
      <c r="AI153" s="192"/>
      <c r="AJ153" s="192"/>
      <c r="AK153" s="192"/>
      <c r="AL153" s="192"/>
      <c r="AM153" s="192"/>
      <c r="AN153" s="192"/>
      <c r="AO153" s="192"/>
      <c r="AP153" s="192"/>
      <c r="AQ153" s="192"/>
      <c r="AR153" s="192"/>
      <c r="AS153" s="192">
        <f t="shared" si="73"/>
        <v>0</v>
      </c>
      <c r="AT153" s="192"/>
      <c r="AU153" s="192"/>
      <c r="AV153" s="437"/>
      <c r="AW153" s="437"/>
      <c r="AX153" s="437"/>
      <c r="AY153" s="437"/>
      <c r="AZ153" s="437"/>
      <c r="BA153" s="437"/>
      <c r="BB153" s="279"/>
      <c r="BC153" s="437" t="s">
        <v>576</v>
      </c>
      <c r="BD153" s="437" t="s">
        <v>71</v>
      </c>
      <c r="BF153" s="285"/>
    </row>
    <row r="154" spans="1:58" s="3" customFormat="1" ht="30" outlineLevel="1">
      <c r="A154" s="18">
        <v>7.1</v>
      </c>
      <c r="B154" s="372" t="s">
        <v>588</v>
      </c>
      <c r="C154" s="192" t="s">
        <v>72</v>
      </c>
      <c r="D154" s="371" t="s">
        <v>566</v>
      </c>
      <c r="E154" s="186"/>
      <c r="F154" s="183"/>
      <c r="G154" s="133">
        <v>30</v>
      </c>
      <c r="H154" s="275"/>
      <c r="I154" s="172"/>
      <c r="J154" s="172"/>
      <c r="K154" s="275"/>
      <c r="L154" s="275"/>
      <c r="M154" s="275"/>
      <c r="N154" s="275"/>
      <c r="O154" s="82" t="s">
        <v>676</v>
      </c>
      <c r="P154" s="278">
        <v>0</v>
      </c>
      <c r="Q154" s="278">
        <v>0</v>
      </c>
      <c r="R154" s="278">
        <v>0</v>
      </c>
      <c r="S154" s="278">
        <v>0</v>
      </c>
      <c r="T154" s="278">
        <f t="shared" si="72"/>
        <v>0</v>
      </c>
      <c r="U154" s="278">
        <v>0</v>
      </c>
      <c r="V154" s="278">
        <v>0</v>
      </c>
      <c r="W154" s="278">
        <v>0</v>
      </c>
      <c r="X154" s="133">
        <v>30</v>
      </c>
      <c r="Y154" s="278">
        <v>0</v>
      </c>
      <c r="Z154" s="278">
        <v>0</v>
      </c>
      <c r="AA154" s="278">
        <v>0</v>
      </c>
      <c r="AB154" s="278">
        <v>0</v>
      </c>
      <c r="AC154" s="192"/>
      <c r="AD154" s="192"/>
      <c r="AE154" s="192"/>
      <c r="AF154" s="192"/>
      <c r="AG154" s="192"/>
      <c r="AH154" s="192"/>
      <c r="AI154" s="192"/>
      <c r="AJ154" s="126">
        <v>1</v>
      </c>
      <c r="AK154" s="192"/>
      <c r="AL154" s="192"/>
      <c r="AM154" s="192"/>
      <c r="AN154" s="192"/>
      <c r="AO154" s="192"/>
      <c r="AP154" s="192"/>
      <c r="AQ154" s="192"/>
      <c r="AR154" s="192"/>
      <c r="AS154" s="192">
        <f t="shared" si="73"/>
        <v>0</v>
      </c>
      <c r="AT154" s="192"/>
      <c r="AU154" s="192"/>
      <c r="AV154" s="437"/>
      <c r="AW154" s="438">
        <v>30</v>
      </c>
      <c r="AX154" s="437"/>
      <c r="AY154" s="437"/>
      <c r="AZ154" s="437"/>
      <c r="BA154" s="437"/>
      <c r="BB154" s="337"/>
      <c r="BC154" s="308" t="s">
        <v>576</v>
      </c>
      <c r="BD154" s="355" t="s">
        <v>71</v>
      </c>
    </row>
    <row r="155" spans="1:58" s="3" customFormat="1" ht="30" outlineLevel="1">
      <c r="A155" s="18">
        <v>7.2</v>
      </c>
      <c r="B155" s="372" t="s">
        <v>589</v>
      </c>
      <c r="C155" s="192" t="s">
        <v>72</v>
      </c>
      <c r="D155" s="371" t="s">
        <v>566</v>
      </c>
      <c r="E155" s="186"/>
      <c r="F155" s="183"/>
      <c r="G155" s="133">
        <v>10</v>
      </c>
      <c r="H155" s="275"/>
      <c r="I155" s="172"/>
      <c r="J155" s="172"/>
      <c r="K155" s="275"/>
      <c r="L155" s="275"/>
      <c r="M155" s="275"/>
      <c r="N155" s="275"/>
      <c r="O155" s="78" t="s">
        <v>677</v>
      </c>
      <c r="P155" s="278">
        <v>0</v>
      </c>
      <c r="Q155" s="278">
        <v>0</v>
      </c>
      <c r="R155" s="278">
        <v>0</v>
      </c>
      <c r="S155" s="278">
        <v>0</v>
      </c>
      <c r="T155" s="278">
        <f t="shared" si="72"/>
        <v>0</v>
      </c>
      <c r="U155" s="278">
        <v>0</v>
      </c>
      <c r="V155" s="278">
        <v>0</v>
      </c>
      <c r="W155" s="278">
        <v>0</v>
      </c>
      <c r="X155" s="133">
        <v>10</v>
      </c>
      <c r="Y155" s="278">
        <v>0</v>
      </c>
      <c r="Z155" s="278">
        <v>0</v>
      </c>
      <c r="AA155" s="278">
        <v>0</v>
      </c>
      <c r="AB155" s="278">
        <v>0</v>
      </c>
      <c r="AC155" s="192"/>
      <c r="AD155" s="192"/>
      <c r="AE155" s="192"/>
      <c r="AF155" s="192"/>
      <c r="AG155" s="192"/>
      <c r="AH155" s="192"/>
      <c r="AI155" s="192"/>
      <c r="AJ155" s="126">
        <v>1</v>
      </c>
      <c r="AK155" s="192"/>
      <c r="AL155" s="192"/>
      <c r="AM155" s="192"/>
      <c r="AN155" s="192"/>
      <c r="AO155" s="192"/>
      <c r="AP155" s="192"/>
      <c r="AQ155" s="192"/>
      <c r="AR155" s="192"/>
      <c r="AS155" s="192">
        <f t="shared" si="73"/>
        <v>0</v>
      </c>
      <c r="AT155" s="192"/>
      <c r="AU155" s="192"/>
      <c r="AV155" s="437"/>
      <c r="AW155" s="438">
        <v>10</v>
      </c>
      <c r="AX155" s="437"/>
      <c r="AY155" s="437"/>
      <c r="AZ155" s="437"/>
      <c r="BA155" s="437"/>
      <c r="BB155" s="337"/>
      <c r="BC155" s="308" t="s">
        <v>576</v>
      </c>
      <c r="BD155" s="355" t="s">
        <v>71</v>
      </c>
    </row>
    <row r="156" spans="1:58" s="3" customFormat="1" ht="60" customHeight="1">
      <c r="A156" s="271">
        <v>8</v>
      </c>
      <c r="B156" s="272" t="s">
        <v>590</v>
      </c>
      <c r="C156" s="272" t="s">
        <v>70</v>
      </c>
      <c r="D156" s="371" t="s">
        <v>566</v>
      </c>
      <c r="E156" s="374"/>
      <c r="F156" s="374"/>
      <c r="G156" s="275"/>
      <c r="H156" s="275"/>
      <c r="I156" s="172"/>
      <c r="J156" s="172"/>
      <c r="K156" s="182"/>
      <c r="L156" s="182"/>
      <c r="M156" s="182"/>
      <c r="N156" s="182"/>
      <c r="O156" s="182"/>
      <c r="P156" s="278">
        <v>0</v>
      </c>
      <c r="Q156" s="278">
        <v>0</v>
      </c>
      <c r="R156" s="278">
        <v>0</v>
      </c>
      <c r="S156" s="278">
        <v>0</v>
      </c>
      <c r="T156" s="278">
        <f t="shared" si="72"/>
        <v>0</v>
      </c>
      <c r="U156" s="278">
        <v>0</v>
      </c>
      <c r="V156" s="278">
        <v>0</v>
      </c>
      <c r="W156" s="278">
        <v>0</v>
      </c>
      <c r="X156" s="278">
        <v>0</v>
      </c>
      <c r="Y156" s="278">
        <v>0</v>
      </c>
      <c r="Z156" s="278">
        <v>0</v>
      </c>
      <c r="AA156" s="278">
        <v>0</v>
      </c>
      <c r="AB156" s="278">
        <v>0</v>
      </c>
      <c r="AC156" s="280"/>
      <c r="AD156" s="280"/>
      <c r="AE156" s="192"/>
      <c r="AF156" s="192"/>
      <c r="AG156" s="192"/>
      <c r="AH156" s="192"/>
      <c r="AI156" s="192"/>
      <c r="AJ156" s="192"/>
      <c r="AK156" s="192"/>
      <c r="AL156" s="192"/>
      <c r="AM156" s="192"/>
      <c r="AN156" s="192"/>
      <c r="AO156" s="192"/>
      <c r="AP156" s="192"/>
      <c r="AQ156" s="192"/>
      <c r="AR156" s="192"/>
      <c r="AS156" s="192">
        <f t="shared" si="73"/>
        <v>0</v>
      </c>
      <c r="AT156" s="192"/>
      <c r="AU156" s="192"/>
      <c r="AV156" s="437"/>
      <c r="AW156" s="437"/>
      <c r="AX156" s="437"/>
      <c r="AY156" s="437"/>
      <c r="AZ156" s="437"/>
      <c r="BA156" s="437"/>
      <c r="BB156" s="279"/>
      <c r="BC156" s="308" t="s">
        <v>576</v>
      </c>
      <c r="BD156" s="355" t="s">
        <v>71</v>
      </c>
      <c r="BF156" s="285"/>
    </row>
    <row r="157" spans="1:58" s="3" customFormat="1" ht="75" outlineLevel="1">
      <c r="A157" s="18">
        <v>8.1</v>
      </c>
      <c r="B157" s="372" t="s">
        <v>590</v>
      </c>
      <c r="C157" s="187" t="s">
        <v>72</v>
      </c>
      <c r="D157" s="371" t="s">
        <v>566</v>
      </c>
      <c r="E157" s="186"/>
      <c r="F157" s="183"/>
      <c r="G157" s="133">
        <v>35</v>
      </c>
      <c r="H157" s="275"/>
      <c r="I157" s="172"/>
      <c r="J157" s="172"/>
      <c r="K157" s="182"/>
      <c r="L157" s="193"/>
      <c r="M157" s="193"/>
      <c r="N157" s="194"/>
      <c r="O157" s="82" t="s">
        <v>678</v>
      </c>
      <c r="P157" s="278">
        <v>0</v>
      </c>
      <c r="Q157" s="278">
        <v>0</v>
      </c>
      <c r="R157" s="278">
        <v>0</v>
      </c>
      <c r="S157" s="278">
        <v>0</v>
      </c>
      <c r="T157" s="278">
        <f t="shared" si="72"/>
        <v>0</v>
      </c>
      <c r="U157" s="278">
        <v>0</v>
      </c>
      <c r="V157" s="278">
        <v>0</v>
      </c>
      <c r="W157" s="278">
        <v>0</v>
      </c>
      <c r="X157" s="278">
        <v>0</v>
      </c>
      <c r="Y157" s="91">
        <v>35</v>
      </c>
      <c r="Z157" s="278">
        <v>0</v>
      </c>
      <c r="AA157" s="278">
        <v>0</v>
      </c>
      <c r="AB157" s="278">
        <v>0</v>
      </c>
      <c r="AC157" s="192"/>
      <c r="AD157" s="192"/>
      <c r="AE157" s="192"/>
      <c r="AF157" s="192"/>
      <c r="AG157" s="192"/>
      <c r="AH157" s="192"/>
      <c r="AI157" s="192"/>
      <c r="AJ157" s="192"/>
      <c r="AK157" s="126">
        <v>1</v>
      </c>
      <c r="AL157" s="192"/>
      <c r="AM157" s="192"/>
      <c r="AN157" s="192"/>
      <c r="AO157" s="192"/>
      <c r="AP157" s="192"/>
      <c r="AQ157" s="192"/>
      <c r="AR157" s="192"/>
      <c r="AS157" s="192">
        <f t="shared" si="73"/>
        <v>0</v>
      </c>
      <c r="AT157" s="192"/>
      <c r="AU157" s="192"/>
      <c r="AV157" s="437"/>
      <c r="AW157" s="437"/>
      <c r="AX157" s="337">
        <v>35</v>
      </c>
      <c r="AY157" s="437"/>
      <c r="AZ157" s="437"/>
      <c r="BA157" s="437"/>
      <c r="BB157" s="337"/>
      <c r="BC157" s="308" t="s">
        <v>576</v>
      </c>
      <c r="BD157" s="355" t="s">
        <v>71</v>
      </c>
    </row>
    <row r="158" spans="1:58" s="3" customFormat="1" ht="60" customHeight="1">
      <c r="A158" s="271">
        <v>9</v>
      </c>
      <c r="B158" s="272" t="s">
        <v>591</v>
      </c>
      <c r="C158" s="272" t="s">
        <v>70</v>
      </c>
      <c r="D158" s="371" t="s">
        <v>566</v>
      </c>
      <c r="E158" s="374"/>
      <c r="F158" s="374"/>
      <c r="G158" s="275"/>
      <c r="H158" s="275"/>
      <c r="I158" s="172"/>
      <c r="J158" s="172"/>
      <c r="K158" s="182"/>
      <c r="L158" s="182"/>
      <c r="M158" s="182"/>
      <c r="N158" s="182"/>
      <c r="O158" s="182"/>
      <c r="P158" s="278">
        <v>0</v>
      </c>
      <c r="Q158" s="278">
        <v>0</v>
      </c>
      <c r="R158" s="278">
        <v>0</v>
      </c>
      <c r="S158" s="278">
        <v>0</v>
      </c>
      <c r="T158" s="278">
        <f t="shared" si="72"/>
        <v>0</v>
      </c>
      <c r="U158" s="278">
        <v>0</v>
      </c>
      <c r="V158" s="278">
        <v>0</v>
      </c>
      <c r="W158" s="278">
        <v>0</v>
      </c>
      <c r="X158" s="278">
        <v>0</v>
      </c>
      <c r="Y158" s="278">
        <v>0</v>
      </c>
      <c r="Z158" s="278">
        <v>0</v>
      </c>
      <c r="AA158" s="278">
        <v>0</v>
      </c>
      <c r="AB158" s="278">
        <v>0</v>
      </c>
      <c r="AC158" s="192"/>
      <c r="AD158" s="192"/>
      <c r="AE158" s="192"/>
      <c r="AF158" s="192"/>
      <c r="AG158" s="192"/>
      <c r="AH158" s="192"/>
      <c r="AI158" s="192"/>
      <c r="AJ158" s="192"/>
      <c r="AK158" s="192"/>
      <c r="AL158" s="192"/>
      <c r="AM158" s="192"/>
      <c r="AN158" s="192"/>
      <c r="AO158" s="192"/>
      <c r="AP158" s="192"/>
      <c r="AQ158" s="192"/>
      <c r="AR158" s="192"/>
      <c r="AS158" s="192">
        <f t="shared" si="73"/>
        <v>0</v>
      </c>
      <c r="AT158" s="192"/>
      <c r="AU158" s="192"/>
      <c r="AV158" s="437"/>
      <c r="AW158" s="437"/>
      <c r="AX158" s="437"/>
      <c r="AY158" s="437"/>
      <c r="AZ158" s="437"/>
      <c r="BA158" s="437"/>
      <c r="BB158" s="279"/>
      <c r="BC158" s="437" t="s">
        <v>576</v>
      </c>
      <c r="BD158" s="437" t="s">
        <v>71</v>
      </c>
      <c r="BF158" s="285"/>
    </row>
    <row r="159" spans="1:58" s="3" customFormat="1" ht="30" outlineLevel="1">
      <c r="A159" s="18">
        <v>9.1</v>
      </c>
      <c r="B159" s="372" t="s">
        <v>592</v>
      </c>
      <c r="C159" s="187" t="s">
        <v>72</v>
      </c>
      <c r="D159" s="371" t="s">
        <v>566</v>
      </c>
      <c r="E159" s="186"/>
      <c r="F159" s="183"/>
      <c r="G159" s="133">
        <v>10</v>
      </c>
      <c r="H159" s="275"/>
      <c r="I159" s="172"/>
      <c r="J159" s="172"/>
      <c r="K159" s="182"/>
      <c r="L159" s="182"/>
      <c r="M159" s="182"/>
      <c r="N159" s="182"/>
      <c r="O159" s="78" t="s">
        <v>679</v>
      </c>
      <c r="P159" s="278">
        <v>0</v>
      </c>
      <c r="Q159" s="278">
        <v>0</v>
      </c>
      <c r="R159" s="278">
        <v>0</v>
      </c>
      <c r="S159" s="278">
        <v>0</v>
      </c>
      <c r="T159" s="278">
        <f t="shared" si="72"/>
        <v>0</v>
      </c>
      <c r="U159" s="278">
        <v>0</v>
      </c>
      <c r="V159" s="278">
        <v>0</v>
      </c>
      <c r="W159" s="278">
        <v>0</v>
      </c>
      <c r="X159" s="278">
        <v>0</v>
      </c>
      <c r="Y159" s="133">
        <v>10</v>
      </c>
      <c r="Z159" s="278">
        <v>0</v>
      </c>
      <c r="AA159" s="278">
        <v>0</v>
      </c>
      <c r="AB159" s="278">
        <v>0</v>
      </c>
      <c r="AC159" s="192"/>
      <c r="AD159" s="192"/>
      <c r="AE159" s="192"/>
      <c r="AF159" s="192"/>
      <c r="AG159" s="192"/>
      <c r="AH159" s="192"/>
      <c r="AI159" s="192"/>
      <c r="AJ159" s="192"/>
      <c r="AK159" s="126">
        <v>1</v>
      </c>
      <c r="AL159" s="192"/>
      <c r="AM159" s="192"/>
      <c r="AN159" s="192"/>
      <c r="AO159" s="192"/>
      <c r="AP159" s="192"/>
      <c r="AQ159" s="192"/>
      <c r="AR159" s="192"/>
      <c r="AS159" s="192">
        <f t="shared" si="73"/>
        <v>0</v>
      </c>
      <c r="AT159" s="192"/>
      <c r="AU159" s="192"/>
      <c r="AV159" s="437"/>
      <c r="AW159" s="437"/>
      <c r="AX159" s="438">
        <v>10</v>
      </c>
      <c r="AY159" s="437"/>
      <c r="AZ159" s="437"/>
      <c r="BA159" s="437"/>
      <c r="BB159" s="337"/>
      <c r="BC159" s="308" t="s">
        <v>576</v>
      </c>
      <c r="BD159" s="355" t="s">
        <v>71</v>
      </c>
    </row>
    <row r="160" spans="1:58" s="3" customFormat="1" ht="45" outlineLevel="1">
      <c r="A160" s="18">
        <v>9.1999999999999993</v>
      </c>
      <c r="B160" s="372" t="s">
        <v>593</v>
      </c>
      <c r="C160" s="187" t="s">
        <v>72</v>
      </c>
      <c r="D160" s="371" t="s">
        <v>566</v>
      </c>
      <c r="E160" s="186"/>
      <c r="F160" s="183"/>
      <c r="G160" s="133">
        <v>20</v>
      </c>
      <c r="H160" s="275"/>
      <c r="I160" s="172"/>
      <c r="J160" s="172"/>
      <c r="K160" s="182"/>
      <c r="L160" s="182"/>
      <c r="M160" s="182"/>
      <c r="N160" s="182"/>
      <c r="O160" s="82" t="s">
        <v>680</v>
      </c>
      <c r="P160" s="278">
        <v>0</v>
      </c>
      <c r="Q160" s="278">
        <v>0</v>
      </c>
      <c r="R160" s="278">
        <v>0</v>
      </c>
      <c r="S160" s="278">
        <v>0</v>
      </c>
      <c r="T160" s="278">
        <f t="shared" si="72"/>
        <v>0</v>
      </c>
      <c r="U160" s="278">
        <v>0</v>
      </c>
      <c r="V160" s="278">
        <v>0</v>
      </c>
      <c r="W160" s="278">
        <v>0</v>
      </c>
      <c r="X160" s="278">
        <v>0</v>
      </c>
      <c r="Y160" s="133">
        <v>20</v>
      </c>
      <c r="Z160" s="278">
        <v>0</v>
      </c>
      <c r="AA160" s="278">
        <v>0</v>
      </c>
      <c r="AB160" s="278">
        <v>0</v>
      </c>
      <c r="AC160" s="192"/>
      <c r="AD160" s="192"/>
      <c r="AE160" s="192"/>
      <c r="AF160" s="192"/>
      <c r="AG160" s="192"/>
      <c r="AH160" s="192"/>
      <c r="AI160" s="192"/>
      <c r="AJ160" s="192"/>
      <c r="AK160" s="126">
        <v>1</v>
      </c>
      <c r="AL160" s="192"/>
      <c r="AM160" s="192"/>
      <c r="AN160" s="192"/>
      <c r="AO160" s="192"/>
      <c r="AP160" s="192"/>
      <c r="AQ160" s="192"/>
      <c r="AR160" s="192"/>
      <c r="AS160" s="192">
        <f t="shared" si="73"/>
        <v>0</v>
      </c>
      <c r="AT160" s="192"/>
      <c r="AU160" s="192"/>
      <c r="AV160" s="437"/>
      <c r="AW160" s="437"/>
      <c r="AX160" s="438">
        <v>20</v>
      </c>
      <c r="AY160" s="437"/>
      <c r="AZ160" s="437"/>
      <c r="BA160" s="437"/>
      <c r="BB160" s="337"/>
      <c r="BC160" s="308" t="s">
        <v>576</v>
      </c>
      <c r="BD160" s="355" t="s">
        <v>71</v>
      </c>
    </row>
    <row r="161" spans="1:58" s="3" customFormat="1" ht="60" outlineLevel="1">
      <c r="A161" s="18">
        <v>9.3000000000000007</v>
      </c>
      <c r="B161" s="372" t="s">
        <v>594</v>
      </c>
      <c r="C161" s="187" t="s">
        <v>72</v>
      </c>
      <c r="D161" s="371" t="s">
        <v>566</v>
      </c>
      <c r="E161" s="186"/>
      <c r="F161" s="183"/>
      <c r="G161" s="133">
        <v>10</v>
      </c>
      <c r="H161" s="275"/>
      <c r="I161" s="172"/>
      <c r="J161" s="172"/>
      <c r="K161" s="182"/>
      <c r="L161" s="182"/>
      <c r="M161" s="182"/>
      <c r="N161" s="182"/>
      <c r="O161" s="82" t="s">
        <v>681</v>
      </c>
      <c r="P161" s="278">
        <v>0</v>
      </c>
      <c r="Q161" s="278">
        <v>0</v>
      </c>
      <c r="R161" s="278">
        <v>0</v>
      </c>
      <c r="S161" s="278">
        <v>0</v>
      </c>
      <c r="T161" s="278">
        <f t="shared" si="72"/>
        <v>0</v>
      </c>
      <c r="U161" s="278">
        <v>0</v>
      </c>
      <c r="V161" s="278">
        <v>0</v>
      </c>
      <c r="W161" s="278">
        <v>0</v>
      </c>
      <c r="X161" s="278">
        <v>0</v>
      </c>
      <c r="Y161" s="133">
        <v>10</v>
      </c>
      <c r="Z161" s="278">
        <v>0</v>
      </c>
      <c r="AA161" s="278">
        <v>0</v>
      </c>
      <c r="AB161" s="278">
        <v>0</v>
      </c>
      <c r="AC161" s="192"/>
      <c r="AD161" s="192"/>
      <c r="AE161" s="192"/>
      <c r="AF161" s="192"/>
      <c r="AG161" s="192"/>
      <c r="AH161" s="192"/>
      <c r="AI161" s="192"/>
      <c r="AJ161" s="192"/>
      <c r="AK161" s="126">
        <v>1</v>
      </c>
      <c r="AL161" s="192"/>
      <c r="AM161" s="192"/>
      <c r="AN161" s="192"/>
      <c r="AO161" s="192"/>
      <c r="AP161" s="192"/>
      <c r="AQ161" s="192"/>
      <c r="AR161" s="192"/>
      <c r="AS161" s="192">
        <f t="shared" si="73"/>
        <v>0</v>
      </c>
      <c r="AT161" s="192"/>
      <c r="AU161" s="192"/>
      <c r="AV161" s="437"/>
      <c r="AW161" s="437"/>
      <c r="AX161" s="438">
        <v>10</v>
      </c>
      <c r="AY161" s="437"/>
      <c r="AZ161" s="437"/>
      <c r="BA161" s="437"/>
      <c r="BB161" s="337"/>
      <c r="BC161" s="308" t="s">
        <v>576</v>
      </c>
      <c r="BD161" s="355" t="s">
        <v>71</v>
      </c>
    </row>
    <row r="162" spans="1:58" s="3" customFormat="1" ht="60" customHeight="1">
      <c r="A162" s="271">
        <v>10</v>
      </c>
      <c r="B162" s="272" t="s">
        <v>595</v>
      </c>
      <c r="C162" s="272" t="s">
        <v>70</v>
      </c>
      <c r="D162" s="371" t="s">
        <v>566</v>
      </c>
      <c r="E162" s="374"/>
      <c r="F162" s="374"/>
      <c r="G162" s="275"/>
      <c r="H162" s="275"/>
      <c r="I162" s="172"/>
      <c r="J162" s="172"/>
      <c r="K162" s="182"/>
      <c r="L162" s="182"/>
      <c r="M162" s="182"/>
      <c r="N162" s="182"/>
      <c r="O162" s="182"/>
      <c r="P162" s="278">
        <v>0</v>
      </c>
      <c r="Q162" s="278">
        <v>0</v>
      </c>
      <c r="R162" s="278">
        <v>0</v>
      </c>
      <c r="S162" s="278">
        <v>0</v>
      </c>
      <c r="T162" s="278">
        <f t="shared" si="72"/>
        <v>0</v>
      </c>
      <c r="U162" s="278">
        <v>0</v>
      </c>
      <c r="V162" s="278">
        <v>0</v>
      </c>
      <c r="W162" s="278">
        <v>0</v>
      </c>
      <c r="X162" s="278">
        <v>0</v>
      </c>
      <c r="Y162" s="278">
        <v>0</v>
      </c>
      <c r="Z162" s="278">
        <v>0</v>
      </c>
      <c r="AA162" s="278">
        <v>0</v>
      </c>
      <c r="AB162" s="278">
        <v>0</v>
      </c>
      <c r="AC162" s="280"/>
      <c r="AD162" s="280"/>
      <c r="AE162" s="192"/>
      <c r="AF162" s="192"/>
      <c r="AG162" s="192"/>
      <c r="AH162" s="192"/>
      <c r="AI162" s="192"/>
      <c r="AJ162" s="192"/>
      <c r="AK162" s="192"/>
      <c r="AL162" s="192"/>
      <c r="AM162" s="192"/>
      <c r="AN162" s="192"/>
      <c r="AO162" s="192"/>
      <c r="AP162" s="192"/>
      <c r="AQ162" s="192"/>
      <c r="AR162" s="192"/>
      <c r="AS162" s="192">
        <f t="shared" si="73"/>
        <v>0</v>
      </c>
      <c r="AT162" s="192"/>
      <c r="AU162" s="192"/>
      <c r="AV162" s="437"/>
      <c r="AW162" s="437"/>
      <c r="AX162" s="437"/>
      <c r="AY162" s="437"/>
      <c r="AZ162" s="437"/>
      <c r="BA162" s="437"/>
      <c r="BB162" s="279"/>
      <c r="BC162" s="437" t="s">
        <v>576</v>
      </c>
      <c r="BD162" s="437" t="s">
        <v>71</v>
      </c>
      <c r="BF162" s="285"/>
    </row>
    <row r="163" spans="1:58" s="3" customFormat="1" ht="90" outlineLevel="1">
      <c r="A163" s="18">
        <v>10.1</v>
      </c>
      <c r="B163" s="372" t="s">
        <v>595</v>
      </c>
      <c r="C163" s="187" t="s">
        <v>72</v>
      </c>
      <c r="D163" s="371" t="s">
        <v>566</v>
      </c>
      <c r="E163" s="186"/>
      <c r="F163" s="183"/>
      <c r="G163" s="133">
        <v>25</v>
      </c>
      <c r="H163" s="275"/>
      <c r="I163" s="172"/>
      <c r="J163" s="172"/>
      <c r="K163" s="182"/>
      <c r="L163" s="193"/>
      <c r="M163" s="193"/>
      <c r="N163" s="194"/>
      <c r="O163" s="82" t="s">
        <v>682</v>
      </c>
      <c r="P163" s="278">
        <v>0</v>
      </c>
      <c r="Q163" s="278">
        <v>0</v>
      </c>
      <c r="R163" s="278">
        <v>0</v>
      </c>
      <c r="S163" s="278">
        <v>0</v>
      </c>
      <c r="T163" s="278">
        <f t="shared" si="72"/>
        <v>0</v>
      </c>
      <c r="U163" s="278">
        <v>0</v>
      </c>
      <c r="V163" s="278">
        <v>0</v>
      </c>
      <c r="W163" s="278">
        <v>0</v>
      </c>
      <c r="X163" s="278">
        <v>0</v>
      </c>
      <c r="Y163" s="91">
        <v>25</v>
      </c>
      <c r="Z163" s="278">
        <v>0</v>
      </c>
      <c r="AA163" s="278">
        <v>0</v>
      </c>
      <c r="AB163" s="278">
        <v>0</v>
      </c>
      <c r="AC163" s="192"/>
      <c r="AD163" s="192"/>
      <c r="AE163" s="192"/>
      <c r="AF163" s="192"/>
      <c r="AG163" s="192"/>
      <c r="AH163" s="192"/>
      <c r="AI163" s="192"/>
      <c r="AJ163" s="192"/>
      <c r="AK163" s="126">
        <v>1</v>
      </c>
      <c r="AL163" s="192"/>
      <c r="AM163" s="192"/>
      <c r="AN163" s="192"/>
      <c r="AO163" s="192"/>
      <c r="AP163" s="192"/>
      <c r="AQ163" s="192"/>
      <c r="AR163" s="192"/>
      <c r="AS163" s="192">
        <f t="shared" si="73"/>
        <v>0</v>
      </c>
      <c r="AT163" s="192"/>
      <c r="AU163" s="192"/>
      <c r="AV163" s="437"/>
      <c r="AW163" s="437"/>
      <c r="AX163" s="337">
        <v>25</v>
      </c>
      <c r="AY163" s="437"/>
      <c r="AZ163" s="437"/>
      <c r="BA163" s="437"/>
      <c r="BB163" s="337"/>
      <c r="BC163" s="308" t="s">
        <v>576</v>
      </c>
      <c r="BD163" s="355" t="s">
        <v>71</v>
      </c>
    </row>
    <row r="164" spans="1:58" s="3" customFormat="1" ht="60" customHeight="1">
      <c r="A164" s="271">
        <v>11</v>
      </c>
      <c r="B164" s="272" t="s">
        <v>596</v>
      </c>
      <c r="C164" s="271" t="s">
        <v>70</v>
      </c>
      <c r="D164" s="371" t="s">
        <v>566</v>
      </c>
      <c r="E164" s="374"/>
      <c r="F164" s="374"/>
      <c r="G164" s="275"/>
      <c r="H164" s="275"/>
      <c r="I164" s="172"/>
      <c r="J164" s="172"/>
      <c r="K164" s="182"/>
      <c r="L164" s="182"/>
      <c r="M164" s="182"/>
      <c r="N164" s="182"/>
      <c r="O164" s="182"/>
      <c r="P164" s="278">
        <v>0</v>
      </c>
      <c r="Q164" s="278">
        <v>0</v>
      </c>
      <c r="R164" s="278">
        <v>0</v>
      </c>
      <c r="S164" s="278">
        <v>0</v>
      </c>
      <c r="T164" s="278">
        <f t="shared" si="72"/>
        <v>0</v>
      </c>
      <c r="U164" s="278">
        <v>0</v>
      </c>
      <c r="V164" s="278">
        <v>0</v>
      </c>
      <c r="W164" s="278">
        <v>0</v>
      </c>
      <c r="X164" s="278">
        <v>0</v>
      </c>
      <c r="Y164" s="278">
        <v>0</v>
      </c>
      <c r="Z164" s="278">
        <v>0</v>
      </c>
      <c r="AA164" s="278">
        <v>0</v>
      </c>
      <c r="AB164" s="278">
        <v>0</v>
      </c>
      <c r="AC164" s="192"/>
      <c r="AD164" s="192"/>
      <c r="AE164" s="192"/>
      <c r="AF164" s="192"/>
      <c r="AG164" s="192"/>
      <c r="AH164" s="192"/>
      <c r="AI164" s="192"/>
      <c r="AJ164" s="192"/>
      <c r="AK164" s="192"/>
      <c r="AL164" s="192"/>
      <c r="AM164" s="192"/>
      <c r="AN164" s="192"/>
      <c r="AO164" s="192"/>
      <c r="AP164" s="192"/>
      <c r="AQ164" s="192"/>
      <c r="AR164" s="192"/>
      <c r="AS164" s="192">
        <f t="shared" si="73"/>
        <v>0</v>
      </c>
      <c r="AT164" s="192"/>
      <c r="AU164" s="192"/>
      <c r="AV164" s="437"/>
      <c r="AW164" s="437"/>
      <c r="AX164" s="437"/>
      <c r="AY164" s="437"/>
      <c r="AZ164" s="437"/>
      <c r="BA164" s="437"/>
      <c r="BB164" s="437"/>
      <c r="BC164" s="437" t="s">
        <v>576</v>
      </c>
      <c r="BD164" s="437" t="s">
        <v>71</v>
      </c>
      <c r="BF164" s="285"/>
    </row>
    <row r="165" spans="1:58" s="3" customFormat="1" ht="75" outlineLevel="1">
      <c r="A165" s="18">
        <v>11.1</v>
      </c>
      <c r="B165" s="372" t="s">
        <v>596</v>
      </c>
      <c r="C165" s="187" t="s">
        <v>72</v>
      </c>
      <c r="D165" s="371" t="s">
        <v>566</v>
      </c>
      <c r="E165" s="186"/>
      <c r="F165" s="183"/>
      <c r="G165" s="133">
        <v>30</v>
      </c>
      <c r="H165" s="275"/>
      <c r="I165" s="172"/>
      <c r="J165" s="172"/>
      <c r="K165" s="182"/>
      <c r="L165" s="182"/>
      <c r="M165" s="182"/>
      <c r="N165" s="182"/>
      <c r="O165" s="82" t="s">
        <v>683</v>
      </c>
      <c r="P165" s="278">
        <v>0</v>
      </c>
      <c r="Q165" s="278">
        <v>0</v>
      </c>
      <c r="R165" s="278">
        <v>0</v>
      </c>
      <c r="S165" s="278">
        <v>0</v>
      </c>
      <c r="T165" s="278">
        <f t="shared" si="72"/>
        <v>0</v>
      </c>
      <c r="U165" s="278">
        <v>0</v>
      </c>
      <c r="V165" s="278">
        <v>0</v>
      </c>
      <c r="W165" s="278">
        <v>0</v>
      </c>
      <c r="X165" s="278">
        <v>0</v>
      </c>
      <c r="Y165" s="278">
        <v>0</v>
      </c>
      <c r="Z165" s="91">
        <v>30</v>
      </c>
      <c r="AA165" s="278">
        <v>0</v>
      </c>
      <c r="AB165" s="278">
        <v>0</v>
      </c>
      <c r="AC165" s="192"/>
      <c r="AD165" s="192"/>
      <c r="AE165" s="192"/>
      <c r="AF165" s="192"/>
      <c r="AG165" s="192"/>
      <c r="AH165" s="192"/>
      <c r="AI165" s="192"/>
      <c r="AJ165" s="192"/>
      <c r="AK165" s="192"/>
      <c r="AL165" s="126">
        <v>1</v>
      </c>
      <c r="AM165" s="192"/>
      <c r="AN165" s="192"/>
      <c r="AO165" s="192"/>
      <c r="AP165" s="192"/>
      <c r="AQ165" s="192"/>
      <c r="AR165" s="192"/>
      <c r="AS165" s="192">
        <f t="shared" si="73"/>
        <v>0</v>
      </c>
      <c r="AT165" s="192"/>
      <c r="AU165" s="192"/>
      <c r="AV165" s="437"/>
      <c r="AW165" s="437"/>
      <c r="AX165" s="437"/>
      <c r="AY165" s="337">
        <v>30</v>
      </c>
      <c r="AZ165" s="437"/>
      <c r="BA165" s="437"/>
      <c r="BB165" s="337"/>
      <c r="BC165" s="308" t="s">
        <v>576</v>
      </c>
      <c r="BD165" s="355" t="s">
        <v>71</v>
      </c>
    </row>
    <row r="166" spans="1:58" s="3" customFormat="1" ht="60" customHeight="1">
      <c r="A166" s="271">
        <v>12</v>
      </c>
      <c r="B166" s="272" t="s">
        <v>653</v>
      </c>
      <c r="C166" s="271" t="s">
        <v>70</v>
      </c>
      <c r="D166" s="371" t="s">
        <v>566</v>
      </c>
      <c r="E166" s="374"/>
      <c r="F166" s="374"/>
      <c r="G166" s="275"/>
      <c r="H166" s="275"/>
      <c r="I166" s="172"/>
      <c r="J166" s="172"/>
      <c r="K166" s="182"/>
      <c r="L166" s="182"/>
      <c r="M166" s="182"/>
      <c r="N166" s="182"/>
      <c r="O166" s="182"/>
      <c r="P166" s="278">
        <v>0</v>
      </c>
      <c r="Q166" s="278">
        <v>0</v>
      </c>
      <c r="R166" s="278">
        <v>0</v>
      </c>
      <c r="S166" s="278">
        <v>0</v>
      </c>
      <c r="T166" s="278">
        <f t="shared" si="72"/>
        <v>0</v>
      </c>
      <c r="U166" s="278">
        <v>0</v>
      </c>
      <c r="V166" s="278">
        <v>0</v>
      </c>
      <c r="W166" s="278">
        <v>0</v>
      </c>
      <c r="X166" s="278">
        <v>0</v>
      </c>
      <c r="Y166" s="278">
        <v>0</v>
      </c>
      <c r="Z166" s="192"/>
      <c r="AA166" s="278">
        <v>0</v>
      </c>
      <c r="AB166" s="278">
        <v>0</v>
      </c>
      <c r="AC166" s="280"/>
      <c r="AD166" s="280"/>
      <c r="AE166" s="192"/>
      <c r="AF166" s="192"/>
      <c r="AG166" s="192"/>
      <c r="AH166" s="192"/>
      <c r="AI166" s="192"/>
      <c r="AJ166" s="192"/>
      <c r="AK166" s="192"/>
      <c r="AL166" s="192"/>
      <c r="AM166" s="192"/>
      <c r="AN166" s="192"/>
      <c r="AO166" s="192"/>
      <c r="AP166" s="192"/>
      <c r="AQ166" s="192"/>
      <c r="AR166" s="192"/>
      <c r="AS166" s="192">
        <f t="shared" si="73"/>
        <v>0</v>
      </c>
      <c r="AT166" s="192"/>
      <c r="AU166" s="192"/>
      <c r="AV166" s="437"/>
      <c r="AW166" s="437"/>
      <c r="AX166" s="437"/>
      <c r="AY166" s="279"/>
      <c r="AZ166" s="437"/>
      <c r="BA166" s="437"/>
      <c r="BB166" s="279"/>
      <c r="BC166" s="437" t="s">
        <v>576</v>
      </c>
      <c r="BD166" s="437" t="s">
        <v>71</v>
      </c>
      <c r="BF166" s="285"/>
    </row>
    <row r="167" spans="1:58" s="3" customFormat="1" ht="120" outlineLevel="1">
      <c r="A167" s="18">
        <v>12.1</v>
      </c>
      <c r="B167" s="372" t="s">
        <v>597</v>
      </c>
      <c r="C167" s="187" t="s">
        <v>72</v>
      </c>
      <c r="D167" s="371" t="s">
        <v>566</v>
      </c>
      <c r="E167" s="186"/>
      <c r="F167" s="183"/>
      <c r="G167" s="133">
        <v>15</v>
      </c>
      <c r="H167" s="275"/>
      <c r="I167" s="172"/>
      <c r="J167" s="172"/>
      <c r="K167" s="182"/>
      <c r="L167" s="193"/>
      <c r="M167" s="193"/>
      <c r="N167" s="194"/>
      <c r="O167" s="457" t="s">
        <v>709</v>
      </c>
      <c r="P167" s="278">
        <v>0</v>
      </c>
      <c r="Q167" s="278">
        <v>0</v>
      </c>
      <c r="R167" s="278">
        <v>0</v>
      </c>
      <c r="S167" s="278">
        <v>0</v>
      </c>
      <c r="T167" s="278">
        <f t="shared" si="72"/>
        <v>0</v>
      </c>
      <c r="U167" s="278">
        <v>0</v>
      </c>
      <c r="V167" s="278">
        <v>0</v>
      </c>
      <c r="W167" s="278">
        <v>0</v>
      </c>
      <c r="X167" s="278">
        <v>0</v>
      </c>
      <c r="Y167" s="278">
        <v>0</v>
      </c>
      <c r="Z167" s="91">
        <v>15</v>
      </c>
      <c r="AA167" s="278">
        <v>0</v>
      </c>
      <c r="AB167" s="278">
        <v>0</v>
      </c>
      <c r="AC167" s="192"/>
      <c r="AD167" s="192"/>
      <c r="AE167" s="192"/>
      <c r="AF167" s="192"/>
      <c r="AG167" s="192"/>
      <c r="AH167" s="192"/>
      <c r="AI167" s="192"/>
      <c r="AJ167" s="192"/>
      <c r="AK167" s="192"/>
      <c r="AL167" s="126">
        <v>1</v>
      </c>
      <c r="AM167" s="192"/>
      <c r="AN167" s="192"/>
      <c r="AO167" s="192"/>
      <c r="AP167" s="192"/>
      <c r="AQ167" s="192"/>
      <c r="AR167" s="192"/>
      <c r="AS167" s="192">
        <f t="shared" si="73"/>
        <v>0</v>
      </c>
      <c r="AT167" s="192"/>
      <c r="AU167" s="192"/>
      <c r="AV167" s="437"/>
      <c r="AW167" s="437"/>
      <c r="AX167" s="437"/>
      <c r="AY167" s="337">
        <v>15</v>
      </c>
      <c r="AZ167" s="437"/>
      <c r="BA167" s="437"/>
      <c r="BB167" s="337"/>
      <c r="BC167" s="308" t="s">
        <v>576</v>
      </c>
      <c r="BD167" s="355" t="s">
        <v>71</v>
      </c>
    </row>
    <row r="168" spans="1:58" s="3" customFormat="1" ht="409.5" outlineLevel="1">
      <c r="A168" s="18">
        <v>12.2</v>
      </c>
      <c r="B168" s="372" t="s">
        <v>598</v>
      </c>
      <c r="C168" s="187" t="s">
        <v>72</v>
      </c>
      <c r="D168" s="371" t="s">
        <v>566</v>
      </c>
      <c r="E168" s="186"/>
      <c r="F168" s="183"/>
      <c r="G168" s="133">
        <v>10</v>
      </c>
      <c r="H168" s="192"/>
      <c r="I168" s="373"/>
      <c r="J168" s="373"/>
      <c r="K168" s="192"/>
      <c r="L168" s="193"/>
      <c r="M168" s="193"/>
      <c r="N168" s="194"/>
      <c r="O168" s="82" t="s">
        <v>684</v>
      </c>
      <c r="P168" s="278">
        <v>0</v>
      </c>
      <c r="Q168" s="278">
        <v>0</v>
      </c>
      <c r="R168" s="278">
        <v>0</v>
      </c>
      <c r="S168" s="278">
        <v>0</v>
      </c>
      <c r="T168" s="278">
        <f t="shared" si="72"/>
        <v>0</v>
      </c>
      <c r="U168" s="278">
        <v>0</v>
      </c>
      <c r="V168" s="278">
        <v>0</v>
      </c>
      <c r="W168" s="278">
        <v>0</v>
      </c>
      <c r="X168" s="91">
        <v>10</v>
      </c>
      <c r="Y168" s="278">
        <v>0</v>
      </c>
      <c r="Z168" s="278">
        <v>0</v>
      </c>
      <c r="AA168" s="278">
        <v>0</v>
      </c>
      <c r="AB168" s="278">
        <v>0</v>
      </c>
      <c r="AC168" s="192"/>
      <c r="AD168" s="192"/>
      <c r="AE168" s="192"/>
      <c r="AF168" s="192"/>
      <c r="AG168" s="192"/>
      <c r="AH168" s="192"/>
      <c r="AI168" s="192"/>
      <c r="AJ168" s="126">
        <v>1</v>
      </c>
      <c r="AK168" s="192"/>
      <c r="AL168" s="192"/>
      <c r="AM168" s="192"/>
      <c r="AN168" s="192"/>
      <c r="AO168" s="192"/>
      <c r="AP168" s="192"/>
      <c r="AQ168" s="192"/>
      <c r="AR168" s="192"/>
      <c r="AS168" s="192">
        <f t="shared" si="73"/>
        <v>0</v>
      </c>
      <c r="AT168" s="192"/>
      <c r="AU168" s="192"/>
      <c r="AV168" s="437"/>
      <c r="AW168" s="337">
        <v>10</v>
      </c>
      <c r="AX168" s="437"/>
      <c r="AY168" s="437"/>
      <c r="AZ168" s="437"/>
      <c r="BA168" s="437"/>
      <c r="BB168" s="337"/>
      <c r="BC168" s="308" t="s">
        <v>576</v>
      </c>
      <c r="BD168" s="355" t="s">
        <v>71</v>
      </c>
    </row>
    <row r="169" spans="1:58" s="3" customFormat="1" ht="60" customHeight="1">
      <c r="A169" s="271">
        <v>13</v>
      </c>
      <c r="B169" s="272" t="s">
        <v>599</v>
      </c>
      <c r="C169" s="272" t="s">
        <v>70</v>
      </c>
      <c r="D169" s="371" t="s">
        <v>566</v>
      </c>
      <c r="E169" s="275"/>
      <c r="F169" s="275"/>
      <c r="G169" s="275"/>
      <c r="H169" s="275"/>
      <c r="I169" s="172"/>
      <c r="J169" s="172"/>
      <c r="K169" s="275"/>
      <c r="L169" s="275"/>
      <c r="M169" s="275"/>
      <c r="N169" s="275"/>
      <c r="O169" s="275"/>
      <c r="P169" s="278">
        <v>0</v>
      </c>
      <c r="Q169" s="278">
        <v>0</v>
      </c>
      <c r="R169" s="278">
        <v>0</v>
      </c>
      <c r="S169" s="278">
        <v>0</v>
      </c>
      <c r="T169" s="278">
        <f t="shared" si="72"/>
        <v>0</v>
      </c>
      <c r="U169" s="278">
        <v>0</v>
      </c>
      <c r="V169" s="278">
        <v>0</v>
      </c>
      <c r="W169" s="278">
        <v>0</v>
      </c>
      <c r="X169" s="192"/>
      <c r="Y169" s="278">
        <v>0</v>
      </c>
      <c r="Z169" s="278">
        <v>0</v>
      </c>
      <c r="AA169" s="278">
        <v>0</v>
      </c>
      <c r="AB169" s="278">
        <v>0</v>
      </c>
      <c r="AC169" s="192"/>
      <c r="AD169" s="192"/>
      <c r="AE169" s="192"/>
      <c r="AF169" s="192"/>
      <c r="AG169" s="192"/>
      <c r="AH169" s="192"/>
      <c r="AI169" s="192"/>
      <c r="AJ169" s="281"/>
      <c r="AK169" s="192"/>
      <c r="AL169" s="192"/>
      <c r="AM169" s="192"/>
      <c r="AN169" s="192"/>
      <c r="AO169" s="192"/>
      <c r="AP169" s="192"/>
      <c r="AQ169" s="192"/>
      <c r="AR169" s="192"/>
      <c r="AS169" s="192">
        <f t="shared" si="73"/>
        <v>0</v>
      </c>
      <c r="AT169" s="192"/>
      <c r="AU169" s="192"/>
      <c r="AV169" s="437"/>
      <c r="AW169" s="279"/>
      <c r="AX169" s="437"/>
      <c r="AY169" s="437"/>
      <c r="AZ169" s="437"/>
      <c r="BA169" s="437"/>
      <c r="BB169" s="279"/>
      <c r="BC169" s="437" t="s">
        <v>576</v>
      </c>
      <c r="BD169" s="437" t="s">
        <v>71</v>
      </c>
      <c r="BF169" s="285"/>
    </row>
    <row r="170" spans="1:58" s="3" customFormat="1" ht="105" outlineLevel="1">
      <c r="A170" s="18">
        <v>13.1</v>
      </c>
      <c r="B170" s="372" t="s">
        <v>600</v>
      </c>
      <c r="C170" s="187" t="s">
        <v>72</v>
      </c>
      <c r="D170" s="371" t="s">
        <v>566</v>
      </c>
      <c r="E170" s="186"/>
      <c r="F170" s="183"/>
      <c r="G170" s="133">
        <v>6.81</v>
      </c>
      <c r="H170" s="275"/>
      <c r="I170" s="172"/>
      <c r="J170" s="172"/>
      <c r="K170" s="182"/>
      <c r="L170" s="193"/>
      <c r="M170" s="193"/>
      <c r="N170" s="194"/>
      <c r="O170" s="82" t="s">
        <v>685</v>
      </c>
      <c r="P170" s="278">
        <v>0</v>
      </c>
      <c r="Q170" s="278">
        <v>0</v>
      </c>
      <c r="R170" s="278">
        <v>0</v>
      </c>
      <c r="S170" s="278">
        <v>0</v>
      </c>
      <c r="T170" s="278">
        <f t="shared" si="72"/>
        <v>0</v>
      </c>
      <c r="U170" s="278">
        <v>0</v>
      </c>
      <c r="V170" s="278">
        <v>0</v>
      </c>
      <c r="W170" s="278">
        <v>0</v>
      </c>
      <c r="X170" s="133">
        <v>6.81</v>
      </c>
      <c r="Y170" s="278">
        <v>0</v>
      </c>
      <c r="Z170" s="278">
        <v>0</v>
      </c>
      <c r="AA170" s="278">
        <v>0</v>
      </c>
      <c r="AB170" s="278">
        <v>0</v>
      </c>
      <c r="AC170" s="192"/>
      <c r="AD170" s="192"/>
      <c r="AE170" s="192"/>
      <c r="AF170" s="192"/>
      <c r="AG170" s="192"/>
      <c r="AH170" s="192"/>
      <c r="AI170" s="192"/>
      <c r="AJ170" s="126">
        <v>1</v>
      </c>
      <c r="AK170" s="192"/>
      <c r="AL170" s="192"/>
      <c r="AM170" s="192"/>
      <c r="AN170" s="192"/>
      <c r="AO170" s="192"/>
      <c r="AP170" s="192"/>
      <c r="AQ170" s="192"/>
      <c r="AR170" s="192"/>
      <c r="AS170" s="192">
        <f t="shared" si="73"/>
        <v>0</v>
      </c>
      <c r="AT170" s="192"/>
      <c r="AU170" s="192"/>
      <c r="AV170" s="437"/>
      <c r="AW170" s="438">
        <v>6.81</v>
      </c>
      <c r="AX170" s="437"/>
      <c r="AY170" s="437"/>
      <c r="AZ170" s="437"/>
      <c r="BA170" s="437"/>
      <c r="BB170" s="337"/>
      <c r="BC170" s="308" t="s">
        <v>576</v>
      </c>
      <c r="BD170" s="355" t="s">
        <v>71</v>
      </c>
    </row>
    <row r="171" spans="1:58" s="3" customFormat="1" ht="75" outlineLevel="1">
      <c r="A171" s="18">
        <v>13.2</v>
      </c>
      <c r="B171" s="372" t="s">
        <v>601</v>
      </c>
      <c r="C171" s="187" t="s">
        <v>72</v>
      </c>
      <c r="D171" s="371" t="s">
        <v>566</v>
      </c>
      <c r="E171" s="186"/>
      <c r="F171" s="183"/>
      <c r="G171" s="133">
        <v>1.4</v>
      </c>
      <c r="H171" s="275"/>
      <c r="I171" s="172"/>
      <c r="J171" s="172"/>
      <c r="K171" s="182"/>
      <c r="L171" s="193"/>
      <c r="M171" s="193"/>
      <c r="N171" s="194"/>
      <c r="O171" s="82" t="s">
        <v>686</v>
      </c>
      <c r="P171" s="278">
        <v>0</v>
      </c>
      <c r="Q171" s="278">
        <v>0</v>
      </c>
      <c r="R171" s="278">
        <v>0</v>
      </c>
      <c r="S171" s="278">
        <v>0</v>
      </c>
      <c r="T171" s="278">
        <f t="shared" si="72"/>
        <v>0</v>
      </c>
      <c r="U171" s="278">
        <v>0</v>
      </c>
      <c r="V171" s="278">
        <v>0</v>
      </c>
      <c r="W171" s="278">
        <v>0</v>
      </c>
      <c r="X171" s="133">
        <v>1.4</v>
      </c>
      <c r="Y171" s="278">
        <v>0</v>
      </c>
      <c r="Z171" s="278">
        <v>0</v>
      </c>
      <c r="AA171" s="278">
        <v>0</v>
      </c>
      <c r="AB171" s="278">
        <v>0</v>
      </c>
      <c r="AC171" s="192"/>
      <c r="AD171" s="192"/>
      <c r="AE171" s="192"/>
      <c r="AF171" s="192"/>
      <c r="AG171" s="192"/>
      <c r="AH171" s="192"/>
      <c r="AI171" s="192"/>
      <c r="AJ171" s="126">
        <v>1</v>
      </c>
      <c r="AK171" s="192"/>
      <c r="AL171" s="192"/>
      <c r="AM171" s="192"/>
      <c r="AN171" s="192"/>
      <c r="AO171" s="192"/>
      <c r="AP171" s="192"/>
      <c r="AQ171" s="192"/>
      <c r="AR171" s="192"/>
      <c r="AS171" s="192">
        <f t="shared" si="73"/>
        <v>0</v>
      </c>
      <c r="AT171" s="192"/>
      <c r="AU171" s="192"/>
      <c r="AV171" s="437"/>
      <c r="AW171" s="438">
        <v>1.4</v>
      </c>
      <c r="AX171" s="437"/>
      <c r="AY171" s="437"/>
      <c r="AZ171" s="437"/>
      <c r="BA171" s="437"/>
      <c r="BB171" s="337"/>
      <c r="BC171" s="308" t="s">
        <v>576</v>
      </c>
      <c r="BD171" s="355" t="s">
        <v>71</v>
      </c>
    </row>
    <row r="172" spans="1:58" s="3" customFormat="1" ht="105" outlineLevel="1">
      <c r="A172" s="18">
        <v>13.3</v>
      </c>
      <c r="B172" s="372" t="s">
        <v>602</v>
      </c>
      <c r="C172" s="187" t="s">
        <v>72</v>
      </c>
      <c r="D172" s="371" t="s">
        <v>566</v>
      </c>
      <c r="E172" s="186"/>
      <c r="F172" s="183"/>
      <c r="G172" s="133">
        <v>1.5</v>
      </c>
      <c r="H172" s="275"/>
      <c r="I172" s="172"/>
      <c r="J172" s="172"/>
      <c r="K172" s="182"/>
      <c r="L172" s="193"/>
      <c r="M172" s="193"/>
      <c r="N172" s="194"/>
      <c r="O172" s="82" t="s">
        <v>687</v>
      </c>
      <c r="P172" s="278">
        <v>0</v>
      </c>
      <c r="Q172" s="278">
        <v>0</v>
      </c>
      <c r="R172" s="278">
        <v>0</v>
      </c>
      <c r="S172" s="278">
        <v>0</v>
      </c>
      <c r="T172" s="278">
        <f t="shared" si="72"/>
        <v>0</v>
      </c>
      <c r="U172" s="278">
        <v>0</v>
      </c>
      <c r="V172" s="278">
        <v>0</v>
      </c>
      <c r="W172" s="278">
        <v>0</v>
      </c>
      <c r="X172" s="192"/>
      <c r="Y172" s="133">
        <v>1.5</v>
      </c>
      <c r="Z172" s="278">
        <v>0</v>
      </c>
      <c r="AA172" s="278">
        <v>0</v>
      </c>
      <c r="AB172" s="278">
        <v>0</v>
      </c>
      <c r="AC172" s="192"/>
      <c r="AD172" s="192"/>
      <c r="AE172" s="192"/>
      <c r="AF172" s="192"/>
      <c r="AG172" s="192"/>
      <c r="AH172" s="192"/>
      <c r="AI172" s="192"/>
      <c r="AJ172" s="192"/>
      <c r="AK172" s="126">
        <v>1</v>
      </c>
      <c r="AL172" s="192"/>
      <c r="AM172" s="192"/>
      <c r="AN172" s="192"/>
      <c r="AO172" s="192"/>
      <c r="AP172" s="192"/>
      <c r="AQ172" s="192"/>
      <c r="AR172" s="192"/>
      <c r="AS172" s="192">
        <f t="shared" si="73"/>
        <v>0</v>
      </c>
      <c r="AT172" s="192"/>
      <c r="AU172" s="192"/>
      <c r="AV172" s="437"/>
      <c r="AW172" s="437"/>
      <c r="AX172" s="438">
        <v>1.5</v>
      </c>
      <c r="AY172" s="437"/>
      <c r="AZ172" s="437"/>
      <c r="BA172" s="437"/>
      <c r="BB172" s="437"/>
      <c r="BC172" s="308" t="s">
        <v>576</v>
      </c>
      <c r="BD172" s="355" t="s">
        <v>71</v>
      </c>
    </row>
    <row r="173" spans="1:58" s="3" customFormat="1" ht="60" outlineLevel="1">
      <c r="A173" s="18">
        <v>13.4</v>
      </c>
      <c r="B173" s="372" t="s">
        <v>603</v>
      </c>
      <c r="C173" s="187" t="s">
        <v>72</v>
      </c>
      <c r="D173" s="371" t="s">
        <v>566</v>
      </c>
      <c r="E173" s="186"/>
      <c r="F173" s="183"/>
      <c r="G173" s="133">
        <v>0.95</v>
      </c>
      <c r="H173" s="275"/>
      <c r="I173" s="172"/>
      <c r="J173" s="172"/>
      <c r="K173" s="182"/>
      <c r="L173" s="193"/>
      <c r="M173" s="193"/>
      <c r="N173" s="194"/>
      <c r="O173" s="82" t="s">
        <v>688</v>
      </c>
      <c r="P173" s="278">
        <v>0</v>
      </c>
      <c r="Q173" s="278">
        <v>0</v>
      </c>
      <c r="R173" s="278">
        <v>0</v>
      </c>
      <c r="S173" s="278">
        <v>0</v>
      </c>
      <c r="T173" s="278">
        <f t="shared" si="72"/>
        <v>0</v>
      </c>
      <c r="U173" s="278">
        <v>0</v>
      </c>
      <c r="V173" s="278">
        <v>0</v>
      </c>
      <c r="W173" s="278">
        <v>0</v>
      </c>
      <c r="X173" s="192"/>
      <c r="Y173" s="133">
        <v>0.95</v>
      </c>
      <c r="Z173" s="278">
        <v>0</v>
      </c>
      <c r="AA173" s="278">
        <v>0</v>
      </c>
      <c r="AB173" s="278">
        <v>0</v>
      </c>
      <c r="AC173" s="192"/>
      <c r="AD173" s="192"/>
      <c r="AE173" s="192"/>
      <c r="AF173" s="192"/>
      <c r="AG173" s="192"/>
      <c r="AH173" s="192"/>
      <c r="AI173" s="192"/>
      <c r="AJ173" s="192"/>
      <c r="AK173" s="126">
        <v>1</v>
      </c>
      <c r="AL173" s="192"/>
      <c r="AM173" s="192"/>
      <c r="AN173" s="192"/>
      <c r="AO173" s="192"/>
      <c r="AP173" s="192"/>
      <c r="AQ173" s="192"/>
      <c r="AR173" s="192"/>
      <c r="AS173" s="192">
        <f t="shared" si="73"/>
        <v>0</v>
      </c>
      <c r="AT173" s="192"/>
      <c r="AU173" s="192"/>
      <c r="AV173" s="437"/>
      <c r="AW173" s="437"/>
      <c r="AX173" s="438">
        <v>0.95</v>
      </c>
      <c r="AY173" s="437"/>
      <c r="AZ173" s="437"/>
      <c r="BA173" s="437"/>
      <c r="BB173" s="437"/>
      <c r="BC173" s="308" t="s">
        <v>576</v>
      </c>
      <c r="BD173" s="355" t="s">
        <v>71</v>
      </c>
    </row>
    <row r="174" spans="1:58" s="3" customFormat="1" ht="135" outlineLevel="1">
      <c r="A174" s="18">
        <v>13.5</v>
      </c>
      <c r="B174" s="372" t="s">
        <v>604</v>
      </c>
      <c r="C174" s="187" t="s">
        <v>72</v>
      </c>
      <c r="D174" s="371" t="s">
        <v>566</v>
      </c>
      <c r="E174" s="186"/>
      <c r="F174" s="183"/>
      <c r="G174" s="133">
        <v>3.05</v>
      </c>
      <c r="H174" s="275"/>
      <c r="I174" s="172"/>
      <c r="J174" s="172"/>
      <c r="K174" s="182"/>
      <c r="L174" s="193"/>
      <c r="M174" s="193"/>
      <c r="N174" s="194"/>
      <c r="O174" s="82" t="s">
        <v>689</v>
      </c>
      <c r="P174" s="278">
        <v>0</v>
      </c>
      <c r="Q174" s="278">
        <v>0</v>
      </c>
      <c r="R174" s="278">
        <v>0</v>
      </c>
      <c r="S174" s="278">
        <v>0</v>
      </c>
      <c r="T174" s="278">
        <f t="shared" si="72"/>
        <v>0</v>
      </c>
      <c r="U174" s="278">
        <v>0</v>
      </c>
      <c r="V174" s="278">
        <v>0</v>
      </c>
      <c r="W174" s="278">
        <v>0</v>
      </c>
      <c r="X174" s="192"/>
      <c r="Y174" s="133">
        <v>3.05</v>
      </c>
      <c r="Z174" s="278">
        <v>0</v>
      </c>
      <c r="AA174" s="278">
        <v>0</v>
      </c>
      <c r="AB174" s="278">
        <v>0</v>
      </c>
      <c r="AC174" s="192"/>
      <c r="AD174" s="192"/>
      <c r="AE174" s="192"/>
      <c r="AF174" s="192"/>
      <c r="AG174" s="192"/>
      <c r="AH174" s="192"/>
      <c r="AI174" s="192"/>
      <c r="AJ174" s="192"/>
      <c r="AK174" s="126">
        <v>1</v>
      </c>
      <c r="AL174" s="192"/>
      <c r="AM174" s="192"/>
      <c r="AN174" s="192"/>
      <c r="AO174" s="192"/>
      <c r="AP174" s="192"/>
      <c r="AQ174" s="192"/>
      <c r="AR174" s="192"/>
      <c r="AS174" s="192">
        <f t="shared" si="73"/>
        <v>0</v>
      </c>
      <c r="AT174" s="192"/>
      <c r="AU174" s="192"/>
      <c r="AV174" s="437"/>
      <c r="AW174" s="437"/>
      <c r="AX174" s="438">
        <v>3.05</v>
      </c>
      <c r="AY174" s="437"/>
      <c r="AZ174" s="437"/>
      <c r="BA174" s="437"/>
      <c r="BB174" s="437"/>
      <c r="BC174" s="308" t="s">
        <v>576</v>
      </c>
      <c r="BD174" s="355" t="s">
        <v>71</v>
      </c>
    </row>
    <row r="175" spans="1:58" s="474" customFormat="1" ht="165" outlineLevel="1">
      <c r="A175" s="464">
        <v>13.6</v>
      </c>
      <c r="B175" s="465" t="s">
        <v>706</v>
      </c>
      <c r="C175" s="466"/>
      <c r="D175" s="371" t="s">
        <v>566</v>
      </c>
      <c r="E175" s="467"/>
      <c r="F175" s="468"/>
      <c r="G175" s="469">
        <v>2</v>
      </c>
      <c r="H175" s="456"/>
      <c r="I175" s="455"/>
      <c r="J175" s="455"/>
      <c r="K175" s="460"/>
      <c r="L175" s="454"/>
      <c r="M175" s="454"/>
      <c r="N175" s="459"/>
      <c r="O175" s="490" t="s">
        <v>690</v>
      </c>
      <c r="P175" s="470"/>
      <c r="Q175" s="470"/>
      <c r="R175" s="470"/>
      <c r="S175" s="470"/>
      <c r="T175" s="470">
        <f t="shared" si="72"/>
        <v>0</v>
      </c>
      <c r="U175" s="470"/>
      <c r="V175" s="470"/>
      <c r="W175" s="470"/>
      <c r="X175" s="458"/>
      <c r="Y175" s="469">
        <v>2</v>
      </c>
      <c r="Z175" s="470"/>
      <c r="AA175" s="470"/>
      <c r="AB175" s="470"/>
      <c r="AC175" s="458"/>
      <c r="AD175" s="458"/>
      <c r="AE175" s="458"/>
      <c r="AF175" s="458"/>
      <c r="AG175" s="458"/>
      <c r="AH175" s="458"/>
      <c r="AI175" s="458"/>
      <c r="AJ175" s="458"/>
      <c r="AK175" s="471">
        <v>1</v>
      </c>
      <c r="AL175" s="458"/>
      <c r="AM175" s="458"/>
      <c r="AN175" s="458"/>
      <c r="AO175" s="458"/>
      <c r="AP175" s="458"/>
      <c r="AQ175" s="458"/>
      <c r="AR175" s="458"/>
      <c r="AS175" s="458">
        <f t="shared" si="73"/>
        <v>0</v>
      </c>
      <c r="AT175" s="458"/>
      <c r="AU175" s="458"/>
      <c r="AV175" s="472"/>
      <c r="AW175" s="472"/>
      <c r="AX175" s="469">
        <v>2</v>
      </c>
      <c r="AY175" s="472"/>
      <c r="AZ175" s="472"/>
      <c r="BA175" s="472"/>
      <c r="BB175" s="472"/>
      <c r="BC175" s="453" t="s">
        <v>576</v>
      </c>
      <c r="BD175" s="473"/>
    </row>
    <row r="176" spans="1:58" s="3" customFormat="1" ht="60" customHeight="1">
      <c r="A176" s="271">
        <v>14</v>
      </c>
      <c r="B176" s="272" t="s">
        <v>654</v>
      </c>
      <c r="C176" s="272" t="s">
        <v>70</v>
      </c>
      <c r="D176" s="371" t="s">
        <v>566</v>
      </c>
      <c r="E176" s="192"/>
      <c r="F176" s="192"/>
      <c r="G176" s="192"/>
      <c r="H176" s="192"/>
      <c r="I176" s="373"/>
      <c r="J176" s="373"/>
      <c r="K176" s="192"/>
      <c r="L176" s="192"/>
      <c r="M176" s="192"/>
      <c r="N176" s="192"/>
      <c r="O176" s="490" t="s">
        <v>690</v>
      </c>
      <c r="P176" s="278">
        <v>0</v>
      </c>
      <c r="Q176" s="278">
        <v>0</v>
      </c>
      <c r="R176" s="278">
        <v>0</v>
      </c>
      <c r="S176" s="278">
        <v>0</v>
      </c>
      <c r="T176" s="278">
        <f t="shared" si="72"/>
        <v>0</v>
      </c>
      <c r="U176" s="278">
        <v>0</v>
      </c>
      <c r="V176" s="278">
        <v>0</v>
      </c>
      <c r="W176" s="278"/>
      <c r="X176" s="192"/>
      <c r="Y176" s="279"/>
      <c r="Z176" s="278">
        <v>0</v>
      </c>
      <c r="AA176" s="278">
        <v>0</v>
      </c>
      <c r="AB176" s="278">
        <v>0</v>
      </c>
      <c r="AC176" s="192"/>
      <c r="AD176" s="192"/>
      <c r="AE176" s="192"/>
      <c r="AF176" s="192"/>
      <c r="AG176" s="192"/>
      <c r="AH176" s="192"/>
      <c r="AI176" s="192"/>
      <c r="AJ176" s="192"/>
      <c r="AK176" s="192"/>
      <c r="AL176" s="192"/>
      <c r="AM176" s="192"/>
      <c r="AN176" s="192"/>
      <c r="AO176" s="192"/>
      <c r="AP176" s="192"/>
      <c r="AQ176" s="192"/>
      <c r="AR176" s="192"/>
      <c r="AS176" s="192">
        <f t="shared" si="73"/>
        <v>0</v>
      </c>
      <c r="AT176" s="192"/>
      <c r="AU176" s="192"/>
      <c r="AV176" s="437"/>
      <c r="AW176" s="437"/>
      <c r="AX176" s="437"/>
      <c r="AY176" s="437"/>
      <c r="AZ176" s="437"/>
      <c r="BA176" s="437"/>
      <c r="BB176" s="437"/>
      <c r="BC176" s="437" t="s">
        <v>576</v>
      </c>
      <c r="BD176" s="437" t="s">
        <v>71</v>
      </c>
      <c r="BF176" s="285"/>
    </row>
    <row r="177" spans="1:58" s="3" customFormat="1" ht="45" outlineLevel="1">
      <c r="A177" s="18">
        <v>14.1</v>
      </c>
      <c r="B177" s="372" t="s">
        <v>605</v>
      </c>
      <c r="C177" s="187" t="s">
        <v>72</v>
      </c>
      <c r="D177" s="371" t="s">
        <v>566</v>
      </c>
      <c r="E177" s="186"/>
      <c r="F177" s="183"/>
      <c r="G177" s="133">
        <v>1.38</v>
      </c>
      <c r="H177" s="275"/>
      <c r="I177" s="172"/>
      <c r="J177" s="172"/>
      <c r="K177" s="182"/>
      <c r="L177" s="193"/>
      <c r="M177" s="193"/>
      <c r="N177" s="194"/>
      <c r="O177" s="192"/>
      <c r="P177" s="278">
        <v>0</v>
      </c>
      <c r="Q177" s="278">
        <v>0</v>
      </c>
      <c r="R177" s="278">
        <v>0</v>
      </c>
      <c r="S177" s="278">
        <v>0</v>
      </c>
      <c r="T177" s="278">
        <f t="shared" si="72"/>
        <v>0</v>
      </c>
      <c r="U177" s="278">
        <v>0</v>
      </c>
      <c r="V177" s="278">
        <v>0</v>
      </c>
      <c r="W177" s="278">
        <v>0</v>
      </c>
      <c r="X177" s="133">
        <v>1.38</v>
      </c>
      <c r="Y177" s="278">
        <v>0</v>
      </c>
      <c r="Z177" s="278">
        <v>0</v>
      </c>
      <c r="AA177" s="278">
        <v>0</v>
      </c>
      <c r="AB177" s="278">
        <v>0</v>
      </c>
      <c r="AC177" s="192"/>
      <c r="AD177" s="192"/>
      <c r="AE177" s="192"/>
      <c r="AF177" s="192"/>
      <c r="AG177" s="192"/>
      <c r="AH177" s="192"/>
      <c r="AI177" s="192"/>
      <c r="AJ177" s="126">
        <v>1</v>
      </c>
      <c r="AK177" s="192"/>
      <c r="AL177" s="192"/>
      <c r="AM177" s="192"/>
      <c r="AN177" s="192"/>
      <c r="AO177" s="192"/>
      <c r="AP177" s="192"/>
      <c r="AQ177" s="192"/>
      <c r="AR177" s="192"/>
      <c r="AS177" s="192">
        <f t="shared" si="73"/>
        <v>0</v>
      </c>
      <c r="AT177" s="192"/>
      <c r="AU177" s="192"/>
      <c r="AV177" s="437"/>
      <c r="AW177" s="438">
        <v>1.38</v>
      </c>
      <c r="AX177" s="437"/>
      <c r="AY177" s="437"/>
      <c r="AZ177" s="437"/>
      <c r="BA177" s="437"/>
      <c r="BB177" s="437"/>
      <c r="BC177" s="308" t="s">
        <v>576</v>
      </c>
      <c r="BD177" s="355" t="s">
        <v>71</v>
      </c>
    </row>
    <row r="178" spans="1:58" s="3" customFormat="1" ht="135" outlineLevel="1">
      <c r="A178" s="18">
        <v>14.2</v>
      </c>
      <c r="B178" s="372" t="s">
        <v>606</v>
      </c>
      <c r="C178" s="187" t="s">
        <v>72</v>
      </c>
      <c r="D178" s="371" t="s">
        <v>566</v>
      </c>
      <c r="E178" s="186"/>
      <c r="F178" s="183"/>
      <c r="G178" s="133">
        <v>3.3</v>
      </c>
      <c r="H178" s="275"/>
      <c r="I178" s="172"/>
      <c r="J178" s="172"/>
      <c r="K178" s="182"/>
      <c r="L178" s="193"/>
      <c r="M178" s="193"/>
      <c r="N178" s="194"/>
      <c r="O178" s="82" t="s">
        <v>691</v>
      </c>
      <c r="P178" s="278">
        <v>0</v>
      </c>
      <c r="Q178" s="278">
        <v>0</v>
      </c>
      <c r="R178" s="278">
        <v>0</v>
      </c>
      <c r="S178" s="278">
        <v>0</v>
      </c>
      <c r="T178" s="278">
        <f t="shared" si="72"/>
        <v>0</v>
      </c>
      <c r="U178" s="278">
        <v>0</v>
      </c>
      <c r="V178" s="278">
        <v>0</v>
      </c>
      <c r="W178" s="278">
        <v>0</v>
      </c>
      <c r="X178" s="133">
        <v>3.3</v>
      </c>
      <c r="Y178" s="278">
        <v>0</v>
      </c>
      <c r="Z178" s="278">
        <v>0</v>
      </c>
      <c r="AA178" s="278">
        <v>0</v>
      </c>
      <c r="AB178" s="278">
        <v>0</v>
      </c>
      <c r="AC178" s="192"/>
      <c r="AD178" s="192"/>
      <c r="AE178" s="192"/>
      <c r="AF178" s="192"/>
      <c r="AG178" s="192"/>
      <c r="AH178" s="192"/>
      <c r="AI178" s="192"/>
      <c r="AJ178" s="126">
        <v>1</v>
      </c>
      <c r="AK178" s="192"/>
      <c r="AL178" s="192"/>
      <c r="AM178" s="192"/>
      <c r="AN178" s="192"/>
      <c r="AO178" s="192"/>
      <c r="AP178" s="192"/>
      <c r="AQ178" s="192"/>
      <c r="AR178" s="192"/>
      <c r="AS178" s="192">
        <f t="shared" si="73"/>
        <v>0</v>
      </c>
      <c r="AT178" s="192"/>
      <c r="AU178" s="192"/>
      <c r="AV178" s="437"/>
      <c r="AW178" s="438">
        <v>3.3</v>
      </c>
      <c r="AX178" s="437"/>
      <c r="AY178" s="437"/>
      <c r="AZ178" s="437"/>
      <c r="BA178" s="437"/>
      <c r="BB178" s="437"/>
      <c r="BC178" s="308" t="s">
        <v>576</v>
      </c>
      <c r="BD178" s="355" t="s">
        <v>71</v>
      </c>
    </row>
    <row r="179" spans="1:58" s="3" customFormat="1" ht="90" outlineLevel="1">
      <c r="A179" s="18">
        <v>14.3</v>
      </c>
      <c r="B179" s="372" t="s">
        <v>607</v>
      </c>
      <c r="C179" s="187" t="s">
        <v>72</v>
      </c>
      <c r="D179" s="371" t="s">
        <v>566</v>
      </c>
      <c r="E179" s="186"/>
      <c r="F179" s="183"/>
      <c r="G179" s="133">
        <v>3.32</v>
      </c>
      <c r="H179" s="275"/>
      <c r="I179" s="172"/>
      <c r="J179" s="172"/>
      <c r="K179" s="182"/>
      <c r="L179" s="193"/>
      <c r="M179" s="193"/>
      <c r="N179" s="194"/>
      <c r="O179" s="82" t="s">
        <v>692</v>
      </c>
      <c r="P179" s="278">
        <v>0</v>
      </c>
      <c r="Q179" s="278">
        <v>0</v>
      </c>
      <c r="R179" s="278">
        <v>0</v>
      </c>
      <c r="S179" s="278">
        <v>0</v>
      </c>
      <c r="T179" s="278">
        <f t="shared" si="72"/>
        <v>0</v>
      </c>
      <c r="U179" s="278">
        <v>0</v>
      </c>
      <c r="V179" s="278">
        <v>0</v>
      </c>
      <c r="W179" s="278">
        <v>0</v>
      </c>
      <c r="X179" s="133">
        <v>3.32</v>
      </c>
      <c r="Y179" s="278">
        <v>0</v>
      </c>
      <c r="Z179" s="278">
        <v>0</v>
      </c>
      <c r="AA179" s="278">
        <v>0</v>
      </c>
      <c r="AB179" s="278">
        <v>0</v>
      </c>
      <c r="AC179" s="192"/>
      <c r="AD179" s="192"/>
      <c r="AE179" s="192"/>
      <c r="AF179" s="192"/>
      <c r="AG179" s="192"/>
      <c r="AH179" s="192"/>
      <c r="AI179" s="192"/>
      <c r="AJ179" s="126">
        <v>1</v>
      </c>
      <c r="AK179" s="192"/>
      <c r="AL179" s="192"/>
      <c r="AM179" s="192"/>
      <c r="AN179" s="192"/>
      <c r="AO179" s="192"/>
      <c r="AP179" s="192"/>
      <c r="AQ179" s="192"/>
      <c r="AR179" s="192"/>
      <c r="AS179" s="192">
        <f t="shared" si="73"/>
        <v>0</v>
      </c>
      <c r="AT179" s="192"/>
      <c r="AU179" s="192"/>
      <c r="AV179" s="437"/>
      <c r="AW179" s="438">
        <v>3.32</v>
      </c>
      <c r="AX179" s="437"/>
      <c r="AY179" s="437"/>
      <c r="AZ179" s="437"/>
      <c r="BA179" s="437"/>
      <c r="BB179" s="437"/>
      <c r="BC179" s="308" t="s">
        <v>576</v>
      </c>
      <c r="BD179" s="355" t="s">
        <v>71</v>
      </c>
    </row>
    <row r="180" spans="1:58" s="3" customFormat="1" ht="120" outlineLevel="1">
      <c r="A180" s="18">
        <v>14.4</v>
      </c>
      <c r="B180" s="372" t="s">
        <v>608</v>
      </c>
      <c r="C180" s="187" t="s">
        <v>72</v>
      </c>
      <c r="D180" s="371" t="s">
        <v>566</v>
      </c>
      <c r="E180" s="186"/>
      <c r="F180" s="183"/>
      <c r="G180" s="133">
        <v>4.0199999999999996</v>
      </c>
      <c r="H180" s="275"/>
      <c r="I180" s="172"/>
      <c r="J180" s="172"/>
      <c r="K180" s="182"/>
      <c r="L180" s="193"/>
      <c r="M180" s="193"/>
      <c r="N180" s="194"/>
      <c r="O180" s="82" t="s">
        <v>693</v>
      </c>
      <c r="P180" s="278">
        <v>0</v>
      </c>
      <c r="Q180" s="278">
        <v>0</v>
      </c>
      <c r="R180" s="278">
        <v>0</v>
      </c>
      <c r="S180" s="278">
        <v>0</v>
      </c>
      <c r="T180" s="278">
        <f t="shared" si="72"/>
        <v>0</v>
      </c>
      <c r="U180" s="278">
        <v>0</v>
      </c>
      <c r="V180" s="278">
        <v>0</v>
      </c>
      <c r="W180" s="278">
        <v>0</v>
      </c>
      <c r="X180" s="133">
        <v>4.0199999999999996</v>
      </c>
      <c r="Y180" s="278">
        <v>0</v>
      </c>
      <c r="Z180" s="278">
        <v>0</v>
      </c>
      <c r="AA180" s="278">
        <v>0</v>
      </c>
      <c r="AB180" s="278">
        <v>0</v>
      </c>
      <c r="AC180" s="192"/>
      <c r="AD180" s="192"/>
      <c r="AE180" s="192"/>
      <c r="AF180" s="192"/>
      <c r="AG180" s="192"/>
      <c r="AH180" s="192"/>
      <c r="AI180" s="192"/>
      <c r="AJ180" s="126">
        <v>1</v>
      </c>
      <c r="AK180" s="192"/>
      <c r="AL180" s="192"/>
      <c r="AM180" s="192"/>
      <c r="AN180" s="192"/>
      <c r="AO180" s="192"/>
      <c r="AP180" s="192"/>
      <c r="AQ180" s="192"/>
      <c r="AR180" s="192"/>
      <c r="AS180" s="192">
        <f t="shared" si="73"/>
        <v>0</v>
      </c>
      <c r="AT180" s="192"/>
      <c r="AU180" s="192"/>
      <c r="AV180" s="437"/>
      <c r="AW180" s="438">
        <v>4.0199999999999996</v>
      </c>
      <c r="AX180" s="437"/>
      <c r="AY180" s="437"/>
      <c r="AZ180" s="437"/>
      <c r="BA180" s="437"/>
      <c r="BB180" s="437"/>
      <c r="BC180" s="308" t="s">
        <v>576</v>
      </c>
      <c r="BD180" s="355" t="s">
        <v>71</v>
      </c>
    </row>
    <row r="181" spans="1:58" s="3" customFormat="1" ht="90" outlineLevel="1">
      <c r="A181" s="18">
        <v>14.5</v>
      </c>
      <c r="B181" s="372" t="s">
        <v>609</v>
      </c>
      <c r="C181" s="187" t="s">
        <v>72</v>
      </c>
      <c r="D181" s="371" t="s">
        <v>566</v>
      </c>
      <c r="E181" s="186"/>
      <c r="F181" s="183"/>
      <c r="G181" s="133">
        <v>10</v>
      </c>
      <c r="H181" s="133"/>
      <c r="I181" s="77"/>
      <c r="J181" s="77"/>
      <c r="K181" s="182"/>
      <c r="L181" s="193"/>
      <c r="M181" s="193"/>
      <c r="N181" s="194"/>
      <c r="O181" s="82" t="s">
        <v>694</v>
      </c>
      <c r="P181" s="278">
        <v>0</v>
      </c>
      <c r="Q181" s="278">
        <v>0</v>
      </c>
      <c r="R181" s="278">
        <v>0</v>
      </c>
      <c r="S181" s="278">
        <v>0</v>
      </c>
      <c r="T181" s="278">
        <f t="shared" si="72"/>
        <v>0</v>
      </c>
      <c r="U181" s="278">
        <v>0</v>
      </c>
      <c r="V181" s="278">
        <v>0</v>
      </c>
      <c r="W181" s="278">
        <v>0</v>
      </c>
      <c r="X181" s="278">
        <v>0</v>
      </c>
      <c r="Y181" s="133">
        <v>10</v>
      </c>
      <c r="Z181" s="278">
        <v>0</v>
      </c>
      <c r="AA181" s="278">
        <v>0</v>
      </c>
      <c r="AB181" s="278">
        <v>0</v>
      </c>
      <c r="AC181" s="192"/>
      <c r="AD181" s="192"/>
      <c r="AE181" s="192"/>
      <c r="AF181" s="192"/>
      <c r="AG181" s="192"/>
      <c r="AH181" s="192"/>
      <c r="AI181" s="192"/>
      <c r="AJ181" s="192"/>
      <c r="AK181" s="126">
        <v>1</v>
      </c>
      <c r="AL181" s="192"/>
      <c r="AM181" s="192"/>
      <c r="AN181" s="192"/>
      <c r="AO181" s="192"/>
      <c r="AP181" s="192"/>
      <c r="AQ181" s="192"/>
      <c r="AR181" s="192"/>
      <c r="AS181" s="192">
        <f t="shared" si="73"/>
        <v>0</v>
      </c>
      <c r="AT181" s="192"/>
      <c r="AU181" s="192"/>
      <c r="AV181" s="437"/>
      <c r="AW181" s="437"/>
      <c r="AX181" s="438">
        <v>10</v>
      </c>
      <c r="AY181" s="437"/>
      <c r="AZ181" s="437"/>
      <c r="BA181" s="437"/>
      <c r="BB181" s="437"/>
      <c r="BC181" s="308" t="s">
        <v>576</v>
      </c>
      <c r="BD181" s="355" t="s">
        <v>71</v>
      </c>
    </row>
    <row r="182" spans="1:58" s="3" customFormat="1" ht="110.25" outlineLevel="1">
      <c r="A182" s="18">
        <v>14.6</v>
      </c>
      <c r="B182" s="372" t="s">
        <v>610</v>
      </c>
      <c r="C182" s="187" t="s">
        <v>72</v>
      </c>
      <c r="D182" s="371" t="s">
        <v>566</v>
      </c>
      <c r="E182" s="186"/>
      <c r="F182" s="183"/>
      <c r="G182" s="133">
        <v>8</v>
      </c>
      <c r="H182" s="133"/>
      <c r="I182" s="77"/>
      <c r="J182" s="77"/>
      <c r="K182" s="182"/>
      <c r="L182" s="193"/>
      <c r="M182" s="193"/>
      <c r="N182" s="194"/>
      <c r="O182" s="491" t="s">
        <v>695</v>
      </c>
      <c r="P182" s="278">
        <v>0</v>
      </c>
      <c r="Q182" s="278">
        <v>0</v>
      </c>
      <c r="R182" s="278">
        <v>0</v>
      </c>
      <c r="S182" s="278">
        <v>0</v>
      </c>
      <c r="T182" s="278">
        <f t="shared" si="72"/>
        <v>0</v>
      </c>
      <c r="U182" s="278">
        <v>0</v>
      </c>
      <c r="V182" s="278">
        <v>0</v>
      </c>
      <c r="W182" s="278">
        <v>0</v>
      </c>
      <c r="X182" s="278">
        <v>0</v>
      </c>
      <c r="Y182" s="133">
        <v>8</v>
      </c>
      <c r="Z182" s="278">
        <v>0</v>
      </c>
      <c r="AA182" s="278">
        <v>0</v>
      </c>
      <c r="AB182" s="278">
        <v>0</v>
      </c>
      <c r="AC182" s="192"/>
      <c r="AD182" s="192"/>
      <c r="AE182" s="192"/>
      <c r="AF182" s="192"/>
      <c r="AG182" s="192"/>
      <c r="AH182" s="192"/>
      <c r="AI182" s="192"/>
      <c r="AJ182" s="192"/>
      <c r="AK182" s="126">
        <v>1</v>
      </c>
      <c r="AL182" s="192"/>
      <c r="AM182" s="192"/>
      <c r="AN182" s="192"/>
      <c r="AO182" s="192"/>
      <c r="AP182" s="192"/>
      <c r="AQ182" s="192"/>
      <c r="AR182" s="192"/>
      <c r="AS182" s="192">
        <f t="shared" si="73"/>
        <v>0</v>
      </c>
      <c r="AT182" s="192"/>
      <c r="AU182" s="192"/>
      <c r="AV182" s="437"/>
      <c r="AW182" s="437"/>
      <c r="AX182" s="438">
        <v>8</v>
      </c>
      <c r="AY182" s="437"/>
      <c r="AZ182" s="437"/>
      <c r="BA182" s="437"/>
      <c r="BB182" s="437"/>
      <c r="BC182" s="308" t="s">
        <v>576</v>
      </c>
      <c r="BD182" s="355" t="s">
        <v>71</v>
      </c>
    </row>
    <row r="183" spans="1:58" s="3" customFormat="1" ht="90" outlineLevel="1">
      <c r="A183" s="18">
        <v>14.7</v>
      </c>
      <c r="B183" s="372" t="s">
        <v>611</v>
      </c>
      <c r="C183" s="187" t="s">
        <v>72</v>
      </c>
      <c r="D183" s="371" t="s">
        <v>566</v>
      </c>
      <c r="E183" s="186"/>
      <c r="F183" s="183"/>
      <c r="G183" s="133">
        <v>3</v>
      </c>
      <c r="H183" s="133"/>
      <c r="I183" s="77"/>
      <c r="J183" s="77"/>
      <c r="K183" s="182"/>
      <c r="L183" s="193"/>
      <c r="M183" s="193"/>
      <c r="N183" s="194"/>
      <c r="O183" s="82" t="s">
        <v>696</v>
      </c>
      <c r="P183" s="278">
        <v>0</v>
      </c>
      <c r="Q183" s="278">
        <v>0</v>
      </c>
      <c r="R183" s="278">
        <v>0</v>
      </c>
      <c r="S183" s="278">
        <v>0</v>
      </c>
      <c r="T183" s="278">
        <f t="shared" si="72"/>
        <v>0</v>
      </c>
      <c r="U183" s="278">
        <v>0</v>
      </c>
      <c r="V183" s="278">
        <v>0</v>
      </c>
      <c r="W183" s="278">
        <v>0</v>
      </c>
      <c r="X183" s="278">
        <v>0</v>
      </c>
      <c r="Y183" s="133">
        <v>3</v>
      </c>
      <c r="Z183" s="278">
        <v>0</v>
      </c>
      <c r="AA183" s="278">
        <v>0</v>
      </c>
      <c r="AB183" s="278">
        <v>0</v>
      </c>
      <c r="AC183" s="192"/>
      <c r="AD183" s="192"/>
      <c r="AE183" s="192"/>
      <c r="AF183" s="192"/>
      <c r="AG183" s="192"/>
      <c r="AH183" s="192"/>
      <c r="AI183" s="192"/>
      <c r="AJ183" s="192"/>
      <c r="AK183" s="126">
        <v>1</v>
      </c>
      <c r="AL183" s="192"/>
      <c r="AM183" s="192"/>
      <c r="AN183" s="192"/>
      <c r="AO183" s="192"/>
      <c r="AP183" s="192"/>
      <c r="AQ183" s="192"/>
      <c r="AR183" s="192"/>
      <c r="AS183" s="192">
        <f t="shared" si="73"/>
        <v>0</v>
      </c>
      <c r="AT183" s="192"/>
      <c r="AU183" s="192"/>
      <c r="AV183" s="437"/>
      <c r="AW183" s="437"/>
      <c r="AX183" s="438">
        <v>3</v>
      </c>
      <c r="AY183" s="437"/>
      <c r="AZ183" s="437"/>
      <c r="BA183" s="437"/>
      <c r="BB183" s="437"/>
      <c r="BC183" s="308" t="s">
        <v>576</v>
      </c>
      <c r="BD183" s="355" t="s">
        <v>71</v>
      </c>
    </row>
    <row r="184" spans="1:58" s="3" customFormat="1" ht="90" outlineLevel="1">
      <c r="A184" s="18">
        <v>14.8</v>
      </c>
      <c r="B184" s="372" t="s">
        <v>612</v>
      </c>
      <c r="C184" s="187" t="s">
        <v>72</v>
      </c>
      <c r="D184" s="371" t="s">
        <v>566</v>
      </c>
      <c r="E184" s="186"/>
      <c r="F184" s="183"/>
      <c r="G184" s="133">
        <v>15</v>
      </c>
      <c r="H184" s="133"/>
      <c r="I184" s="77"/>
      <c r="J184" s="77"/>
      <c r="K184" s="182"/>
      <c r="L184" s="193"/>
      <c r="M184" s="193"/>
      <c r="N184" s="194"/>
      <c r="O184" s="82" t="s">
        <v>696</v>
      </c>
      <c r="P184" s="278">
        <v>0</v>
      </c>
      <c r="Q184" s="278">
        <v>0</v>
      </c>
      <c r="R184" s="278">
        <v>0</v>
      </c>
      <c r="S184" s="278">
        <v>0</v>
      </c>
      <c r="T184" s="278">
        <f t="shared" si="72"/>
        <v>0</v>
      </c>
      <c r="U184" s="278">
        <v>0</v>
      </c>
      <c r="V184" s="278">
        <v>0</v>
      </c>
      <c r="W184" s="278">
        <v>0</v>
      </c>
      <c r="X184" s="278">
        <v>0</v>
      </c>
      <c r="Y184" s="133">
        <v>15</v>
      </c>
      <c r="Z184" s="278">
        <v>0</v>
      </c>
      <c r="AA184" s="278">
        <v>0</v>
      </c>
      <c r="AB184" s="278">
        <v>0</v>
      </c>
      <c r="AC184" s="192"/>
      <c r="AD184" s="192"/>
      <c r="AE184" s="192"/>
      <c r="AF184" s="192"/>
      <c r="AG184" s="192"/>
      <c r="AH184" s="192"/>
      <c r="AI184" s="192"/>
      <c r="AJ184" s="192"/>
      <c r="AK184" s="126">
        <v>1</v>
      </c>
      <c r="AL184" s="192"/>
      <c r="AM184" s="192"/>
      <c r="AN184" s="192"/>
      <c r="AO184" s="192"/>
      <c r="AP184" s="192"/>
      <c r="AQ184" s="192"/>
      <c r="AR184" s="192"/>
      <c r="AS184" s="192">
        <f t="shared" si="73"/>
        <v>0</v>
      </c>
      <c r="AT184" s="192"/>
      <c r="AU184" s="192"/>
      <c r="AV184" s="437"/>
      <c r="AW184" s="437"/>
      <c r="AX184" s="438">
        <v>15</v>
      </c>
      <c r="AY184" s="437"/>
      <c r="AZ184" s="437"/>
      <c r="BA184" s="437"/>
      <c r="BB184" s="437"/>
      <c r="BC184" s="308" t="s">
        <v>576</v>
      </c>
      <c r="BD184" s="355" t="s">
        <v>71</v>
      </c>
    </row>
    <row r="185" spans="1:58" s="3" customFormat="1" ht="78.75" outlineLevel="1">
      <c r="A185" s="18">
        <v>14.9</v>
      </c>
      <c r="B185" s="372" t="s">
        <v>613</v>
      </c>
      <c r="C185" s="187" t="s">
        <v>72</v>
      </c>
      <c r="D185" s="371" t="s">
        <v>566</v>
      </c>
      <c r="E185" s="186"/>
      <c r="F185" s="183"/>
      <c r="G185" s="133">
        <v>4</v>
      </c>
      <c r="H185" s="133"/>
      <c r="I185" s="77"/>
      <c r="J185" s="77"/>
      <c r="K185" s="182"/>
      <c r="L185" s="193"/>
      <c r="M185" s="193"/>
      <c r="N185" s="194"/>
      <c r="O185" s="492" t="s">
        <v>697</v>
      </c>
      <c r="P185" s="278">
        <v>0</v>
      </c>
      <c r="Q185" s="278">
        <v>0</v>
      </c>
      <c r="R185" s="278">
        <v>0</v>
      </c>
      <c r="S185" s="278">
        <v>0</v>
      </c>
      <c r="T185" s="278">
        <f t="shared" si="72"/>
        <v>0</v>
      </c>
      <c r="U185" s="278">
        <v>0</v>
      </c>
      <c r="V185" s="278">
        <v>0</v>
      </c>
      <c r="W185" s="278">
        <v>0</v>
      </c>
      <c r="X185" s="278">
        <v>0</v>
      </c>
      <c r="Y185" s="133">
        <v>4</v>
      </c>
      <c r="Z185" s="278">
        <v>0</v>
      </c>
      <c r="AA185" s="278">
        <v>0</v>
      </c>
      <c r="AB185" s="278">
        <v>0</v>
      </c>
      <c r="AC185" s="192"/>
      <c r="AD185" s="192"/>
      <c r="AE185" s="192"/>
      <c r="AF185" s="192"/>
      <c r="AG185" s="192"/>
      <c r="AH185" s="192"/>
      <c r="AI185" s="192"/>
      <c r="AJ185" s="192"/>
      <c r="AK185" s="126">
        <v>1</v>
      </c>
      <c r="AL185" s="192"/>
      <c r="AM185" s="192"/>
      <c r="AN185" s="192"/>
      <c r="AO185" s="192"/>
      <c r="AP185" s="192"/>
      <c r="AQ185" s="192"/>
      <c r="AR185" s="192"/>
      <c r="AS185" s="192">
        <f t="shared" si="73"/>
        <v>0</v>
      </c>
      <c r="AT185" s="192"/>
      <c r="AU185" s="192"/>
      <c r="AV185" s="437"/>
      <c r="AW185" s="437"/>
      <c r="AX185" s="438">
        <v>4</v>
      </c>
      <c r="AY185" s="437"/>
      <c r="AZ185" s="437"/>
      <c r="BA185" s="437"/>
      <c r="BB185" s="437"/>
      <c r="BC185" s="308" t="s">
        <v>576</v>
      </c>
      <c r="BD185" s="355" t="s">
        <v>71</v>
      </c>
    </row>
    <row r="186" spans="1:58" s="3" customFormat="1" ht="60" customHeight="1">
      <c r="A186" s="271">
        <v>15</v>
      </c>
      <c r="B186" s="272" t="s">
        <v>655</v>
      </c>
      <c r="C186" s="272" t="s">
        <v>70</v>
      </c>
      <c r="D186" s="371" t="s">
        <v>566</v>
      </c>
      <c r="E186" s="192"/>
      <c r="F186" s="192"/>
      <c r="G186" s="192"/>
      <c r="H186" s="192"/>
      <c r="I186" s="373"/>
      <c r="J186" s="373"/>
      <c r="K186" s="192"/>
      <c r="L186" s="192"/>
      <c r="M186" s="192"/>
      <c r="N186" s="192"/>
      <c r="O186" s="492" t="s">
        <v>698</v>
      </c>
      <c r="P186" s="278">
        <v>0</v>
      </c>
      <c r="Q186" s="278">
        <v>0</v>
      </c>
      <c r="R186" s="278">
        <v>0</v>
      </c>
      <c r="S186" s="278">
        <v>0</v>
      </c>
      <c r="T186" s="278">
        <f t="shared" si="72"/>
        <v>0</v>
      </c>
      <c r="U186" s="278">
        <v>0</v>
      </c>
      <c r="V186" s="278">
        <v>0</v>
      </c>
      <c r="W186" s="278">
        <v>0</v>
      </c>
      <c r="X186" s="278">
        <v>0</v>
      </c>
      <c r="Y186" s="278">
        <v>0</v>
      </c>
      <c r="Z186" s="278">
        <v>0</v>
      </c>
      <c r="AA186" s="278">
        <v>0</v>
      </c>
      <c r="AB186" s="278">
        <v>0</v>
      </c>
      <c r="AC186" s="192"/>
      <c r="AD186" s="192"/>
      <c r="AE186" s="192"/>
      <c r="AF186" s="192"/>
      <c r="AG186" s="192"/>
      <c r="AH186" s="192"/>
      <c r="AI186" s="192"/>
      <c r="AJ186" s="192"/>
      <c r="AK186" s="192"/>
      <c r="AL186" s="192"/>
      <c r="AM186" s="192"/>
      <c r="AN186" s="192"/>
      <c r="AO186" s="192"/>
      <c r="AP186" s="192"/>
      <c r="AQ186" s="192"/>
      <c r="AR186" s="192"/>
      <c r="AS186" s="192">
        <f t="shared" si="73"/>
        <v>0</v>
      </c>
      <c r="AT186" s="192"/>
      <c r="AU186" s="192"/>
      <c r="AV186" s="437"/>
      <c r="AW186" s="437"/>
      <c r="AX186" s="437"/>
      <c r="AY186" s="437"/>
      <c r="AZ186" s="437"/>
      <c r="BA186" s="437"/>
      <c r="BB186" s="437"/>
      <c r="BC186" s="437" t="s">
        <v>576</v>
      </c>
      <c r="BD186" s="437" t="s">
        <v>71</v>
      </c>
      <c r="BF186" s="285"/>
    </row>
    <row r="187" spans="1:58" s="3" customFormat="1" outlineLevel="1">
      <c r="A187" s="18">
        <v>15.1</v>
      </c>
      <c r="B187" s="372" t="s">
        <v>614</v>
      </c>
      <c r="C187" s="187" t="s">
        <v>72</v>
      </c>
      <c r="D187" s="371" t="s">
        <v>566</v>
      </c>
      <c r="E187" s="186"/>
      <c r="F187" s="183"/>
      <c r="G187" s="133">
        <v>3</v>
      </c>
      <c r="H187" s="133"/>
      <c r="I187" s="77"/>
      <c r="J187" s="77"/>
      <c r="K187" s="182"/>
      <c r="L187" s="193"/>
      <c r="M187" s="193"/>
      <c r="N187" s="194"/>
      <c r="O187" s="192"/>
      <c r="P187" s="278">
        <v>0</v>
      </c>
      <c r="Q187" s="278">
        <v>0</v>
      </c>
      <c r="R187" s="278">
        <v>0</v>
      </c>
      <c r="S187" s="278">
        <v>0</v>
      </c>
      <c r="T187" s="278">
        <f t="shared" si="72"/>
        <v>0</v>
      </c>
      <c r="U187" s="278">
        <v>0</v>
      </c>
      <c r="V187" s="278">
        <v>0</v>
      </c>
      <c r="W187" s="278">
        <v>0</v>
      </c>
      <c r="X187" s="278">
        <v>0</v>
      </c>
      <c r="Y187" s="278">
        <v>0</v>
      </c>
      <c r="Z187" s="133">
        <v>3</v>
      </c>
      <c r="AA187" s="278">
        <v>0</v>
      </c>
      <c r="AB187" s="278">
        <v>0</v>
      </c>
      <c r="AC187" s="192"/>
      <c r="AD187" s="192"/>
      <c r="AE187" s="192"/>
      <c r="AF187" s="192"/>
      <c r="AG187" s="192"/>
      <c r="AH187" s="192"/>
      <c r="AI187" s="192"/>
      <c r="AJ187" s="192"/>
      <c r="AK187" s="192"/>
      <c r="AL187" s="126">
        <v>1</v>
      </c>
      <c r="AM187" s="192"/>
      <c r="AN187" s="192"/>
      <c r="AO187" s="192"/>
      <c r="AP187" s="192"/>
      <c r="AQ187" s="192"/>
      <c r="AR187" s="192"/>
      <c r="AS187" s="192">
        <f t="shared" si="73"/>
        <v>0</v>
      </c>
      <c r="AT187" s="192"/>
      <c r="AU187" s="192"/>
      <c r="AV187" s="437"/>
      <c r="AW187" s="437"/>
      <c r="AX187" s="437"/>
      <c r="AY187" s="438">
        <v>3</v>
      </c>
      <c r="AZ187" s="437"/>
      <c r="BA187" s="437"/>
      <c r="BB187" s="437"/>
      <c r="BC187" s="308" t="s">
        <v>576</v>
      </c>
      <c r="BD187" s="355" t="s">
        <v>71</v>
      </c>
    </row>
    <row r="188" spans="1:58" s="3" customFormat="1" ht="75" outlineLevel="1">
      <c r="A188" s="18">
        <v>15.2</v>
      </c>
      <c r="B188" s="372" t="s">
        <v>615</v>
      </c>
      <c r="C188" s="187" t="s">
        <v>72</v>
      </c>
      <c r="D188" s="371" t="s">
        <v>566</v>
      </c>
      <c r="E188" s="186"/>
      <c r="F188" s="183"/>
      <c r="G188" s="133">
        <v>8</v>
      </c>
      <c r="H188" s="133"/>
      <c r="I188" s="77"/>
      <c r="J188" s="77"/>
      <c r="K188" s="182"/>
      <c r="L188" s="193"/>
      <c r="M188" s="193"/>
      <c r="N188" s="194"/>
      <c r="O188" s="82" t="s">
        <v>699</v>
      </c>
      <c r="P188" s="278">
        <v>0</v>
      </c>
      <c r="Q188" s="278">
        <v>0</v>
      </c>
      <c r="R188" s="278">
        <v>0</v>
      </c>
      <c r="S188" s="278">
        <v>0</v>
      </c>
      <c r="T188" s="278">
        <f t="shared" si="72"/>
        <v>0</v>
      </c>
      <c r="U188" s="278">
        <v>0</v>
      </c>
      <c r="V188" s="278">
        <v>0</v>
      </c>
      <c r="W188" s="278">
        <v>0</v>
      </c>
      <c r="X188" s="278">
        <v>0</v>
      </c>
      <c r="Y188" s="278">
        <v>0</v>
      </c>
      <c r="Z188" s="133">
        <v>8</v>
      </c>
      <c r="AA188" s="278">
        <v>0</v>
      </c>
      <c r="AB188" s="278">
        <v>0</v>
      </c>
      <c r="AC188" s="192"/>
      <c r="AD188" s="192"/>
      <c r="AE188" s="192"/>
      <c r="AF188" s="192"/>
      <c r="AG188" s="192"/>
      <c r="AH188" s="192"/>
      <c r="AI188" s="192"/>
      <c r="AJ188" s="192"/>
      <c r="AK188" s="192"/>
      <c r="AL188" s="126">
        <v>1</v>
      </c>
      <c r="AM188" s="192"/>
      <c r="AN188" s="192"/>
      <c r="AO188" s="192"/>
      <c r="AP188" s="192"/>
      <c r="AQ188" s="192"/>
      <c r="AR188" s="192"/>
      <c r="AS188" s="192">
        <f t="shared" si="73"/>
        <v>0</v>
      </c>
      <c r="AT188" s="192"/>
      <c r="AU188" s="192"/>
      <c r="AV188" s="437"/>
      <c r="AW188" s="437"/>
      <c r="AX188" s="437"/>
      <c r="AY188" s="438">
        <v>8</v>
      </c>
      <c r="AZ188" s="437"/>
      <c r="BA188" s="437"/>
      <c r="BB188" s="437"/>
      <c r="BC188" s="308" t="s">
        <v>576</v>
      </c>
      <c r="BD188" s="355" t="s">
        <v>71</v>
      </c>
    </row>
    <row r="189" spans="1:58" s="3" customFormat="1" ht="90" outlineLevel="1">
      <c r="A189" s="18">
        <v>15.3</v>
      </c>
      <c r="B189" s="372" t="s">
        <v>610</v>
      </c>
      <c r="C189" s="187" t="s">
        <v>72</v>
      </c>
      <c r="D189" s="371" t="s">
        <v>566</v>
      </c>
      <c r="E189" s="186"/>
      <c r="F189" s="183"/>
      <c r="G189" s="133">
        <v>8</v>
      </c>
      <c r="H189" s="133"/>
      <c r="I189" s="77"/>
      <c r="J189" s="77"/>
      <c r="K189" s="182"/>
      <c r="L189" s="193"/>
      <c r="M189" s="193"/>
      <c r="N189" s="194"/>
      <c r="O189" s="82" t="s">
        <v>696</v>
      </c>
      <c r="P189" s="278">
        <v>0</v>
      </c>
      <c r="Q189" s="278">
        <v>0</v>
      </c>
      <c r="R189" s="278">
        <v>0</v>
      </c>
      <c r="S189" s="278">
        <v>0</v>
      </c>
      <c r="T189" s="278">
        <f t="shared" si="72"/>
        <v>0</v>
      </c>
      <c r="U189" s="278">
        <v>0</v>
      </c>
      <c r="V189" s="278">
        <v>0</v>
      </c>
      <c r="W189" s="278">
        <v>0</v>
      </c>
      <c r="X189" s="278">
        <v>0</v>
      </c>
      <c r="Y189" s="278">
        <v>0</v>
      </c>
      <c r="Z189" s="133">
        <v>8</v>
      </c>
      <c r="AA189" s="278">
        <v>0</v>
      </c>
      <c r="AB189" s="278">
        <v>0</v>
      </c>
      <c r="AC189" s="192"/>
      <c r="AD189" s="192"/>
      <c r="AE189" s="192"/>
      <c r="AF189" s="192"/>
      <c r="AG189" s="192"/>
      <c r="AH189" s="192"/>
      <c r="AI189" s="192"/>
      <c r="AJ189" s="192"/>
      <c r="AK189" s="192"/>
      <c r="AL189" s="126">
        <v>1</v>
      </c>
      <c r="AM189" s="192"/>
      <c r="AN189" s="192"/>
      <c r="AO189" s="192"/>
      <c r="AP189" s="192"/>
      <c r="AQ189" s="192"/>
      <c r="AR189" s="192"/>
      <c r="AS189" s="192">
        <f t="shared" si="73"/>
        <v>0</v>
      </c>
      <c r="AT189" s="192"/>
      <c r="AU189" s="192"/>
      <c r="AV189" s="437"/>
      <c r="AW189" s="437"/>
      <c r="AX189" s="437"/>
      <c r="AY189" s="438">
        <v>8</v>
      </c>
      <c r="AZ189" s="437"/>
      <c r="BA189" s="437"/>
      <c r="BB189" s="437"/>
      <c r="BC189" s="308" t="s">
        <v>576</v>
      </c>
      <c r="BD189" s="355" t="s">
        <v>71</v>
      </c>
    </row>
    <row r="190" spans="1:58" s="3" customFormat="1" ht="90" outlineLevel="1">
      <c r="A190" s="18">
        <v>15.4</v>
      </c>
      <c r="B190" s="372" t="s">
        <v>616</v>
      </c>
      <c r="C190" s="187" t="s">
        <v>72</v>
      </c>
      <c r="D190" s="371" t="s">
        <v>566</v>
      </c>
      <c r="E190" s="186"/>
      <c r="F190" s="183"/>
      <c r="G190" s="133">
        <v>4.5</v>
      </c>
      <c r="H190" s="133"/>
      <c r="I190" s="77"/>
      <c r="J190" s="77"/>
      <c r="K190" s="182"/>
      <c r="L190" s="193"/>
      <c r="M190" s="193"/>
      <c r="N190" s="194"/>
      <c r="O190" s="82" t="s">
        <v>696</v>
      </c>
      <c r="P190" s="278">
        <v>0</v>
      </c>
      <c r="Q190" s="278">
        <v>0</v>
      </c>
      <c r="R190" s="278">
        <v>0</v>
      </c>
      <c r="S190" s="278">
        <v>0</v>
      </c>
      <c r="T190" s="278">
        <f t="shared" si="72"/>
        <v>0</v>
      </c>
      <c r="U190" s="278">
        <v>0</v>
      </c>
      <c r="V190" s="278">
        <v>0</v>
      </c>
      <c r="W190" s="278">
        <v>0</v>
      </c>
      <c r="X190" s="278">
        <v>0</v>
      </c>
      <c r="Y190" s="278">
        <v>0</v>
      </c>
      <c r="Z190" s="278">
        <v>0</v>
      </c>
      <c r="AA190" s="133">
        <v>4.5</v>
      </c>
      <c r="AB190" s="278">
        <v>0</v>
      </c>
      <c r="AC190" s="192"/>
      <c r="AD190" s="192"/>
      <c r="AE190" s="192"/>
      <c r="AF190" s="192"/>
      <c r="AG190" s="192"/>
      <c r="AH190" s="192"/>
      <c r="AI190" s="192"/>
      <c r="AJ190" s="192"/>
      <c r="AK190" s="192"/>
      <c r="AL190" s="192"/>
      <c r="AM190" s="126">
        <v>1</v>
      </c>
      <c r="AN190" s="192"/>
      <c r="AO190" s="192"/>
      <c r="AP190" s="192"/>
      <c r="AQ190" s="192"/>
      <c r="AR190" s="192"/>
      <c r="AS190" s="192">
        <f t="shared" si="73"/>
        <v>0</v>
      </c>
      <c r="AT190" s="192"/>
      <c r="AU190" s="192"/>
      <c r="AV190" s="437"/>
      <c r="AW190" s="437"/>
      <c r="AX190" s="437"/>
      <c r="AY190" s="437"/>
      <c r="AZ190" s="438">
        <v>4.5</v>
      </c>
      <c r="BA190" s="437"/>
      <c r="BB190" s="437"/>
      <c r="BC190" s="308" t="s">
        <v>576</v>
      </c>
      <c r="BD190" s="355" t="s">
        <v>71</v>
      </c>
    </row>
    <row r="191" spans="1:58" s="3" customFormat="1" ht="15" customHeight="1" outlineLevel="1">
      <c r="A191" s="18">
        <v>15.5</v>
      </c>
      <c r="B191" s="372" t="s">
        <v>617</v>
      </c>
      <c r="C191" s="187" t="s">
        <v>72</v>
      </c>
      <c r="D191" s="371" t="s">
        <v>566</v>
      </c>
      <c r="E191" s="186"/>
      <c r="F191" s="183"/>
      <c r="G191" s="133">
        <v>3</v>
      </c>
      <c r="H191" s="133"/>
      <c r="I191" s="77"/>
      <c r="J191" s="77"/>
      <c r="K191" s="182"/>
      <c r="L191" s="193"/>
      <c r="M191" s="193"/>
      <c r="N191" s="194"/>
      <c r="O191" s="524" t="s">
        <v>700</v>
      </c>
      <c r="P191" s="278">
        <v>0</v>
      </c>
      <c r="Q191" s="278">
        <v>0</v>
      </c>
      <c r="R191" s="278">
        <v>0</v>
      </c>
      <c r="S191" s="278">
        <v>0</v>
      </c>
      <c r="T191" s="278">
        <f t="shared" si="72"/>
        <v>0</v>
      </c>
      <c r="U191" s="278">
        <v>0</v>
      </c>
      <c r="V191" s="278">
        <v>0</v>
      </c>
      <c r="W191" s="278">
        <v>0</v>
      </c>
      <c r="X191" s="278">
        <v>0</v>
      </c>
      <c r="Y191" s="278">
        <v>0</v>
      </c>
      <c r="Z191" s="278">
        <v>0</v>
      </c>
      <c r="AA191" s="133">
        <v>3</v>
      </c>
      <c r="AB191" s="278">
        <v>0</v>
      </c>
      <c r="AC191" s="192"/>
      <c r="AD191" s="192"/>
      <c r="AE191" s="192"/>
      <c r="AF191" s="192"/>
      <c r="AG191" s="192"/>
      <c r="AH191" s="192"/>
      <c r="AI191" s="192"/>
      <c r="AJ191" s="192"/>
      <c r="AK191" s="192"/>
      <c r="AL191" s="192"/>
      <c r="AM191" s="126">
        <v>1</v>
      </c>
      <c r="AN191" s="192"/>
      <c r="AO191" s="192"/>
      <c r="AP191" s="192"/>
      <c r="AQ191" s="192"/>
      <c r="AR191" s="192"/>
      <c r="AS191" s="192">
        <f t="shared" si="73"/>
        <v>0</v>
      </c>
      <c r="AT191" s="192"/>
      <c r="AU191" s="192"/>
      <c r="AV191" s="437"/>
      <c r="AW191" s="437"/>
      <c r="AX191" s="437"/>
      <c r="AY191" s="437"/>
      <c r="AZ191" s="438">
        <v>3</v>
      </c>
      <c r="BA191" s="437"/>
      <c r="BB191" s="437"/>
      <c r="BC191" s="308" t="s">
        <v>576</v>
      </c>
      <c r="BD191" s="355" t="s">
        <v>71</v>
      </c>
    </row>
    <row r="192" spans="1:58" s="3" customFormat="1" outlineLevel="1">
      <c r="A192" s="18">
        <v>15.6</v>
      </c>
      <c r="B192" s="372" t="s">
        <v>618</v>
      </c>
      <c r="C192" s="187" t="s">
        <v>72</v>
      </c>
      <c r="D192" s="371" t="s">
        <v>566</v>
      </c>
      <c r="E192" s="186"/>
      <c r="F192" s="183"/>
      <c r="G192" s="133">
        <v>4</v>
      </c>
      <c r="H192" s="133"/>
      <c r="I192" s="77"/>
      <c r="J192" s="77"/>
      <c r="K192" s="182"/>
      <c r="L192" s="193"/>
      <c r="M192" s="193"/>
      <c r="N192" s="194"/>
      <c r="O192" s="525"/>
      <c r="P192" s="278">
        <v>0</v>
      </c>
      <c r="Q192" s="278">
        <v>0</v>
      </c>
      <c r="R192" s="278">
        <v>0</v>
      </c>
      <c r="S192" s="278">
        <v>0</v>
      </c>
      <c r="T192" s="278">
        <f t="shared" si="72"/>
        <v>0</v>
      </c>
      <c r="U192" s="278">
        <v>0</v>
      </c>
      <c r="V192" s="278">
        <v>0</v>
      </c>
      <c r="W192" s="278">
        <v>0</v>
      </c>
      <c r="X192" s="278">
        <v>0</v>
      </c>
      <c r="Y192" s="278">
        <v>0</v>
      </c>
      <c r="Z192" s="278">
        <v>0</v>
      </c>
      <c r="AA192" s="133">
        <v>4</v>
      </c>
      <c r="AB192" s="278">
        <v>0</v>
      </c>
      <c r="AC192" s="192"/>
      <c r="AD192" s="192"/>
      <c r="AE192" s="192"/>
      <c r="AF192" s="192"/>
      <c r="AG192" s="192"/>
      <c r="AH192" s="192"/>
      <c r="AI192" s="192"/>
      <c r="AJ192" s="192"/>
      <c r="AK192" s="192"/>
      <c r="AL192" s="192"/>
      <c r="AM192" s="126">
        <v>1</v>
      </c>
      <c r="AN192" s="192"/>
      <c r="AO192" s="192"/>
      <c r="AP192" s="192"/>
      <c r="AQ192" s="192"/>
      <c r="AR192" s="192"/>
      <c r="AS192" s="192">
        <f t="shared" si="73"/>
        <v>0</v>
      </c>
      <c r="AT192" s="192"/>
      <c r="AU192" s="192"/>
      <c r="AV192" s="437"/>
      <c r="AW192" s="437"/>
      <c r="AX192" s="437"/>
      <c r="AY192" s="437"/>
      <c r="AZ192" s="438">
        <v>4</v>
      </c>
      <c r="BA192" s="437"/>
      <c r="BB192" s="437"/>
      <c r="BC192" s="308" t="s">
        <v>576</v>
      </c>
      <c r="BD192" s="355" t="s">
        <v>71</v>
      </c>
    </row>
    <row r="193" spans="1:58" s="3" customFormat="1" ht="60" customHeight="1">
      <c r="A193" s="271">
        <v>16</v>
      </c>
      <c r="B193" s="272" t="s">
        <v>619</v>
      </c>
      <c r="C193" s="272" t="s">
        <v>70</v>
      </c>
      <c r="D193" s="371" t="s">
        <v>566</v>
      </c>
      <c r="E193" s="192"/>
      <c r="F193" s="192"/>
      <c r="G193" s="192"/>
      <c r="H193" s="192"/>
      <c r="I193" s="373"/>
      <c r="J193" s="373"/>
      <c r="K193" s="192"/>
      <c r="L193" s="192"/>
      <c r="M193" s="192"/>
      <c r="N193" s="192"/>
      <c r="O193" s="526"/>
      <c r="P193" s="278">
        <v>0</v>
      </c>
      <c r="Q193" s="278">
        <v>0</v>
      </c>
      <c r="R193" s="278">
        <v>0</v>
      </c>
      <c r="S193" s="278">
        <v>0</v>
      </c>
      <c r="T193" s="278">
        <f t="shared" si="72"/>
        <v>0</v>
      </c>
      <c r="U193" s="278">
        <v>0</v>
      </c>
      <c r="V193" s="278">
        <v>0</v>
      </c>
      <c r="W193" s="278">
        <v>0</v>
      </c>
      <c r="X193" s="278">
        <v>0</v>
      </c>
      <c r="Y193" s="278">
        <v>0</v>
      </c>
      <c r="Z193" s="278">
        <v>0</v>
      </c>
      <c r="AA193" s="278">
        <v>0</v>
      </c>
      <c r="AB193" s="278">
        <v>0</v>
      </c>
      <c r="AC193" s="280"/>
      <c r="AD193" s="280"/>
      <c r="AE193" s="192"/>
      <c r="AF193" s="192"/>
      <c r="AG193" s="192"/>
      <c r="AH193" s="192"/>
      <c r="AI193" s="192"/>
      <c r="AJ193" s="192"/>
      <c r="AK193" s="192"/>
      <c r="AL193" s="192"/>
      <c r="AM193" s="192"/>
      <c r="AN193" s="192"/>
      <c r="AO193" s="192"/>
      <c r="AP193" s="192"/>
      <c r="AQ193" s="192"/>
      <c r="AR193" s="192"/>
      <c r="AS193" s="192">
        <f t="shared" si="73"/>
        <v>0</v>
      </c>
      <c r="AT193" s="192"/>
      <c r="AU193" s="192"/>
      <c r="AV193" s="437"/>
      <c r="AW193" s="437"/>
      <c r="AX193" s="437"/>
      <c r="AY193" s="437"/>
      <c r="AZ193" s="437"/>
      <c r="BA193" s="437"/>
      <c r="BB193" s="437"/>
      <c r="BC193" s="437" t="s">
        <v>576</v>
      </c>
      <c r="BD193" s="437" t="s">
        <v>71</v>
      </c>
      <c r="BF193" s="285"/>
    </row>
    <row r="194" spans="1:58" s="3" customFormat="1" outlineLevel="1">
      <c r="A194" s="18">
        <v>16.100000000000001</v>
      </c>
      <c r="B194" s="372" t="s">
        <v>620</v>
      </c>
      <c r="C194" s="187" t="s">
        <v>72</v>
      </c>
      <c r="D194" s="371" t="s">
        <v>566</v>
      </c>
      <c r="E194" s="186"/>
      <c r="F194" s="183"/>
      <c r="G194" s="133">
        <v>5</v>
      </c>
      <c r="H194" s="133"/>
      <c r="I194" s="77"/>
      <c r="J194" s="77"/>
      <c r="K194" s="182"/>
      <c r="L194" s="193"/>
      <c r="M194" s="193"/>
      <c r="N194" s="194"/>
      <c r="O194" s="192"/>
      <c r="P194" s="278">
        <v>0</v>
      </c>
      <c r="Q194" s="278">
        <v>0</v>
      </c>
      <c r="R194" s="278">
        <v>0</v>
      </c>
      <c r="S194" s="278">
        <v>0</v>
      </c>
      <c r="T194" s="278">
        <f t="shared" si="72"/>
        <v>0</v>
      </c>
      <c r="U194" s="278">
        <v>0</v>
      </c>
      <c r="V194" s="278">
        <v>0</v>
      </c>
      <c r="W194" s="278">
        <v>0</v>
      </c>
      <c r="X194" s="278">
        <v>0</v>
      </c>
      <c r="Y194" s="278">
        <v>0</v>
      </c>
      <c r="Z194" s="278">
        <v>0</v>
      </c>
      <c r="AA194" s="278">
        <v>0</v>
      </c>
      <c r="AB194" s="133">
        <v>5</v>
      </c>
      <c r="AC194" s="192"/>
      <c r="AD194" s="192"/>
      <c r="AE194" s="192"/>
      <c r="AF194" s="192"/>
      <c r="AG194" s="192"/>
      <c r="AH194" s="192"/>
      <c r="AI194" s="192"/>
      <c r="AJ194" s="192"/>
      <c r="AK194" s="192"/>
      <c r="AL194" s="192"/>
      <c r="AM194" s="192"/>
      <c r="AN194" s="126">
        <v>1</v>
      </c>
      <c r="AO194" s="192"/>
      <c r="AP194" s="192"/>
      <c r="AQ194" s="192"/>
      <c r="AR194" s="192"/>
      <c r="AS194" s="192">
        <f t="shared" si="73"/>
        <v>0</v>
      </c>
      <c r="AT194" s="192"/>
      <c r="AU194" s="192"/>
      <c r="AV194" s="437"/>
      <c r="AW194" s="437"/>
      <c r="AX194" s="437"/>
      <c r="AY194" s="437"/>
      <c r="AZ194" s="437"/>
      <c r="BA194" s="438">
        <v>5</v>
      </c>
      <c r="BB194" s="337"/>
      <c r="BC194" s="308" t="s">
        <v>576</v>
      </c>
      <c r="BD194" s="355" t="s">
        <v>71</v>
      </c>
    </row>
    <row r="195" spans="1:58" s="3" customFormat="1" ht="15" customHeight="1" outlineLevel="1">
      <c r="A195" s="18">
        <v>16.2</v>
      </c>
      <c r="B195" s="372" t="s">
        <v>621</v>
      </c>
      <c r="C195" s="187" t="s">
        <v>72</v>
      </c>
      <c r="D195" s="371" t="s">
        <v>566</v>
      </c>
      <c r="E195" s="186"/>
      <c r="F195" s="183"/>
      <c r="G195" s="133">
        <v>10</v>
      </c>
      <c r="H195" s="133"/>
      <c r="I195" s="77"/>
      <c r="J195" s="77"/>
      <c r="K195" s="182"/>
      <c r="L195" s="193"/>
      <c r="M195" s="193"/>
      <c r="N195" s="194"/>
      <c r="O195" s="521" t="s">
        <v>701</v>
      </c>
      <c r="P195" s="278">
        <v>0</v>
      </c>
      <c r="Q195" s="278">
        <v>0</v>
      </c>
      <c r="R195" s="278">
        <v>0</v>
      </c>
      <c r="S195" s="278">
        <v>0</v>
      </c>
      <c r="T195" s="278">
        <f t="shared" si="72"/>
        <v>0</v>
      </c>
      <c r="U195" s="278">
        <v>0</v>
      </c>
      <c r="V195" s="278">
        <v>0</v>
      </c>
      <c r="W195" s="278">
        <v>0</v>
      </c>
      <c r="X195" s="278">
        <v>0</v>
      </c>
      <c r="Y195" s="278">
        <v>0</v>
      </c>
      <c r="Z195" s="278">
        <v>0</v>
      </c>
      <c r="AA195" s="278">
        <v>0</v>
      </c>
      <c r="AB195" s="133">
        <v>10</v>
      </c>
      <c r="AC195" s="192"/>
      <c r="AD195" s="192"/>
      <c r="AE195" s="192"/>
      <c r="AF195" s="192"/>
      <c r="AG195" s="192"/>
      <c r="AH195" s="192"/>
      <c r="AI195" s="192"/>
      <c r="AJ195" s="192"/>
      <c r="AK195" s="192"/>
      <c r="AL195" s="192"/>
      <c r="AM195" s="192"/>
      <c r="AN195" s="126">
        <v>1</v>
      </c>
      <c r="AO195" s="192"/>
      <c r="AP195" s="192"/>
      <c r="AQ195" s="192"/>
      <c r="AR195" s="192"/>
      <c r="AS195" s="192">
        <f t="shared" si="73"/>
        <v>0</v>
      </c>
      <c r="AT195" s="192"/>
      <c r="AU195" s="192"/>
      <c r="AV195" s="437"/>
      <c r="AW195" s="437"/>
      <c r="AX195" s="437"/>
      <c r="AY195" s="437"/>
      <c r="AZ195" s="437"/>
      <c r="BA195" s="438">
        <v>10</v>
      </c>
      <c r="BB195" s="337"/>
      <c r="BC195" s="308" t="s">
        <v>576</v>
      </c>
      <c r="BD195" s="355" t="s">
        <v>71</v>
      </c>
    </row>
    <row r="196" spans="1:58" s="3" customFormat="1" outlineLevel="1">
      <c r="A196" s="18">
        <v>16.3</v>
      </c>
      <c r="B196" s="372" t="s">
        <v>622</v>
      </c>
      <c r="C196" s="187" t="s">
        <v>72</v>
      </c>
      <c r="D196" s="371" t="s">
        <v>566</v>
      </c>
      <c r="E196" s="186"/>
      <c r="F196" s="183"/>
      <c r="G196" s="133">
        <v>10</v>
      </c>
      <c r="H196" s="133"/>
      <c r="I196" s="77"/>
      <c r="J196" s="77"/>
      <c r="K196" s="182"/>
      <c r="L196" s="193"/>
      <c r="M196" s="193"/>
      <c r="N196" s="194"/>
      <c r="O196" s="522"/>
      <c r="P196" s="278">
        <v>0</v>
      </c>
      <c r="Q196" s="278">
        <v>0</v>
      </c>
      <c r="R196" s="278">
        <v>0</v>
      </c>
      <c r="S196" s="278">
        <v>0</v>
      </c>
      <c r="T196" s="278">
        <f t="shared" si="72"/>
        <v>0</v>
      </c>
      <c r="U196" s="278">
        <v>0</v>
      </c>
      <c r="V196" s="278">
        <v>0</v>
      </c>
      <c r="W196" s="278">
        <v>0</v>
      </c>
      <c r="X196" s="278">
        <v>0</v>
      </c>
      <c r="Y196" s="278">
        <v>0</v>
      </c>
      <c r="Z196" s="278">
        <v>0</v>
      </c>
      <c r="AA196" s="278">
        <v>0</v>
      </c>
      <c r="AB196" s="133">
        <v>10</v>
      </c>
      <c r="AC196" s="192"/>
      <c r="AD196" s="192"/>
      <c r="AE196" s="192"/>
      <c r="AF196" s="192"/>
      <c r="AG196" s="192"/>
      <c r="AH196" s="192"/>
      <c r="AI196" s="192"/>
      <c r="AJ196" s="192"/>
      <c r="AK196" s="192"/>
      <c r="AL196" s="192"/>
      <c r="AM196" s="192"/>
      <c r="AN196" s="126">
        <v>1</v>
      </c>
      <c r="AO196" s="192"/>
      <c r="AP196" s="192"/>
      <c r="AQ196" s="192"/>
      <c r="AR196" s="192"/>
      <c r="AS196" s="192">
        <f t="shared" si="73"/>
        <v>0</v>
      </c>
      <c r="AT196" s="192"/>
      <c r="AU196" s="192"/>
      <c r="AV196" s="437"/>
      <c r="AW196" s="437"/>
      <c r="AX196" s="437"/>
      <c r="AY196" s="437"/>
      <c r="AZ196" s="437"/>
      <c r="BA196" s="438">
        <v>10</v>
      </c>
      <c r="BB196" s="337"/>
      <c r="BC196" s="308" t="s">
        <v>576</v>
      </c>
      <c r="BD196" s="355" t="s">
        <v>71</v>
      </c>
    </row>
    <row r="197" spans="1:58" s="3" customFormat="1" outlineLevel="1">
      <c r="A197" s="18">
        <v>16.399999999999999</v>
      </c>
      <c r="B197" s="372" t="s">
        <v>623</v>
      </c>
      <c r="C197" s="187" t="s">
        <v>72</v>
      </c>
      <c r="D197" s="371" t="s">
        <v>566</v>
      </c>
      <c r="E197" s="186"/>
      <c r="F197" s="183"/>
      <c r="G197" s="133">
        <v>12</v>
      </c>
      <c r="H197" s="133"/>
      <c r="I197" s="77"/>
      <c r="J197" s="77"/>
      <c r="K197" s="182"/>
      <c r="L197" s="193"/>
      <c r="M197" s="193"/>
      <c r="N197" s="194"/>
      <c r="O197" s="522"/>
      <c r="P197" s="278">
        <v>0</v>
      </c>
      <c r="Q197" s="278">
        <v>0</v>
      </c>
      <c r="R197" s="278">
        <v>0</v>
      </c>
      <c r="S197" s="278">
        <v>0</v>
      </c>
      <c r="T197" s="278">
        <f t="shared" si="72"/>
        <v>0</v>
      </c>
      <c r="U197" s="278">
        <v>0</v>
      </c>
      <c r="V197" s="278">
        <v>0</v>
      </c>
      <c r="W197" s="278">
        <v>0</v>
      </c>
      <c r="X197" s="278">
        <v>0</v>
      </c>
      <c r="Y197" s="278">
        <v>0</v>
      </c>
      <c r="Z197" s="278">
        <v>0</v>
      </c>
      <c r="AA197" s="278">
        <v>0</v>
      </c>
      <c r="AB197" s="133">
        <v>12</v>
      </c>
      <c r="AC197" s="192"/>
      <c r="AD197" s="192"/>
      <c r="AE197" s="192"/>
      <c r="AF197" s="192"/>
      <c r="AG197" s="192"/>
      <c r="AH197" s="192"/>
      <c r="AI197" s="192"/>
      <c r="AJ197" s="192"/>
      <c r="AK197" s="192"/>
      <c r="AL197" s="192"/>
      <c r="AM197" s="192"/>
      <c r="AN197" s="126">
        <v>1</v>
      </c>
      <c r="AO197" s="192"/>
      <c r="AP197" s="192"/>
      <c r="AQ197" s="192"/>
      <c r="AR197" s="192"/>
      <c r="AS197" s="192">
        <f t="shared" si="73"/>
        <v>0</v>
      </c>
      <c r="AT197" s="192"/>
      <c r="AU197" s="192"/>
      <c r="AV197" s="437"/>
      <c r="AW197" s="437"/>
      <c r="AX197" s="437"/>
      <c r="AY197" s="437"/>
      <c r="AZ197" s="437"/>
      <c r="BA197" s="438">
        <v>12</v>
      </c>
      <c r="BB197" s="337"/>
      <c r="BC197" s="308" t="s">
        <v>576</v>
      </c>
      <c r="BD197" s="355" t="s">
        <v>71</v>
      </c>
    </row>
    <row r="198" spans="1:58" s="3" customFormat="1" ht="30" outlineLevel="1">
      <c r="A198" s="18">
        <v>16.5</v>
      </c>
      <c r="B198" s="372" t="s">
        <v>624</v>
      </c>
      <c r="C198" s="187" t="s">
        <v>72</v>
      </c>
      <c r="D198" s="371" t="s">
        <v>566</v>
      </c>
      <c r="E198" s="186"/>
      <c r="F198" s="183"/>
      <c r="G198" s="133">
        <v>10</v>
      </c>
      <c r="H198" s="133"/>
      <c r="I198" s="77"/>
      <c r="J198" s="77"/>
      <c r="K198" s="182"/>
      <c r="L198" s="193"/>
      <c r="M198" s="193"/>
      <c r="N198" s="194"/>
      <c r="O198" s="522"/>
      <c r="P198" s="278">
        <v>0</v>
      </c>
      <c r="Q198" s="278">
        <v>0</v>
      </c>
      <c r="R198" s="278">
        <v>0</v>
      </c>
      <c r="S198" s="278">
        <v>0</v>
      </c>
      <c r="T198" s="278">
        <f t="shared" si="72"/>
        <v>0</v>
      </c>
      <c r="U198" s="278">
        <v>0</v>
      </c>
      <c r="V198" s="278">
        <v>0</v>
      </c>
      <c r="W198" s="278">
        <v>0</v>
      </c>
      <c r="X198" s="278">
        <v>0</v>
      </c>
      <c r="Y198" s="278">
        <v>0</v>
      </c>
      <c r="Z198" s="278">
        <v>0</v>
      </c>
      <c r="AA198" s="278">
        <v>0</v>
      </c>
      <c r="AB198" s="133">
        <v>10</v>
      </c>
      <c r="AC198" s="192"/>
      <c r="AD198" s="192"/>
      <c r="AE198" s="192"/>
      <c r="AF198" s="192"/>
      <c r="AG198" s="192"/>
      <c r="AH198" s="192"/>
      <c r="AI198" s="192"/>
      <c r="AJ198" s="192"/>
      <c r="AK198" s="192"/>
      <c r="AL198" s="192"/>
      <c r="AM198" s="192"/>
      <c r="AN198" s="126">
        <v>1</v>
      </c>
      <c r="AO198" s="192"/>
      <c r="AP198" s="192"/>
      <c r="AQ198" s="192"/>
      <c r="AR198" s="192"/>
      <c r="AS198" s="192">
        <f t="shared" si="73"/>
        <v>0</v>
      </c>
      <c r="AT198" s="192"/>
      <c r="AU198" s="192"/>
      <c r="AV198" s="437"/>
      <c r="AW198" s="437"/>
      <c r="AX198" s="437"/>
      <c r="AY198" s="437"/>
      <c r="AZ198" s="437"/>
      <c r="BA198" s="438">
        <v>10</v>
      </c>
      <c r="BB198" s="337"/>
      <c r="BC198" s="308" t="s">
        <v>576</v>
      </c>
      <c r="BD198" s="355" t="s">
        <v>71</v>
      </c>
    </row>
    <row r="199" spans="1:58" s="3" customFormat="1" outlineLevel="1">
      <c r="A199" s="18">
        <v>16.600000000000001</v>
      </c>
      <c r="B199" s="372" t="s">
        <v>625</v>
      </c>
      <c r="C199" s="187" t="s">
        <v>72</v>
      </c>
      <c r="D199" s="371" t="s">
        <v>566</v>
      </c>
      <c r="E199" s="186"/>
      <c r="F199" s="183"/>
      <c r="G199" s="133">
        <v>12</v>
      </c>
      <c r="H199" s="133"/>
      <c r="I199" s="77"/>
      <c r="J199" s="77"/>
      <c r="K199" s="182"/>
      <c r="L199" s="193"/>
      <c r="M199" s="193"/>
      <c r="N199" s="194"/>
      <c r="O199" s="523"/>
      <c r="P199" s="278">
        <v>0</v>
      </c>
      <c r="Q199" s="278">
        <v>0</v>
      </c>
      <c r="R199" s="278">
        <v>0</v>
      </c>
      <c r="S199" s="278">
        <v>0</v>
      </c>
      <c r="T199" s="278">
        <f t="shared" si="72"/>
        <v>0</v>
      </c>
      <c r="U199" s="278">
        <v>0</v>
      </c>
      <c r="V199" s="278">
        <v>0</v>
      </c>
      <c r="W199" s="278">
        <v>0</v>
      </c>
      <c r="X199" s="278">
        <v>0</v>
      </c>
      <c r="Y199" s="278">
        <v>0</v>
      </c>
      <c r="Z199" s="278">
        <v>0</v>
      </c>
      <c r="AA199" s="278">
        <v>0</v>
      </c>
      <c r="AB199" s="133">
        <v>12</v>
      </c>
      <c r="AC199" s="192"/>
      <c r="AD199" s="192"/>
      <c r="AE199" s="192"/>
      <c r="AF199" s="192"/>
      <c r="AG199" s="192"/>
      <c r="AH199" s="192"/>
      <c r="AI199" s="192"/>
      <c r="AJ199" s="192"/>
      <c r="AK199" s="192"/>
      <c r="AL199" s="192"/>
      <c r="AM199" s="192"/>
      <c r="AN199" s="126">
        <v>1</v>
      </c>
      <c r="AO199" s="192"/>
      <c r="AP199" s="192"/>
      <c r="AQ199" s="192"/>
      <c r="AR199" s="192"/>
      <c r="AS199" s="192">
        <f t="shared" si="73"/>
        <v>0</v>
      </c>
      <c r="AT199" s="192"/>
      <c r="AU199" s="192"/>
      <c r="AV199" s="437"/>
      <c r="AW199" s="437"/>
      <c r="AX199" s="437"/>
      <c r="AY199" s="437"/>
      <c r="AZ199" s="437"/>
      <c r="BA199" s="438">
        <v>12</v>
      </c>
      <c r="BB199" s="337"/>
      <c r="BC199" s="308" t="s">
        <v>576</v>
      </c>
      <c r="BD199" s="355" t="s">
        <v>71</v>
      </c>
    </row>
    <row r="200" spans="1:58" s="3" customFormat="1" ht="60" customHeight="1">
      <c r="A200" s="271">
        <v>17</v>
      </c>
      <c r="B200" s="272" t="s">
        <v>626</v>
      </c>
      <c r="C200" s="272" t="s">
        <v>70</v>
      </c>
      <c r="D200" s="371" t="s">
        <v>566</v>
      </c>
      <c r="E200" s="192"/>
      <c r="F200" s="192"/>
      <c r="G200" s="192"/>
      <c r="H200" s="192"/>
      <c r="I200" s="373"/>
      <c r="J200" s="373"/>
      <c r="K200" s="192"/>
      <c r="L200" s="192"/>
      <c r="M200" s="192"/>
      <c r="N200" s="192"/>
      <c r="O200" s="192"/>
      <c r="P200" s="278">
        <v>0</v>
      </c>
      <c r="Q200" s="278">
        <v>0</v>
      </c>
      <c r="R200" s="278">
        <v>0</v>
      </c>
      <c r="S200" s="278">
        <v>0</v>
      </c>
      <c r="T200" s="278">
        <f t="shared" si="72"/>
        <v>0</v>
      </c>
      <c r="U200" s="278">
        <v>0</v>
      </c>
      <c r="V200" s="278">
        <v>0</v>
      </c>
      <c r="W200" s="278">
        <v>0</v>
      </c>
      <c r="X200" s="278">
        <v>0</v>
      </c>
      <c r="Y200" s="278">
        <v>0</v>
      </c>
      <c r="Z200" s="278">
        <v>0</v>
      </c>
      <c r="AA200" s="278">
        <v>0</v>
      </c>
      <c r="AB200" s="278">
        <v>0</v>
      </c>
      <c r="AC200" s="192"/>
      <c r="AD200" s="192"/>
      <c r="AE200" s="192"/>
      <c r="AF200" s="192"/>
      <c r="AG200" s="192"/>
      <c r="AH200" s="192"/>
      <c r="AI200" s="192"/>
      <c r="AJ200" s="192"/>
      <c r="AK200" s="192"/>
      <c r="AL200" s="192"/>
      <c r="AM200" s="192"/>
      <c r="AN200" s="192"/>
      <c r="AO200" s="192"/>
      <c r="AP200" s="192"/>
      <c r="AQ200" s="192"/>
      <c r="AR200" s="192"/>
      <c r="AS200" s="192">
        <f t="shared" si="73"/>
        <v>0</v>
      </c>
      <c r="AT200" s="192"/>
      <c r="AU200" s="192"/>
      <c r="AV200" s="437"/>
      <c r="AW200" s="437"/>
      <c r="AX200" s="437"/>
      <c r="AY200" s="437"/>
      <c r="AZ200" s="437"/>
      <c r="BA200" s="437"/>
      <c r="BB200" s="279"/>
      <c r="BC200" s="437" t="s">
        <v>576</v>
      </c>
      <c r="BD200" s="437" t="s">
        <v>71</v>
      </c>
      <c r="BF200" s="285"/>
    </row>
    <row r="201" spans="1:58" s="3" customFormat="1" ht="45" outlineLevel="1">
      <c r="A201" s="18">
        <v>17.100000000000001</v>
      </c>
      <c r="B201" s="372" t="s">
        <v>627</v>
      </c>
      <c r="C201" s="187" t="s">
        <v>72</v>
      </c>
      <c r="D201" s="371" t="s">
        <v>566</v>
      </c>
      <c r="E201" s="186"/>
      <c r="F201" s="183"/>
      <c r="G201" s="133">
        <v>38</v>
      </c>
      <c r="H201" s="192"/>
      <c r="I201" s="77"/>
      <c r="J201" s="77"/>
      <c r="K201" s="182"/>
      <c r="L201" s="193"/>
      <c r="M201" s="193"/>
      <c r="N201" s="194"/>
      <c r="O201" s="82" t="s">
        <v>710</v>
      </c>
      <c r="P201" s="278">
        <v>0</v>
      </c>
      <c r="Q201" s="278">
        <v>0</v>
      </c>
      <c r="R201" s="278">
        <v>0</v>
      </c>
      <c r="S201" s="278">
        <v>0</v>
      </c>
      <c r="T201" s="278">
        <f t="shared" si="72"/>
        <v>0</v>
      </c>
      <c r="U201" s="278">
        <v>0</v>
      </c>
      <c r="V201" s="278">
        <v>0</v>
      </c>
      <c r="W201" s="278">
        <v>0</v>
      </c>
      <c r="X201" s="278">
        <v>0</v>
      </c>
      <c r="Y201" s="278">
        <v>0</v>
      </c>
      <c r="Z201" s="91">
        <v>38</v>
      </c>
      <c r="AA201" s="278">
        <v>0</v>
      </c>
      <c r="AB201" s="278">
        <v>0</v>
      </c>
      <c r="AC201" s="192"/>
      <c r="AD201" s="192"/>
      <c r="AE201" s="192"/>
      <c r="AF201" s="192"/>
      <c r="AG201" s="192"/>
      <c r="AH201" s="192"/>
      <c r="AI201" s="192"/>
      <c r="AJ201" s="192"/>
      <c r="AK201" s="192"/>
      <c r="AL201" s="126">
        <v>1</v>
      </c>
      <c r="AM201" s="192"/>
      <c r="AN201" s="192"/>
      <c r="AO201" s="192"/>
      <c r="AP201" s="192"/>
      <c r="AQ201" s="192"/>
      <c r="AR201" s="192"/>
      <c r="AS201" s="192">
        <f t="shared" si="73"/>
        <v>0</v>
      </c>
      <c r="AT201" s="192"/>
      <c r="AU201" s="192"/>
      <c r="AV201" s="437"/>
      <c r="AW201" s="437"/>
      <c r="AX201" s="437"/>
      <c r="AY201" s="337">
        <v>38</v>
      </c>
      <c r="AZ201" s="437"/>
      <c r="BA201" s="437"/>
      <c r="BB201" s="337"/>
      <c r="BC201" s="308" t="s">
        <v>576</v>
      </c>
      <c r="BD201" s="355" t="s">
        <v>71</v>
      </c>
    </row>
    <row r="202" spans="1:58" s="3" customFormat="1" ht="60" customHeight="1">
      <c r="A202" s="271">
        <v>18</v>
      </c>
      <c r="B202" s="272" t="s">
        <v>628</v>
      </c>
      <c r="C202" s="272" t="s">
        <v>70</v>
      </c>
      <c r="D202" s="371" t="s">
        <v>566</v>
      </c>
      <c r="E202" s="192"/>
      <c r="F202" s="192"/>
      <c r="G202" s="192"/>
      <c r="H202" s="192"/>
      <c r="I202" s="373"/>
      <c r="J202" s="373"/>
      <c r="K202" s="192"/>
      <c r="L202" s="192"/>
      <c r="M202" s="192"/>
      <c r="N202" s="192"/>
      <c r="O202" s="78"/>
      <c r="P202" s="278">
        <v>0</v>
      </c>
      <c r="Q202" s="278">
        <v>0</v>
      </c>
      <c r="R202" s="278">
        <v>0</v>
      </c>
      <c r="S202" s="278">
        <v>0</v>
      </c>
      <c r="T202" s="278">
        <f t="shared" si="72"/>
        <v>0</v>
      </c>
      <c r="U202" s="278">
        <v>0</v>
      </c>
      <c r="V202" s="278">
        <v>0</v>
      </c>
      <c r="W202" s="278">
        <v>0</v>
      </c>
      <c r="X202" s="278">
        <v>0</v>
      </c>
      <c r="Y202" s="278">
        <v>0</v>
      </c>
      <c r="Z202" s="278">
        <v>0</v>
      </c>
      <c r="AA202" s="278">
        <v>0</v>
      </c>
      <c r="AB202" s="278">
        <v>0</v>
      </c>
      <c r="AC202" s="192"/>
      <c r="AD202" s="192"/>
      <c r="AE202" s="192"/>
      <c r="AF202" s="192"/>
      <c r="AG202" s="192"/>
      <c r="AH202" s="192"/>
      <c r="AI202" s="192"/>
      <c r="AJ202" s="192"/>
      <c r="AK202" s="192"/>
      <c r="AL202" s="192"/>
      <c r="AM202" s="192"/>
      <c r="AN202" s="192"/>
      <c r="AO202" s="192"/>
      <c r="AP202" s="192"/>
      <c r="AQ202" s="192"/>
      <c r="AR202" s="192"/>
      <c r="AS202" s="192">
        <f t="shared" si="73"/>
        <v>0</v>
      </c>
      <c r="AT202" s="192"/>
      <c r="AU202" s="192"/>
      <c r="AV202" s="437"/>
      <c r="AW202" s="437"/>
      <c r="AX202" s="437"/>
      <c r="AY202" s="437"/>
      <c r="AZ202" s="437"/>
      <c r="BA202" s="437"/>
      <c r="BB202" s="279"/>
      <c r="BC202" s="437" t="s">
        <v>576</v>
      </c>
      <c r="BD202" s="437" t="s">
        <v>71</v>
      </c>
      <c r="BF202" s="285"/>
    </row>
    <row r="203" spans="1:58" s="3" customFormat="1" ht="30" outlineLevel="1">
      <c r="A203" s="18">
        <v>18.100000000000001</v>
      </c>
      <c r="B203" s="372" t="s">
        <v>629</v>
      </c>
      <c r="C203" s="187" t="s">
        <v>72</v>
      </c>
      <c r="D203" s="371" t="s">
        <v>566</v>
      </c>
      <c r="E203" s="186"/>
      <c r="F203" s="183"/>
      <c r="G203" s="133">
        <v>0.5</v>
      </c>
      <c r="H203" s="192"/>
      <c r="I203" s="77"/>
      <c r="J203" s="77"/>
      <c r="K203" s="182"/>
      <c r="L203" s="193"/>
      <c r="M203" s="193"/>
      <c r="N203" s="194"/>
      <c r="O203" s="82"/>
      <c r="P203" s="278">
        <v>0</v>
      </c>
      <c r="Q203" s="278">
        <v>0</v>
      </c>
      <c r="R203" s="278">
        <v>0</v>
      </c>
      <c r="S203" s="278">
        <v>0</v>
      </c>
      <c r="T203" s="278">
        <f t="shared" ref="T203:T266" si="74">SUM(P203:S203)</f>
        <v>0</v>
      </c>
      <c r="U203" s="278">
        <v>0</v>
      </c>
      <c r="V203" s="278">
        <v>0</v>
      </c>
      <c r="W203" s="278">
        <v>0</v>
      </c>
      <c r="X203" s="133">
        <v>0.5</v>
      </c>
      <c r="Y203" s="278">
        <v>0</v>
      </c>
      <c r="Z203" s="278">
        <v>0</v>
      </c>
      <c r="AA203" s="278">
        <v>0</v>
      </c>
      <c r="AB203" s="278">
        <v>0</v>
      </c>
      <c r="AC203" s="192"/>
      <c r="AD203" s="192"/>
      <c r="AE203" s="192"/>
      <c r="AF203" s="192"/>
      <c r="AG203" s="192"/>
      <c r="AH203" s="192"/>
      <c r="AI203" s="192"/>
      <c r="AJ203" s="126">
        <v>1</v>
      </c>
      <c r="AK203" s="192"/>
      <c r="AL203" s="192"/>
      <c r="AM203" s="192"/>
      <c r="AN203" s="192"/>
      <c r="AO203" s="192"/>
      <c r="AP203" s="192"/>
      <c r="AQ203" s="192"/>
      <c r="AR203" s="192"/>
      <c r="AS203" s="192">
        <f t="shared" ref="AS203:AS266" si="75">SUM(AO203:AR203)</f>
        <v>0</v>
      </c>
      <c r="AT203" s="192"/>
      <c r="AU203" s="192"/>
      <c r="AV203" s="437"/>
      <c r="AW203" s="438">
        <v>0.5</v>
      </c>
      <c r="AX203" s="437"/>
      <c r="AY203" s="437"/>
      <c r="AZ203" s="437"/>
      <c r="BA203" s="437"/>
      <c r="BB203" s="337"/>
      <c r="BC203" s="308" t="s">
        <v>576</v>
      </c>
      <c r="BD203" s="355" t="s">
        <v>71</v>
      </c>
    </row>
    <row r="204" spans="1:58" s="3" customFormat="1" ht="30" outlineLevel="1">
      <c r="A204" s="18">
        <v>18.2</v>
      </c>
      <c r="B204" s="372" t="s">
        <v>630</v>
      </c>
      <c r="C204" s="187" t="s">
        <v>72</v>
      </c>
      <c r="D204" s="371" t="s">
        <v>566</v>
      </c>
      <c r="E204" s="186"/>
      <c r="F204" s="183"/>
      <c r="G204" s="133">
        <v>6</v>
      </c>
      <c r="H204" s="192"/>
      <c r="I204" s="77"/>
      <c r="J204" s="77"/>
      <c r="K204" s="182"/>
      <c r="L204" s="193"/>
      <c r="M204" s="193"/>
      <c r="N204" s="194"/>
      <c r="O204" s="78" t="s">
        <v>711</v>
      </c>
      <c r="P204" s="278">
        <v>0</v>
      </c>
      <c r="Q204" s="278">
        <v>0</v>
      </c>
      <c r="R204" s="278">
        <v>0</v>
      </c>
      <c r="S204" s="278">
        <v>0</v>
      </c>
      <c r="T204" s="278">
        <f t="shared" si="74"/>
        <v>0</v>
      </c>
      <c r="U204" s="278">
        <v>0</v>
      </c>
      <c r="V204" s="278">
        <v>0</v>
      </c>
      <c r="W204" s="278">
        <v>0</v>
      </c>
      <c r="X204" s="133">
        <v>6</v>
      </c>
      <c r="Y204" s="278">
        <v>0</v>
      </c>
      <c r="Z204" s="278">
        <v>0</v>
      </c>
      <c r="AA204" s="278">
        <v>0</v>
      </c>
      <c r="AB204" s="278">
        <v>0</v>
      </c>
      <c r="AC204" s="192"/>
      <c r="AD204" s="192"/>
      <c r="AE204" s="192"/>
      <c r="AF204" s="192"/>
      <c r="AG204" s="192"/>
      <c r="AH204" s="192"/>
      <c r="AI204" s="192"/>
      <c r="AJ204" s="126">
        <v>1</v>
      </c>
      <c r="AK204" s="192"/>
      <c r="AL204" s="192"/>
      <c r="AM204" s="192"/>
      <c r="AN204" s="192"/>
      <c r="AO204" s="192"/>
      <c r="AP204" s="192"/>
      <c r="AQ204" s="192"/>
      <c r="AR204" s="192"/>
      <c r="AS204" s="192">
        <f t="shared" si="75"/>
        <v>0</v>
      </c>
      <c r="AT204" s="192"/>
      <c r="AU204" s="192"/>
      <c r="AV204" s="437"/>
      <c r="AW204" s="438">
        <v>6</v>
      </c>
      <c r="AX204" s="437"/>
      <c r="AY204" s="437"/>
      <c r="AZ204" s="437"/>
      <c r="BA204" s="437"/>
      <c r="BB204" s="337"/>
      <c r="BC204" s="308" t="s">
        <v>576</v>
      </c>
      <c r="BD204" s="355" t="s">
        <v>71</v>
      </c>
    </row>
    <row r="205" spans="1:58" s="3" customFormat="1" ht="60" outlineLevel="1">
      <c r="A205" s="18">
        <v>18.3</v>
      </c>
      <c r="B205" s="372" t="s">
        <v>631</v>
      </c>
      <c r="C205" s="187" t="s">
        <v>72</v>
      </c>
      <c r="D205" s="371" t="s">
        <v>566</v>
      </c>
      <c r="E205" s="186"/>
      <c r="F205" s="183"/>
      <c r="G205" s="133">
        <v>0.5</v>
      </c>
      <c r="H205" s="192"/>
      <c r="I205" s="77"/>
      <c r="J205" s="77"/>
      <c r="K205" s="182"/>
      <c r="L205" s="193"/>
      <c r="M205" s="193"/>
      <c r="N205" s="194"/>
      <c r="O205" s="82" t="s">
        <v>712</v>
      </c>
      <c r="P205" s="278">
        <v>0</v>
      </c>
      <c r="Q205" s="278">
        <v>0</v>
      </c>
      <c r="R205" s="278">
        <v>0</v>
      </c>
      <c r="S205" s="278">
        <v>0</v>
      </c>
      <c r="T205" s="278">
        <f t="shared" si="74"/>
        <v>0</v>
      </c>
      <c r="U205" s="278">
        <v>0</v>
      </c>
      <c r="V205" s="278">
        <v>0</v>
      </c>
      <c r="W205" s="278">
        <v>0</v>
      </c>
      <c r="X205" s="133">
        <v>0.5</v>
      </c>
      <c r="Y205" s="278">
        <v>0</v>
      </c>
      <c r="Z205" s="278">
        <v>0</v>
      </c>
      <c r="AA205" s="278">
        <v>0</v>
      </c>
      <c r="AB205" s="278">
        <v>0</v>
      </c>
      <c r="AC205" s="192"/>
      <c r="AD205" s="192"/>
      <c r="AE205" s="192"/>
      <c r="AF205" s="192"/>
      <c r="AG205" s="192"/>
      <c r="AH205" s="192"/>
      <c r="AI205" s="192"/>
      <c r="AJ205" s="126">
        <v>1</v>
      </c>
      <c r="AK205" s="192"/>
      <c r="AL205" s="192"/>
      <c r="AM205" s="192"/>
      <c r="AN205" s="192"/>
      <c r="AO205" s="192"/>
      <c r="AP205" s="192"/>
      <c r="AQ205" s="192"/>
      <c r="AR205" s="192"/>
      <c r="AS205" s="192">
        <f t="shared" si="75"/>
        <v>0</v>
      </c>
      <c r="AT205" s="192"/>
      <c r="AU205" s="192"/>
      <c r="AV205" s="437"/>
      <c r="AW205" s="438">
        <v>0.5</v>
      </c>
      <c r="AX205" s="437"/>
      <c r="AY205" s="437"/>
      <c r="AZ205" s="437"/>
      <c r="BA205" s="437"/>
      <c r="BB205" s="337"/>
      <c r="BC205" s="308" t="s">
        <v>576</v>
      </c>
      <c r="BD205" s="355" t="s">
        <v>71</v>
      </c>
    </row>
    <row r="206" spans="1:58" s="3" customFormat="1" ht="60" outlineLevel="1">
      <c r="A206" s="18">
        <v>18.399999999999999</v>
      </c>
      <c r="B206" s="372" t="s">
        <v>632</v>
      </c>
      <c r="C206" s="187" t="s">
        <v>72</v>
      </c>
      <c r="D206" s="371" t="s">
        <v>566</v>
      </c>
      <c r="E206" s="186"/>
      <c r="F206" s="183"/>
      <c r="G206" s="133">
        <v>0.4</v>
      </c>
      <c r="H206" s="192"/>
      <c r="I206" s="77"/>
      <c r="J206" s="77"/>
      <c r="K206" s="182"/>
      <c r="L206" s="193"/>
      <c r="M206" s="193"/>
      <c r="N206" s="194"/>
      <c r="O206" s="82" t="s">
        <v>712</v>
      </c>
      <c r="P206" s="278">
        <v>0</v>
      </c>
      <c r="Q206" s="278">
        <v>0</v>
      </c>
      <c r="R206" s="278">
        <v>0</v>
      </c>
      <c r="S206" s="278">
        <v>0</v>
      </c>
      <c r="T206" s="278">
        <f t="shared" si="74"/>
        <v>0</v>
      </c>
      <c r="U206" s="278">
        <v>0</v>
      </c>
      <c r="V206" s="278">
        <v>0</v>
      </c>
      <c r="W206" s="278">
        <v>0</v>
      </c>
      <c r="X206" s="133">
        <v>0.4</v>
      </c>
      <c r="Y206" s="278">
        <v>0</v>
      </c>
      <c r="Z206" s="278">
        <v>0</v>
      </c>
      <c r="AA206" s="278">
        <v>0</v>
      </c>
      <c r="AB206" s="278">
        <v>0</v>
      </c>
      <c r="AC206" s="192"/>
      <c r="AD206" s="192"/>
      <c r="AE206" s="192"/>
      <c r="AF206" s="192"/>
      <c r="AG206" s="192"/>
      <c r="AH206" s="192"/>
      <c r="AI206" s="192"/>
      <c r="AJ206" s="126">
        <v>1</v>
      </c>
      <c r="AK206" s="192"/>
      <c r="AL206" s="192"/>
      <c r="AM206" s="192"/>
      <c r="AN206" s="192"/>
      <c r="AO206" s="192"/>
      <c r="AP206" s="192"/>
      <c r="AQ206" s="192"/>
      <c r="AR206" s="192"/>
      <c r="AS206" s="192">
        <f t="shared" si="75"/>
        <v>0</v>
      </c>
      <c r="AT206" s="192"/>
      <c r="AU206" s="192"/>
      <c r="AV206" s="437"/>
      <c r="AW206" s="438">
        <v>0.4</v>
      </c>
      <c r="AX206" s="437"/>
      <c r="AY206" s="437"/>
      <c r="AZ206" s="437"/>
      <c r="BA206" s="437"/>
      <c r="BB206" s="337"/>
      <c r="BC206" s="308" t="s">
        <v>576</v>
      </c>
      <c r="BD206" s="355" t="s">
        <v>71</v>
      </c>
    </row>
    <row r="207" spans="1:58" s="3" customFormat="1" ht="30" outlineLevel="1">
      <c r="A207" s="18">
        <v>18.5</v>
      </c>
      <c r="B207" s="372" t="s">
        <v>633</v>
      </c>
      <c r="C207" s="187" t="s">
        <v>72</v>
      </c>
      <c r="D207" s="371" t="s">
        <v>566</v>
      </c>
      <c r="E207" s="186"/>
      <c r="F207" s="183"/>
      <c r="G207" s="133">
        <v>1.5</v>
      </c>
      <c r="H207" s="192"/>
      <c r="I207" s="77"/>
      <c r="J207" s="77"/>
      <c r="K207" s="182"/>
      <c r="L207" s="193"/>
      <c r="M207" s="193"/>
      <c r="N207" s="194"/>
      <c r="O207" s="82" t="s">
        <v>713</v>
      </c>
      <c r="P207" s="278">
        <v>0</v>
      </c>
      <c r="Q207" s="278">
        <v>0</v>
      </c>
      <c r="R207" s="278">
        <v>0</v>
      </c>
      <c r="S207" s="278">
        <v>0</v>
      </c>
      <c r="T207" s="278">
        <f t="shared" si="74"/>
        <v>0</v>
      </c>
      <c r="U207" s="278">
        <v>0</v>
      </c>
      <c r="V207" s="278">
        <v>0</v>
      </c>
      <c r="W207" s="278">
        <v>0</v>
      </c>
      <c r="X207" s="133">
        <v>1.5</v>
      </c>
      <c r="Y207" s="278">
        <v>0</v>
      </c>
      <c r="Z207" s="278">
        <v>0</v>
      </c>
      <c r="AA207" s="278">
        <v>0</v>
      </c>
      <c r="AB207" s="278">
        <v>0</v>
      </c>
      <c r="AC207" s="192"/>
      <c r="AD207" s="192"/>
      <c r="AE207" s="192"/>
      <c r="AF207" s="192"/>
      <c r="AG207" s="192"/>
      <c r="AH207" s="192"/>
      <c r="AI207" s="192"/>
      <c r="AJ207" s="126">
        <v>1</v>
      </c>
      <c r="AK207" s="192"/>
      <c r="AL207" s="192"/>
      <c r="AM207" s="192"/>
      <c r="AN207" s="192"/>
      <c r="AO207" s="192"/>
      <c r="AP207" s="192"/>
      <c r="AQ207" s="192"/>
      <c r="AR207" s="192"/>
      <c r="AS207" s="192">
        <f t="shared" si="75"/>
        <v>0</v>
      </c>
      <c r="AT207" s="192"/>
      <c r="AU207" s="192"/>
      <c r="AV207" s="437"/>
      <c r="AW207" s="438">
        <v>1.5</v>
      </c>
      <c r="AX207" s="437"/>
      <c r="AY207" s="437"/>
      <c r="AZ207" s="437"/>
      <c r="BA207" s="437"/>
      <c r="BB207" s="337"/>
      <c r="BC207" s="308" t="s">
        <v>576</v>
      </c>
      <c r="BD207" s="355" t="s">
        <v>71</v>
      </c>
    </row>
    <row r="208" spans="1:58" s="3" customFormat="1" ht="30" outlineLevel="1">
      <c r="A208" s="18">
        <v>18.600000000000001</v>
      </c>
      <c r="B208" s="372" t="s">
        <v>633</v>
      </c>
      <c r="C208" s="187" t="s">
        <v>72</v>
      </c>
      <c r="D208" s="371" t="s">
        <v>566</v>
      </c>
      <c r="E208" s="186"/>
      <c r="F208" s="183"/>
      <c r="G208" s="133">
        <v>2</v>
      </c>
      <c r="H208" s="192"/>
      <c r="I208" s="77"/>
      <c r="J208" s="77"/>
      <c r="K208" s="182"/>
      <c r="L208" s="193"/>
      <c r="M208" s="193"/>
      <c r="N208" s="194"/>
      <c r="O208" s="78"/>
      <c r="P208" s="278">
        <v>0</v>
      </c>
      <c r="Q208" s="278">
        <v>0</v>
      </c>
      <c r="R208" s="278">
        <v>0</v>
      </c>
      <c r="S208" s="278">
        <v>0</v>
      </c>
      <c r="T208" s="278">
        <f t="shared" si="74"/>
        <v>0</v>
      </c>
      <c r="U208" s="278">
        <v>0</v>
      </c>
      <c r="V208" s="278">
        <v>0</v>
      </c>
      <c r="W208" s="278">
        <v>0</v>
      </c>
      <c r="X208" s="133">
        <v>2</v>
      </c>
      <c r="Y208" s="278">
        <v>0</v>
      </c>
      <c r="Z208" s="278">
        <v>0</v>
      </c>
      <c r="AA208" s="278">
        <v>0</v>
      </c>
      <c r="AB208" s="278">
        <v>0</v>
      </c>
      <c r="AC208" s="192"/>
      <c r="AD208" s="192"/>
      <c r="AE208" s="192"/>
      <c r="AF208" s="192"/>
      <c r="AG208" s="192"/>
      <c r="AH208" s="192"/>
      <c r="AI208" s="192"/>
      <c r="AJ208" s="126">
        <v>1</v>
      </c>
      <c r="AK208" s="192"/>
      <c r="AL208" s="192"/>
      <c r="AM208" s="192"/>
      <c r="AN208" s="192"/>
      <c r="AO208" s="192"/>
      <c r="AP208" s="192"/>
      <c r="AQ208" s="192"/>
      <c r="AR208" s="192"/>
      <c r="AS208" s="192">
        <f t="shared" si="75"/>
        <v>0</v>
      </c>
      <c r="AT208" s="192"/>
      <c r="AU208" s="192"/>
      <c r="AV208" s="437"/>
      <c r="AW208" s="438">
        <v>2</v>
      </c>
      <c r="AX208" s="437"/>
      <c r="AY208" s="437"/>
      <c r="AZ208" s="437"/>
      <c r="BA208" s="437"/>
      <c r="BB208" s="337"/>
      <c r="BC208" s="308" t="s">
        <v>576</v>
      </c>
      <c r="BD208" s="355" t="s">
        <v>71</v>
      </c>
    </row>
    <row r="209" spans="1:58" s="3" customFormat="1" ht="30" outlineLevel="1">
      <c r="A209" s="18">
        <v>18.7</v>
      </c>
      <c r="B209" s="372" t="s">
        <v>634</v>
      </c>
      <c r="C209" s="187" t="s">
        <v>72</v>
      </c>
      <c r="D209" s="371" t="s">
        <v>566</v>
      </c>
      <c r="E209" s="186"/>
      <c r="F209" s="183"/>
      <c r="G209" s="133">
        <v>1</v>
      </c>
      <c r="H209" s="192"/>
      <c r="I209" s="77"/>
      <c r="J209" s="77"/>
      <c r="K209" s="182"/>
      <c r="L209" s="193"/>
      <c r="M209" s="193"/>
      <c r="N209" s="194"/>
      <c r="O209" s="82" t="s">
        <v>712</v>
      </c>
      <c r="P209" s="278">
        <v>0</v>
      </c>
      <c r="Q209" s="278">
        <v>0</v>
      </c>
      <c r="R209" s="278">
        <v>0</v>
      </c>
      <c r="S209" s="278">
        <v>0</v>
      </c>
      <c r="T209" s="278">
        <f t="shared" si="74"/>
        <v>0</v>
      </c>
      <c r="U209" s="278">
        <v>0</v>
      </c>
      <c r="V209" s="278">
        <v>0</v>
      </c>
      <c r="W209" s="278">
        <v>0</v>
      </c>
      <c r="X209" s="133">
        <v>1</v>
      </c>
      <c r="Y209" s="278">
        <v>0</v>
      </c>
      <c r="Z209" s="278">
        <v>0</v>
      </c>
      <c r="AA209" s="278">
        <v>0</v>
      </c>
      <c r="AB209" s="278">
        <v>0</v>
      </c>
      <c r="AC209" s="192"/>
      <c r="AD209" s="192"/>
      <c r="AE209" s="192"/>
      <c r="AF209" s="192"/>
      <c r="AG209" s="192"/>
      <c r="AH209" s="192"/>
      <c r="AI209" s="192"/>
      <c r="AJ209" s="126">
        <v>1</v>
      </c>
      <c r="AK209" s="192"/>
      <c r="AL209" s="192"/>
      <c r="AM209" s="192"/>
      <c r="AN209" s="192"/>
      <c r="AO209" s="192"/>
      <c r="AP209" s="192"/>
      <c r="AQ209" s="192"/>
      <c r="AR209" s="192"/>
      <c r="AS209" s="192">
        <f t="shared" si="75"/>
        <v>0</v>
      </c>
      <c r="AT209" s="192"/>
      <c r="AU209" s="192"/>
      <c r="AV209" s="437"/>
      <c r="AW209" s="438">
        <v>1</v>
      </c>
      <c r="AX209" s="437"/>
      <c r="AY209" s="437"/>
      <c r="AZ209" s="437"/>
      <c r="BA209" s="437"/>
      <c r="BB209" s="337"/>
      <c r="BC209" s="308" t="s">
        <v>576</v>
      </c>
      <c r="BD209" s="355" t="s">
        <v>71</v>
      </c>
    </row>
    <row r="210" spans="1:58" s="3" customFormat="1" ht="30" outlineLevel="1">
      <c r="A210" s="18">
        <v>18.8</v>
      </c>
      <c r="B210" s="372" t="s">
        <v>635</v>
      </c>
      <c r="C210" s="187" t="s">
        <v>72</v>
      </c>
      <c r="D210" s="371" t="s">
        <v>566</v>
      </c>
      <c r="E210" s="186"/>
      <c r="F210" s="183"/>
      <c r="G210" s="133">
        <v>1.25</v>
      </c>
      <c r="H210" s="192"/>
      <c r="I210" s="77"/>
      <c r="J210" s="77"/>
      <c r="K210" s="182"/>
      <c r="L210" s="193"/>
      <c r="M210" s="193"/>
      <c r="N210" s="194"/>
      <c r="O210" s="82" t="s">
        <v>712</v>
      </c>
      <c r="P210" s="278">
        <v>0</v>
      </c>
      <c r="Q210" s="278">
        <v>0</v>
      </c>
      <c r="R210" s="278">
        <v>0</v>
      </c>
      <c r="S210" s="278">
        <v>0</v>
      </c>
      <c r="T210" s="278">
        <f t="shared" si="74"/>
        <v>0</v>
      </c>
      <c r="U210" s="278">
        <v>0</v>
      </c>
      <c r="V210" s="278">
        <v>0</v>
      </c>
      <c r="W210" s="278">
        <v>0</v>
      </c>
      <c r="X210" s="133">
        <v>1.25</v>
      </c>
      <c r="Y210" s="278">
        <v>0</v>
      </c>
      <c r="Z210" s="278">
        <v>0</v>
      </c>
      <c r="AA210" s="278">
        <v>0</v>
      </c>
      <c r="AB210" s="278">
        <v>0</v>
      </c>
      <c r="AC210" s="192"/>
      <c r="AD210" s="192"/>
      <c r="AE210" s="192"/>
      <c r="AF210" s="192"/>
      <c r="AG210" s="192"/>
      <c r="AH210" s="192"/>
      <c r="AI210" s="192"/>
      <c r="AJ210" s="126">
        <v>1</v>
      </c>
      <c r="AK210" s="192"/>
      <c r="AL210" s="192"/>
      <c r="AM210" s="192"/>
      <c r="AN210" s="192"/>
      <c r="AO210" s="192"/>
      <c r="AP210" s="192"/>
      <c r="AQ210" s="192"/>
      <c r="AR210" s="192"/>
      <c r="AS210" s="192">
        <f t="shared" si="75"/>
        <v>0</v>
      </c>
      <c r="AT210" s="192"/>
      <c r="AU210" s="192"/>
      <c r="AV210" s="437"/>
      <c r="AW210" s="438">
        <v>1.25</v>
      </c>
      <c r="AX210" s="437"/>
      <c r="AY210" s="437"/>
      <c r="AZ210" s="437"/>
      <c r="BA210" s="437"/>
      <c r="BB210" s="337"/>
      <c r="BC210" s="308" t="s">
        <v>576</v>
      </c>
      <c r="BD210" s="355" t="s">
        <v>71</v>
      </c>
    </row>
    <row r="211" spans="1:58" s="3" customFormat="1" ht="45" outlineLevel="1">
      <c r="A211" s="18">
        <v>18.899999999999999</v>
      </c>
      <c r="B211" s="372" t="s">
        <v>636</v>
      </c>
      <c r="C211" s="187" t="s">
        <v>72</v>
      </c>
      <c r="D211" s="371" t="s">
        <v>566</v>
      </c>
      <c r="E211" s="186"/>
      <c r="F211" s="183"/>
      <c r="G211" s="133">
        <v>0.5</v>
      </c>
      <c r="H211" s="192"/>
      <c r="I211" s="77"/>
      <c r="J211" s="77"/>
      <c r="K211" s="182"/>
      <c r="L211" s="193"/>
      <c r="M211" s="193"/>
      <c r="N211" s="194"/>
      <c r="O211" s="82" t="s">
        <v>714</v>
      </c>
      <c r="P211" s="278">
        <v>0</v>
      </c>
      <c r="Q211" s="278">
        <v>0</v>
      </c>
      <c r="R211" s="278">
        <v>0</v>
      </c>
      <c r="S211" s="278">
        <v>0</v>
      </c>
      <c r="T211" s="278">
        <f t="shared" si="74"/>
        <v>0</v>
      </c>
      <c r="U211" s="278">
        <v>0</v>
      </c>
      <c r="V211" s="278">
        <v>0</v>
      </c>
      <c r="W211" s="278">
        <v>0</v>
      </c>
      <c r="X211" s="133">
        <v>0.5</v>
      </c>
      <c r="Y211" s="278">
        <v>0</v>
      </c>
      <c r="Z211" s="278">
        <v>0</v>
      </c>
      <c r="AA211" s="278">
        <v>0</v>
      </c>
      <c r="AB211" s="278">
        <v>0</v>
      </c>
      <c r="AC211" s="192"/>
      <c r="AD211" s="192"/>
      <c r="AE211" s="192"/>
      <c r="AF211" s="192"/>
      <c r="AG211" s="192"/>
      <c r="AH211" s="192"/>
      <c r="AI211" s="192"/>
      <c r="AJ211" s="126">
        <v>1</v>
      </c>
      <c r="AK211" s="192"/>
      <c r="AL211" s="192"/>
      <c r="AM211" s="192"/>
      <c r="AN211" s="192"/>
      <c r="AO211" s="192"/>
      <c r="AP211" s="192"/>
      <c r="AQ211" s="192"/>
      <c r="AR211" s="192"/>
      <c r="AS211" s="192">
        <f t="shared" si="75"/>
        <v>0</v>
      </c>
      <c r="AT211" s="192"/>
      <c r="AU211" s="192"/>
      <c r="AV211" s="437"/>
      <c r="AW211" s="438">
        <v>0.5</v>
      </c>
      <c r="AX211" s="437"/>
      <c r="AY211" s="437"/>
      <c r="AZ211" s="437"/>
      <c r="BA211" s="437"/>
      <c r="BB211" s="337"/>
      <c r="BC211" s="308" t="s">
        <v>576</v>
      </c>
      <c r="BD211" s="355" t="s">
        <v>71</v>
      </c>
    </row>
    <row r="212" spans="1:58" s="3" customFormat="1" ht="45" outlineLevel="1">
      <c r="A212" s="18">
        <v>18.100000000000001</v>
      </c>
      <c r="B212" s="372" t="s">
        <v>637</v>
      </c>
      <c r="C212" s="187" t="s">
        <v>72</v>
      </c>
      <c r="D212" s="371" t="s">
        <v>566</v>
      </c>
      <c r="E212" s="186"/>
      <c r="F212" s="183"/>
      <c r="G212" s="133">
        <v>3.6</v>
      </c>
      <c r="H212" s="192"/>
      <c r="I212" s="77"/>
      <c r="J212" s="77"/>
      <c r="K212" s="182"/>
      <c r="L212" s="193"/>
      <c r="M212" s="193"/>
      <c r="N212" s="194"/>
      <c r="O212" s="82" t="s">
        <v>715</v>
      </c>
      <c r="P212" s="278">
        <v>0</v>
      </c>
      <c r="Q212" s="278">
        <v>0</v>
      </c>
      <c r="R212" s="278">
        <v>0</v>
      </c>
      <c r="S212" s="278">
        <v>0</v>
      </c>
      <c r="T212" s="278">
        <f t="shared" si="74"/>
        <v>0</v>
      </c>
      <c r="U212" s="278">
        <v>0</v>
      </c>
      <c r="V212" s="278">
        <v>0</v>
      </c>
      <c r="W212" s="278">
        <v>0</v>
      </c>
      <c r="X212" s="133">
        <v>3.6</v>
      </c>
      <c r="Y212" s="278">
        <v>0</v>
      </c>
      <c r="Z212" s="278">
        <v>0</v>
      </c>
      <c r="AA212" s="278">
        <v>0</v>
      </c>
      <c r="AB212" s="278">
        <v>0</v>
      </c>
      <c r="AC212" s="192"/>
      <c r="AD212" s="192"/>
      <c r="AE212" s="192"/>
      <c r="AF212" s="192"/>
      <c r="AG212" s="192"/>
      <c r="AH212" s="192"/>
      <c r="AI212" s="192"/>
      <c r="AJ212" s="126">
        <v>1</v>
      </c>
      <c r="AK212" s="192"/>
      <c r="AL212" s="192"/>
      <c r="AM212" s="192"/>
      <c r="AN212" s="192"/>
      <c r="AO212" s="192"/>
      <c r="AP212" s="192"/>
      <c r="AQ212" s="192"/>
      <c r="AR212" s="192"/>
      <c r="AS212" s="192">
        <f t="shared" si="75"/>
        <v>0</v>
      </c>
      <c r="AT212" s="192"/>
      <c r="AU212" s="192"/>
      <c r="AV212" s="437"/>
      <c r="AW212" s="438">
        <v>3.6</v>
      </c>
      <c r="AX212" s="437"/>
      <c r="AY212" s="437"/>
      <c r="AZ212" s="437"/>
      <c r="BA212" s="437"/>
      <c r="BB212" s="337"/>
      <c r="BC212" s="308" t="s">
        <v>576</v>
      </c>
      <c r="BD212" s="355" t="s">
        <v>71</v>
      </c>
    </row>
    <row r="213" spans="1:58" s="3" customFormat="1" ht="60" customHeight="1">
      <c r="A213" s="271">
        <v>19</v>
      </c>
      <c r="B213" s="272" t="s">
        <v>628</v>
      </c>
      <c r="C213" s="272" t="s">
        <v>70</v>
      </c>
      <c r="D213" s="371" t="s">
        <v>566</v>
      </c>
      <c r="E213" s="374"/>
      <c r="F213" s="374"/>
      <c r="G213" s="192"/>
      <c r="H213" s="192"/>
      <c r="I213" s="172"/>
      <c r="J213" s="172"/>
      <c r="K213" s="192"/>
      <c r="L213" s="192"/>
      <c r="M213" s="192"/>
      <c r="N213" s="192"/>
      <c r="O213" s="192"/>
      <c r="P213" s="278">
        <v>0</v>
      </c>
      <c r="Q213" s="278">
        <v>0</v>
      </c>
      <c r="R213" s="278">
        <v>0</v>
      </c>
      <c r="S213" s="278">
        <v>0</v>
      </c>
      <c r="T213" s="278">
        <f t="shared" si="74"/>
        <v>0</v>
      </c>
      <c r="U213" s="278">
        <v>0</v>
      </c>
      <c r="V213" s="278">
        <v>0</v>
      </c>
      <c r="W213" s="278">
        <v>0</v>
      </c>
      <c r="X213" s="278">
        <v>0</v>
      </c>
      <c r="Y213" s="278">
        <v>0</v>
      </c>
      <c r="Z213" s="278">
        <v>0</v>
      </c>
      <c r="AA213" s="278">
        <v>0</v>
      </c>
      <c r="AB213" s="278">
        <v>0</v>
      </c>
      <c r="AC213" s="192"/>
      <c r="AD213" s="192"/>
      <c r="AE213" s="192"/>
      <c r="AF213" s="192"/>
      <c r="AG213" s="192"/>
      <c r="AH213" s="192"/>
      <c r="AI213" s="192"/>
      <c r="AJ213" s="192"/>
      <c r="AK213" s="192"/>
      <c r="AL213" s="192"/>
      <c r="AM213" s="192"/>
      <c r="AN213" s="192"/>
      <c r="AO213" s="192"/>
      <c r="AP213" s="192"/>
      <c r="AQ213" s="192"/>
      <c r="AR213" s="192"/>
      <c r="AS213" s="192">
        <f t="shared" si="75"/>
        <v>0</v>
      </c>
      <c r="AT213" s="192"/>
      <c r="AU213" s="192"/>
      <c r="AV213" s="437"/>
      <c r="AW213" s="437"/>
      <c r="AX213" s="437"/>
      <c r="AY213" s="437"/>
      <c r="AZ213" s="437"/>
      <c r="BA213" s="437"/>
      <c r="BB213" s="279"/>
      <c r="BC213" s="308" t="s">
        <v>576</v>
      </c>
      <c r="BD213" s="355" t="s">
        <v>71</v>
      </c>
      <c r="BF213" s="285"/>
    </row>
    <row r="214" spans="1:58" s="3" customFormat="1" ht="30" outlineLevel="1">
      <c r="A214" s="18">
        <v>19.100000000000001</v>
      </c>
      <c r="B214" s="372" t="s">
        <v>638</v>
      </c>
      <c r="C214" s="187" t="s">
        <v>72</v>
      </c>
      <c r="D214" s="371" t="s">
        <v>566</v>
      </c>
      <c r="E214" s="186"/>
      <c r="F214" s="183"/>
      <c r="G214" s="133">
        <v>3</v>
      </c>
      <c r="H214" s="192"/>
      <c r="I214" s="77"/>
      <c r="J214" s="77"/>
      <c r="K214" s="182"/>
      <c r="L214" s="193"/>
      <c r="M214" s="193"/>
      <c r="N214" s="194"/>
      <c r="O214" s="82" t="s">
        <v>716</v>
      </c>
      <c r="P214" s="278">
        <v>0</v>
      </c>
      <c r="Q214" s="278">
        <v>0</v>
      </c>
      <c r="R214" s="278">
        <v>0</v>
      </c>
      <c r="S214" s="278">
        <v>0</v>
      </c>
      <c r="T214" s="278">
        <f t="shared" si="74"/>
        <v>0</v>
      </c>
      <c r="U214" s="278">
        <v>0</v>
      </c>
      <c r="V214" s="278">
        <v>0</v>
      </c>
      <c r="W214" s="278">
        <v>0</v>
      </c>
      <c r="X214" s="278">
        <v>0</v>
      </c>
      <c r="Y214" s="133">
        <v>3</v>
      </c>
      <c r="Z214" s="278">
        <v>0</v>
      </c>
      <c r="AA214" s="278">
        <v>0</v>
      </c>
      <c r="AB214" s="278">
        <v>0</v>
      </c>
      <c r="AC214" s="192"/>
      <c r="AD214" s="192"/>
      <c r="AE214" s="192"/>
      <c r="AF214" s="192"/>
      <c r="AG214" s="192"/>
      <c r="AH214" s="192"/>
      <c r="AI214" s="192"/>
      <c r="AJ214" s="192"/>
      <c r="AK214" s="126">
        <v>1</v>
      </c>
      <c r="AL214" s="192"/>
      <c r="AM214" s="192"/>
      <c r="AN214" s="192"/>
      <c r="AO214" s="192"/>
      <c r="AP214" s="192"/>
      <c r="AQ214" s="192"/>
      <c r="AR214" s="192"/>
      <c r="AS214" s="192">
        <f t="shared" si="75"/>
        <v>0</v>
      </c>
      <c r="AT214" s="192"/>
      <c r="AU214" s="192"/>
      <c r="AV214" s="437"/>
      <c r="AW214" s="437"/>
      <c r="AX214" s="438">
        <v>3</v>
      </c>
      <c r="AY214" s="437"/>
      <c r="AZ214" s="437"/>
      <c r="BA214" s="437"/>
      <c r="BB214" s="337"/>
      <c r="BC214" s="308" t="s">
        <v>576</v>
      </c>
      <c r="BD214" s="355" t="s">
        <v>71</v>
      </c>
    </row>
    <row r="215" spans="1:58" s="3" customFormat="1" ht="60" outlineLevel="1">
      <c r="A215" s="18">
        <v>19.2</v>
      </c>
      <c r="B215" s="372" t="s">
        <v>639</v>
      </c>
      <c r="C215" s="187" t="s">
        <v>72</v>
      </c>
      <c r="D215" s="371" t="s">
        <v>566</v>
      </c>
      <c r="E215" s="186"/>
      <c r="F215" s="183"/>
      <c r="G215" s="133">
        <v>1.5</v>
      </c>
      <c r="H215" s="192"/>
      <c r="I215" s="77"/>
      <c r="J215" s="77"/>
      <c r="K215" s="182"/>
      <c r="L215" s="193"/>
      <c r="M215" s="193"/>
      <c r="N215" s="194"/>
      <c r="O215" s="82" t="s">
        <v>717</v>
      </c>
      <c r="P215" s="278">
        <v>0</v>
      </c>
      <c r="Q215" s="278">
        <v>0</v>
      </c>
      <c r="R215" s="278">
        <v>0</v>
      </c>
      <c r="S215" s="278">
        <v>0</v>
      </c>
      <c r="T215" s="278">
        <f t="shared" si="74"/>
        <v>0</v>
      </c>
      <c r="U215" s="278">
        <v>0</v>
      </c>
      <c r="V215" s="278">
        <v>0</v>
      </c>
      <c r="W215" s="278">
        <v>0</v>
      </c>
      <c r="X215" s="278">
        <v>0</v>
      </c>
      <c r="Y215" s="133">
        <v>1.5</v>
      </c>
      <c r="Z215" s="278">
        <v>0</v>
      </c>
      <c r="AA215" s="278">
        <v>0</v>
      </c>
      <c r="AB215" s="278">
        <v>0</v>
      </c>
      <c r="AC215" s="192"/>
      <c r="AD215" s="192"/>
      <c r="AE215" s="192"/>
      <c r="AF215" s="192"/>
      <c r="AG215" s="192"/>
      <c r="AH215" s="192"/>
      <c r="AI215" s="192"/>
      <c r="AJ215" s="192"/>
      <c r="AK215" s="126">
        <v>1</v>
      </c>
      <c r="AL215" s="192"/>
      <c r="AM215" s="192"/>
      <c r="AN215" s="192"/>
      <c r="AO215" s="192"/>
      <c r="AP215" s="192"/>
      <c r="AQ215" s="192"/>
      <c r="AR215" s="192"/>
      <c r="AS215" s="192">
        <f t="shared" si="75"/>
        <v>0</v>
      </c>
      <c r="AT215" s="192"/>
      <c r="AU215" s="192"/>
      <c r="AV215" s="437"/>
      <c r="AW215" s="437"/>
      <c r="AX215" s="438">
        <v>1.5</v>
      </c>
      <c r="AY215" s="437"/>
      <c r="AZ215" s="437"/>
      <c r="BA215" s="437"/>
      <c r="BB215" s="337"/>
      <c r="BC215" s="308" t="s">
        <v>576</v>
      </c>
      <c r="BD215" s="355" t="s">
        <v>71</v>
      </c>
    </row>
    <row r="216" spans="1:58" s="3" customFormat="1" ht="45" outlineLevel="1">
      <c r="A216" s="18">
        <v>19.3</v>
      </c>
      <c r="B216" s="372" t="s">
        <v>640</v>
      </c>
      <c r="C216" s="187" t="s">
        <v>72</v>
      </c>
      <c r="D216" s="371" t="s">
        <v>566</v>
      </c>
      <c r="E216" s="186"/>
      <c r="F216" s="183"/>
      <c r="G216" s="133">
        <v>2.2999999999999998</v>
      </c>
      <c r="H216" s="192"/>
      <c r="I216" s="77"/>
      <c r="J216" s="77"/>
      <c r="K216" s="182"/>
      <c r="L216" s="193"/>
      <c r="M216" s="193"/>
      <c r="N216" s="194"/>
      <c r="O216" s="82" t="s">
        <v>718</v>
      </c>
      <c r="P216" s="278">
        <v>0</v>
      </c>
      <c r="Q216" s="278">
        <v>0</v>
      </c>
      <c r="R216" s="278">
        <v>0</v>
      </c>
      <c r="S216" s="278">
        <v>0</v>
      </c>
      <c r="T216" s="278">
        <f t="shared" si="74"/>
        <v>0</v>
      </c>
      <c r="U216" s="278">
        <v>0</v>
      </c>
      <c r="V216" s="278">
        <v>0</v>
      </c>
      <c r="W216" s="278">
        <v>0</v>
      </c>
      <c r="X216" s="278">
        <v>0</v>
      </c>
      <c r="Y216" s="133">
        <v>2.2999999999999998</v>
      </c>
      <c r="Z216" s="278">
        <v>0</v>
      </c>
      <c r="AA216" s="278">
        <v>0</v>
      </c>
      <c r="AB216" s="278">
        <v>0</v>
      </c>
      <c r="AC216" s="192"/>
      <c r="AD216" s="192"/>
      <c r="AE216" s="192"/>
      <c r="AF216" s="192"/>
      <c r="AG216" s="192"/>
      <c r="AH216" s="192"/>
      <c r="AI216" s="192"/>
      <c r="AJ216" s="192"/>
      <c r="AK216" s="126">
        <v>1</v>
      </c>
      <c r="AL216" s="192"/>
      <c r="AM216" s="192"/>
      <c r="AN216" s="192"/>
      <c r="AO216" s="192"/>
      <c r="AP216" s="192"/>
      <c r="AQ216" s="192"/>
      <c r="AR216" s="192"/>
      <c r="AS216" s="192">
        <f t="shared" si="75"/>
        <v>0</v>
      </c>
      <c r="AT216" s="192"/>
      <c r="AU216" s="192"/>
      <c r="AV216" s="437"/>
      <c r="AW216" s="437"/>
      <c r="AX216" s="438">
        <v>2.2999999999999998</v>
      </c>
      <c r="AY216" s="437"/>
      <c r="AZ216" s="437"/>
      <c r="BA216" s="437"/>
      <c r="BB216" s="337"/>
      <c r="BC216" s="308" t="s">
        <v>576</v>
      </c>
      <c r="BD216" s="355" t="s">
        <v>71</v>
      </c>
    </row>
    <row r="217" spans="1:58" s="3" customFormat="1" ht="45" outlineLevel="1">
      <c r="A217" s="18">
        <v>19.399999999999999</v>
      </c>
      <c r="B217" s="372" t="s">
        <v>641</v>
      </c>
      <c r="C217" s="187" t="s">
        <v>72</v>
      </c>
      <c r="D217" s="371" t="s">
        <v>566</v>
      </c>
      <c r="E217" s="186"/>
      <c r="F217" s="183"/>
      <c r="G217" s="133">
        <v>1.2</v>
      </c>
      <c r="H217" s="192"/>
      <c r="I217" s="77"/>
      <c r="J217" s="77"/>
      <c r="K217" s="182"/>
      <c r="L217" s="193"/>
      <c r="M217" s="193"/>
      <c r="N217" s="194"/>
      <c r="O217" s="82" t="s">
        <v>719</v>
      </c>
      <c r="P217" s="278">
        <v>0</v>
      </c>
      <c r="Q217" s="278">
        <v>0</v>
      </c>
      <c r="R217" s="278">
        <v>0</v>
      </c>
      <c r="S217" s="278">
        <v>0</v>
      </c>
      <c r="T217" s="278">
        <f t="shared" si="74"/>
        <v>0</v>
      </c>
      <c r="U217" s="278">
        <v>0</v>
      </c>
      <c r="V217" s="278">
        <v>0</v>
      </c>
      <c r="W217" s="278">
        <v>0</v>
      </c>
      <c r="X217" s="278">
        <v>0</v>
      </c>
      <c r="Y217" s="133">
        <v>1.2</v>
      </c>
      <c r="Z217" s="278">
        <v>0</v>
      </c>
      <c r="AA217" s="278">
        <v>0</v>
      </c>
      <c r="AB217" s="278">
        <v>0</v>
      </c>
      <c r="AC217" s="192"/>
      <c r="AD217" s="192"/>
      <c r="AE217" s="192"/>
      <c r="AF217" s="192"/>
      <c r="AG217" s="192"/>
      <c r="AH217" s="192"/>
      <c r="AI217" s="192"/>
      <c r="AJ217" s="192"/>
      <c r="AK217" s="126">
        <v>1</v>
      </c>
      <c r="AL217" s="192"/>
      <c r="AM217" s="192"/>
      <c r="AN217" s="192"/>
      <c r="AO217" s="192"/>
      <c r="AP217" s="192"/>
      <c r="AQ217" s="192"/>
      <c r="AR217" s="192"/>
      <c r="AS217" s="192">
        <f t="shared" si="75"/>
        <v>0</v>
      </c>
      <c r="AT217" s="192"/>
      <c r="AU217" s="192"/>
      <c r="AV217" s="437"/>
      <c r="AW217" s="437"/>
      <c r="AX217" s="438">
        <v>1.2</v>
      </c>
      <c r="AY217" s="437"/>
      <c r="AZ217" s="437"/>
      <c r="BA217" s="437"/>
      <c r="BB217" s="337"/>
      <c r="BC217" s="308" t="s">
        <v>576</v>
      </c>
      <c r="BD217" s="355" t="s">
        <v>71</v>
      </c>
    </row>
    <row r="218" spans="1:58" s="3" customFormat="1" ht="45" outlineLevel="1">
      <c r="A218" s="18">
        <v>19.5</v>
      </c>
      <c r="B218" s="372" t="s">
        <v>642</v>
      </c>
      <c r="C218" s="187" t="s">
        <v>72</v>
      </c>
      <c r="D218" s="371" t="s">
        <v>566</v>
      </c>
      <c r="E218" s="186"/>
      <c r="F218" s="183"/>
      <c r="G218" s="133">
        <v>6</v>
      </c>
      <c r="H218" s="192"/>
      <c r="I218" s="77"/>
      <c r="J218" s="77"/>
      <c r="K218" s="182"/>
      <c r="L218" s="193"/>
      <c r="M218" s="193"/>
      <c r="N218" s="194"/>
      <c r="O218" s="82" t="s">
        <v>720</v>
      </c>
      <c r="P218" s="278">
        <v>0</v>
      </c>
      <c r="Q218" s="278">
        <v>0</v>
      </c>
      <c r="R218" s="278">
        <v>0</v>
      </c>
      <c r="S218" s="278">
        <v>0</v>
      </c>
      <c r="T218" s="278">
        <f t="shared" si="74"/>
        <v>0</v>
      </c>
      <c r="U218" s="278">
        <v>0</v>
      </c>
      <c r="V218" s="278">
        <v>0</v>
      </c>
      <c r="W218" s="278">
        <v>0</v>
      </c>
      <c r="X218" s="278">
        <v>0</v>
      </c>
      <c r="Y218" s="133">
        <v>6</v>
      </c>
      <c r="Z218" s="278">
        <v>0</v>
      </c>
      <c r="AA218" s="278">
        <v>0</v>
      </c>
      <c r="AB218" s="278">
        <v>0</v>
      </c>
      <c r="AC218" s="192"/>
      <c r="AD218" s="192"/>
      <c r="AE218" s="192"/>
      <c r="AF218" s="192"/>
      <c r="AG218" s="192"/>
      <c r="AH218" s="192"/>
      <c r="AI218" s="192"/>
      <c r="AJ218" s="192"/>
      <c r="AK218" s="126">
        <v>1</v>
      </c>
      <c r="AL218" s="192"/>
      <c r="AM218" s="192"/>
      <c r="AN218" s="192"/>
      <c r="AO218" s="192"/>
      <c r="AP218" s="192"/>
      <c r="AQ218" s="192"/>
      <c r="AR218" s="192"/>
      <c r="AS218" s="192">
        <f t="shared" si="75"/>
        <v>0</v>
      </c>
      <c r="AT218" s="192"/>
      <c r="AU218" s="192"/>
      <c r="AV218" s="437"/>
      <c r="AW218" s="437"/>
      <c r="AX218" s="438">
        <v>6</v>
      </c>
      <c r="AY218" s="437"/>
      <c r="AZ218" s="437"/>
      <c r="BA218" s="437"/>
      <c r="BB218" s="337"/>
      <c r="BC218" s="308" t="s">
        <v>576</v>
      </c>
      <c r="BD218" s="355" t="s">
        <v>71</v>
      </c>
    </row>
    <row r="219" spans="1:58" s="3" customFormat="1" ht="45" outlineLevel="1">
      <c r="A219" s="18">
        <v>19.600000000000001</v>
      </c>
      <c r="B219" s="372" t="s">
        <v>643</v>
      </c>
      <c r="C219" s="187" t="s">
        <v>72</v>
      </c>
      <c r="D219" s="371" t="s">
        <v>566</v>
      </c>
      <c r="E219" s="186"/>
      <c r="F219" s="183"/>
      <c r="G219" s="133">
        <v>1.2</v>
      </c>
      <c r="H219" s="192"/>
      <c r="I219" s="77"/>
      <c r="J219" s="77"/>
      <c r="K219" s="182"/>
      <c r="L219" s="193"/>
      <c r="M219" s="193"/>
      <c r="N219" s="194"/>
      <c r="O219" s="82" t="s">
        <v>721</v>
      </c>
      <c r="P219" s="278">
        <v>0</v>
      </c>
      <c r="Q219" s="278">
        <v>0</v>
      </c>
      <c r="R219" s="278">
        <v>0</v>
      </c>
      <c r="S219" s="278">
        <v>0</v>
      </c>
      <c r="T219" s="278">
        <f t="shared" si="74"/>
        <v>0</v>
      </c>
      <c r="U219" s="278">
        <v>0</v>
      </c>
      <c r="V219" s="278">
        <v>0</v>
      </c>
      <c r="W219" s="278">
        <v>0</v>
      </c>
      <c r="X219" s="278">
        <v>0</v>
      </c>
      <c r="Y219" s="133">
        <v>1.2</v>
      </c>
      <c r="Z219" s="278">
        <v>0</v>
      </c>
      <c r="AA219" s="278">
        <v>0</v>
      </c>
      <c r="AB219" s="278">
        <v>0</v>
      </c>
      <c r="AC219" s="192"/>
      <c r="AD219" s="192"/>
      <c r="AE219" s="192"/>
      <c r="AF219" s="192"/>
      <c r="AG219" s="192"/>
      <c r="AH219" s="192"/>
      <c r="AI219" s="192"/>
      <c r="AJ219" s="192"/>
      <c r="AK219" s="126">
        <v>1</v>
      </c>
      <c r="AL219" s="192"/>
      <c r="AM219" s="192"/>
      <c r="AN219" s="192"/>
      <c r="AO219" s="192"/>
      <c r="AP219" s="192"/>
      <c r="AQ219" s="192"/>
      <c r="AR219" s="192"/>
      <c r="AS219" s="192">
        <f t="shared" si="75"/>
        <v>0</v>
      </c>
      <c r="AT219" s="192"/>
      <c r="AU219" s="192"/>
      <c r="AV219" s="437"/>
      <c r="AW219" s="437"/>
      <c r="AX219" s="438">
        <v>1.2</v>
      </c>
      <c r="AY219" s="437"/>
      <c r="AZ219" s="437"/>
      <c r="BA219" s="437"/>
      <c r="BB219" s="337"/>
      <c r="BC219" s="308" t="s">
        <v>576</v>
      </c>
      <c r="BD219" s="355" t="s">
        <v>71</v>
      </c>
    </row>
    <row r="220" spans="1:58" s="3" customFormat="1" ht="60" customHeight="1">
      <c r="A220" s="271">
        <v>20</v>
      </c>
      <c r="B220" s="272" t="s">
        <v>628</v>
      </c>
      <c r="C220" s="271" t="s">
        <v>70</v>
      </c>
      <c r="D220" s="371" t="s">
        <v>566</v>
      </c>
      <c r="E220" s="374"/>
      <c r="F220" s="374"/>
      <c r="G220" s="192"/>
      <c r="H220" s="192"/>
      <c r="I220" s="172"/>
      <c r="J220" s="172"/>
      <c r="K220" s="193"/>
      <c r="L220" s="193"/>
      <c r="M220" s="193"/>
      <c r="N220" s="193"/>
      <c r="O220" s="193"/>
      <c r="P220" s="278">
        <v>0</v>
      </c>
      <c r="Q220" s="278">
        <v>0</v>
      </c>
      <c r="R220" s="278">
        <v>0</v>
      </c>
      <c r="S220" s="278">
        <v>0</v>
      </c>
      <c r="T220" s="278">
        <f t="shared" si="74"/>
        <v>0</v>
      </c>
      <c r="U220" s="278">
        <v>0</v>
      </c>
      <c r="V220" s="278">
        <v>0</v>
      </c>
      <c r="W220" s="278">
        <v>0</v>
      </c>
      <c r="X220" s="278">
        <v>0</v>
      </c>
      <c r="Y220" s="278">
        <v>0</v>
      </c>
      <c r="Z220" s="278">
        <v>0</v>
      </c>
      <c r="AA220" s="278">
        <v>0</v>
      </c>
      <c r="AB220" s="278">
        <v>0</v>
      </c>
      <c r="AC220" s="280"/>
      <c r="AD220" s="280"/>
      <c r="AE220" s="192"/>
      <c r="AF220" s="192"/>
      <c r="AG220" s="192"/>
      <c r="AH220" s="192"/>
      <c r="AI220" s="192"/>
      <c r="AJ220" s="192"/>
      <c r="AK220" s="192"/>
      <c r="AL220" s="192"/>
      <c r="AM220" s="192"/>
      <c r="AN220" s="192"/>
      <c r="AO220" s="192"/>
      <c r="AP220" s="192"/>
      <c r="AQ220" s="192"/>
      <c r="AR220" s="192"/>
      <c r="AS220" s="192">
        <f t="shared" si="75"/>
        <v>0</v>
      </c>
      <c r="AT220" s="192"/>
      <c r="AU220" s="192"/>
      <c r="AV220" s="437"/>
      <c r="AW220" s="437"/>
      <c r="AX220" s="437"/>
      <c r="AY220" s="437"/>
      <c r="AZ220" s="437"/>
      <c r="BA220" s="437"/>
      <c r="BB220" s="279"/>
      <c r="BC220" s="308" t="s">
        <v>576</v>
      </c>
      <c r="BD220" s="355" t="s">
        <v>71</v>
      </c>
      <c r="BF220" s="285"/>
    </row>
    <row r="221" spans="1:58" s="3" customFormat="1" ht="60" outlineLevel="1">
      <c r="A221" s="18">
        <v>20.100000000000001</v>
      </c>
      <c r="B221" s="372" t="s">
        <v>644</v>
      </c>
      <c r="C221" s="187" t="s">
        <v>72</v>
      </c>
      <c r="D221" s="371" t="s">
        <v>566</v>
      </c>
      <c r="E221" s="186"/>
      <c r="F221" s="183"/>
      <c r="G221" s="133">
        <v>21.25</v>
      </c>
      <c r="H221" s="192"/>
      <c r="I221" s="77"/>
      <c r="J221" s="77"/>
      <c r="K221" s="182"/>
      <c r="L221" s="193"/>
      <c r="M221" s="193"/>
      <c r="N221" s="194"/>
      <c r="O221" s="82" t="s">
        <v>722</v>
      </c>
      <c r="P221" s="278">
        <v>0</v>
      </c>
      <c r="Q221" s="278">
        <v>0</v>
      </c>
      <c r="R221" s="278">
        <v>0</v>
      </c>
      <c r="S221" s="278">
        <v>0</v>
      </c>
      <c r="T221" s="278">
        <f t="shared" si="74"/>
        <v>0</v>
      </c>
      <c r="U221" s="278">
        <v>0</v>
      </c>
      <c r="V221" s="278">
        <v>0</v>
      </c>
      <c r="W221" s="278">
        <v>0</v>
      </c>
      <c r="X221" s="278">
        <v>0</v>
      </c>
      <c r="Y221" s="278">
        <v>0</v>
      </c>
      <c r="Z221" s="133">
        <v>21.25</v>
      </c>
      <c r="AA221" s="278">
        <v>0</v>
      </c>
      <c r="AB221" s="278">
        <v>0</v>
      </c>
      <c r="AC221" s="192"/>
      <c r="AD221" s="192"/>
      <c r="AE221" s="192"/>
      <c r="AF221" s="192"/>
      <c r="AG221" s="192"/>
      <c r="AH221" s="192"/>
      <c r="AI221" s="192"/>
      <c r="AJ221" s="192"/>
      <c r="AK221" s="192"/>
      <c r="AL221" s="126">
        <v>1</v>
      </c>
      <c r="AM221" s="192"/>
      <c r="AN221" s="192"/>
      <c r="AO221" s="192"/>
      <c r="AP221" s="192"/>
      <c r="AQ221" s="192"/>
      <c r="AR221" s="192"/>
      <c r="AS221" s="192">
        <f t="shared" si="75"/>
        <v>0</v>
      </c>
      <c r="AT221" s="192"/>
      <c r="AU221" s="192"/>
      <c r="AV221" s="437"/>
      <c r="AW221" s="437"/>
      <c r="AX221" s="437"/>
      <c r="AY221" s="438">
        <v>21.25</v>
      </c>
      <c r="AZ221" s="437"/>
      <c r="BA221" s="437"/>
      <c r="BB221" s="337"/>
      <c r="BC221" s="308" t="s">
        <v>576</v>
      </c>
      <c r="BD221" s="355" t="s">
        <v>71</v>
      </c>
    </row>
    <row r="222" spans="1:58" s="3" customFormat="1" ht="75" outlineLevel="1">
      <c r="A222" s="18">
        <v>20.2</v>
      </c>
      <c r="B222" s="372" t="s">
        <v>645</v>
      </c>
      <c r="C222" s="187" t="s">
        <v>72</v>
      </c>
      <c r="D222" s="371" t="s">
        <v>566</v>
      </c>
      <c r="E222" s="186"/>
      <c r="F222" s="183"/>
      <c r="G222" s="133">
        <v>3</v>
      </c>
      <c r="H222" s="192"/>
      <c r="I222" s="77"/>
      <c r="J222" s="77"/>
      <c r="K222" s="182"/>
      <c r="L222" s="193"/>
      <c r="M222" s="193"/>
      <c r="N222" s="194"/>
      <c r="O222" s="82" t="s">
        <v>723</v>
      </c>
      <c r="P222" s="278">
        <v>0</v>
      </c>
      <c r="Q222" s="278">
        <v>0</v>
      </c>
      <c r="R222" s="278">
        <v>0</v>
      </c>
      <c r="S222" s="278">
        <v>0</v>
      </c>
      <c r="T222" s="278">
        <f t="shared" si="74"/>
        <v>0</v>
      </c>
      <c r="U222" s="278">
        <v>0</v>
      </c>
      <c r="V222" s="278">
        <v>0</v>
      </c>
      <c r="W222" s="278">
        <v>0</v>
      </c>
      <c r="X222" s="278">
        <v>0</v>
      </c>
      <c r="Y222" s="278">
        <v>0</v>
      </c>
      <c r="Z222" s="133">
        <v>3</v>
      </c>
      <c r="AA222" s="278">
        <v>0</v>
      </c>
      <c r="AB222" s="278">
        <v>0</v>
      </c>
      <c r="AC222" s="192"/>
      <c r="AD222" s="192"/>
      <c r="AE222" s="192"/>
      <c r="AF222" s="192"/>
      <c r="AG222" s="192"/>
      <c r="AH222" s="192"/>
      <c r="AI222" s="192"/>
      <c r="AJ222" s="192"/>
      <c r="AK222" s="192"/>
      <c r="AL222" s="126">
        <v>1</v>
      </c>
      <c r="AM222" s="192"/>
      <c r="AN222" s="192"/>
      <c r="AO222" s="192"/>
      <c r="AP222" s="192"/>
      <c r="AQ222" s="192"/>
      <c r="AR222" s="192"/>
      <c r="AS222" s="192">
        <f t="shared" si="75"/>
        <v>0</v>
      </c>
      <c r="AT222" s="192"/>
      <c r="AU222" s="192"/>
      <c r="AV222" s="437"/>
      <c r="AW222" s="437"/>
      <c r="AX222" s="437"/>
      <c r="AY222" s="438">
        <v>3</v>
      </c>
      <c r="AZ222" s="437"/>
      <c r="BA222" s="437"/>
      <c r="BB222" s="337"/>
      <c r="BC222" s="308" t="s">
        <v>576</v>
      </c>
      <c r="BD222" s="355" t="s">
        <v>71</v>
      </c>
    </row>
    <row r="223" spans="1:58" s="3" customFormat="1" ht="60" customHeight="1">
      <c r="A223" s="271">
        <v>21</v>
      </c>
      <c r="B223" s="272" t="s">
        <v>646</v>
      </c>
      <c r="C223" s="271" t="s">
        <v>70</v>
      </c>
      <c r="D223" s="371" t="s">
        <v>566</v>
      </c>
      <c r="E223" s="374"/>
      <c r="F223" s="374"/>
      <c r="G223" s="192"/>
      <c r="H223" s="192"/>
      <c r="I223" s="172"/>
      <c r="J223" s="172"/>
      <c r="K223" s="193"/>
      <c r="L223" s="193"/>
      <c r="M223" s="193"/>
      <c r="N223" s="193"/>
      <c r="O223" s="78"/>
      <c r="P223" s="278">
        <v>0</v>
      </c>
      <c r="Q223" s="278">
        <v>0</v>
      </c>
      <c r="R223" s="278">
        <v>0</v>
      </c>
      <c r="S223" s="278">
        <v>0</v>
      </c>
      <c r="T223" s="278">
        <f t="shared" si="74"/>
        <v>0</v>
      </c>
      <c r="U223" s="278">
        <v>0</v>
      </c>
      <c r="V223" s="278">
        <v>0</v>
      </c>
      <c r="W223" s="278">
        <v>0</v>
      </c>
      <c r="X223" s="278">
        <v>0</v>
      </c>
      <c r="Y223" s="278">
        <v>0</v>
      </c>
      <c r="Z223" s="278">
        <v>0</v>
      </c>
      <c r="AA223" s="278">
        <v>0</v>
      </c>
      <c r="AB223" s="278">
        <v>0</v>
      </c>
      <c r="AC223" s="280"/>
      <c r="AD223" s="280"/>
      <c r="AE223" s="192"/>
      <c r="AF223" s="192"/>
      <c r="AG223" s="192"/>
      <c r="AH223" s="192"/>
      <c r="AI223" s="192"/>
      <c r="AJ223" s="192"/>
      <c r="AK223" s="192"/>
      <c r="AL223" s="192"/>
      <c r="AM223" s="192"/>
      <c r="AN223" s="192"/>
      <c r="AO223" s="192"/>
      <c r="AP223" s="192"/>
      <c r="AQ223" s="192"/>
      <c r="AR223" s="192"/>
      <c r="AS223" s="192">
        <f t="shared" si="75"/>
        <v>0</v>
      </c>
      <c r="AT223" s="192"/>
      <c r="AU223" s="192"/>
      <c r="AV223" s="437"/>
      <c r="AW223" s="437"/>
      <c r="AX223" s="437"/>
      <c r="AY223" s="437"/>
      <c r="AZ223" s="437"/>
      <c r="BA223" s="437"/>
      <c r="BB223" s="279"/>
      <c r="BC223" s="437" t="s">
        <v>576</v>
      </c>
      <c r="BD223" s="437" t="s">
        <v>71</v>
      </c>
      <c r="BF223" s="285"/>
    </row>
    <row r="224" spans="1:58" s="3" customFormat="1" ht="30" outlineLevel="1">
      <c r="A224" s="18">
        <v>21.1</v>
      </c>
      <c r="B224" s="372" t="s">
        <v>647</v>
      </c>
      <c r="C224" s="187" t="s">
        <v>72</v>
      </c>
      <c r="D224" s="371" t="s">
        <v>566</v>
      </c>
      <c r="E224" s="186"/>
      <c r="F224" s="183"/>
      <c r="G224" s="133">
        <f>X224+Y224</f>
        <v>3.7800000000000002</v>
      </c>
      <c r="H224" s="192"/>
      <c r="I224" s="77"/>
      <c r="J224" s="77"/>
      <c r="K224" s="182"/>
      <c r="L224" s="193"/>
      <c r="M224" s="193"/>
      <c r="N224" s="194"/>
      <c r="O224" s="78" t="s">
        <v>61</v>
      </c>
      <c r="P224" s="278">
        <v>0</v>
      </c>
      <c r="Q224" s="278">
        <v>0</v>
      </c>
      <c r="R224" s="278">
        <v>0</v>
      </c>
      <c r="S224" s="278">
        <v>0</v>
      </c>
      <c r="T224" s="278">
        <f t="shared" si="74"/>
        <v>0</v>
      </c>
      <c r="U224" s="278">
        <v>0</v>
      </c>
      <c r="V224" s="278">
        <v>0</v>
      </c>
      <c r="W224" s="278">
        <v>0</v>
      </c>
      <c r="X224" s="91">
        <v>2.5</v>
      </c>
      <c r="Y224" s="91">
        <v>1.28</v>
      </c>
      <c r="Z224" s="278">
        <v>0</v>
      </c>
      <c r="AA224" s="278">
        <v>0</v>
      </c>
      <c r="AB224" s="278">
        <v>0</v>
      </c>
      <c r="AC224" s="192"/>
      <c r="AD224" s="192"/>
      <c r="AE224" s="192"/>
      <c r="AF224" s="192"/>
      <c r="AG224" s="192"/>
      <c r="AH224" s="192"/>
      <c r="AI224" s="192"/>
      <c r="AJ224" s="192"/>
      <c r="AK224" s="126">
        <v>1</v>
      </c>
      <c r="AL224" s="192"/>
      <c r="AM224" s="192"/>
      <c r="AN224" s="192"/>
      <c r="AO224" s="192"/>
      <c r="AP224" s="192"/>
      <c r="AQ224" s="192"/>
      <c r="AR224" s="192"/>
      <c r="AS224" s="192">
        <f t="shared" si="75"/>
        <v>0</v>
      </c>
      <c r="AT224" s="192"/>
      <c r="AU224" s="192"/>
      <c r="AV224" s="437"/>
      <c r="AW224" s="437"/>
      <c r="AX224" s="337">
        <v>3.7800000000000002</v>
      </c>
      <c r="AY224" s="437"/>
      <c r="AZ224" s="437"/>
      <c r="BA224" s="437"/>
      <c r="BB224" s="337"/>
      <c r="BC224" s="308" t="s">
        <v>576</v>
      </c>
      <c r="BD224" s="355" t="s">
        <v>71</v>
      </c>
    </row>
    <row r="225" spans="1:74" s="3" customFormat="1" ht="30" outlineLevel="1">
      <c r="A225" s="18">
        <v>21.2</v>
      </c>
      <c r="B225" s="372" t="s">
        <v>648</v>
      </c>
      <c r="C225" s="187" t="s">
        <v>72</v>
      </c>
      <c r="D225" s="371" t="s">
        <v>566</v>
      </c>
      <c r="E225" s="186"/>
      <c r="F225" s="183"/>
      <c r="G225" s="133">
        <f t="shared" ref="G225:G227" si="76">X225+Y225</f>
        <v>3.46</v>
      </c>
      <c r="H225" s="192"/>
      <c r="I225" s="77"/>
      <c r="J225" s="77"/>
      <c r="K225" s="182"/>
      <c r="L225" s="193"/>
      <c r="M225" s="193"/>
      <c r="N225" s="194"/>
      <c r="O225" s="78" t="s">
        <v>61</v>
      </c>
      <c r="P225" s="278">
        <v>0</v>
      </c>
      <c r="Q225" s="278">
        <v>0</v>
      </c>
      <c r="R225" s="278">
        <v>0</v>
      </c>
      <c r="S225" s="278">
        <v>0</v>
      </c>
      <c r="T225" s="278">
        <f t="shared" si="74"/>
        <v>0</v>
      </c>
      <c r="U225" s="278">
        <v>0</v>
      </c>
      <c r="V225" s="278">
        <v>0</v>
      </c>
      <c r="W225" s="278">
        <v>0</v>
      </c>
      <c r="X225" s="91">
        <v>2.5</v>
      </c>
      <c r="Y225" s="91">
        <v>0.96</v>
      </c>
      <c r="Z225" s="278">
        <v>0</v>
      </c>
      <c r="AA225" s="278">
        <v>0</v>
      </c>
      <c r="AB225" s="278">
        <v>0</v>
      </c>
      <c r="AC225" s="192"/>
      <c r="AD225" s="192"/>
      <c r="AE225" s="192"/>
      <c r="AF225" s="192"/>
      <c r="AG225" s="192"/>
      <c r="AH225" s="192"/>
      <c r="AI225" s="192"/>
      <c r="AJ225" s="192"/>
      <c r="AK225" s="126">
        <v>1</v>
      </c>
      <c r="AL225" s="192"/>
      <c r="AM225" s="192"/>
      <c r="AN225" s="192"/>
      <c r="AO225" s="192"/>
      <c r="AP225" s="192"/>
      <c r="AQ225" s="192"/>
      <c r="AR225" s="192"/>
      <c r="AS225" s="192">
        <f t="shared" si="75"/>
        <v>0</v>
      </c>
      <c r="AT225" s="192"/>
      <c r="AU225" s="192"/>
      <c r="AV225" s="437"/>
      <c r="AW225" s="437"/>
      <c r="AX225" s="337">
        <v>3.46</v>
      </c>
      <c r="AY225" s="437"/>
      <c r="AZ225" s="437"/>
      <c r="BA225" s="437"/>
      <c r="BB225" s="337"/>
      <c r="BC225" s="308" t="s">
        <v>576</v>
      </c>
      <c r="BD225" s="355" t="s">
        <v>71</v>
      </c>
    </row>
    <row r="226" spans="1:74" s="3" customFormat="1" outlineLevel="1">
      <c r="A226" s="18">
        <v>21.3</v>
      </c>
      <c r="B226" s="372" t="s">
        <v>649</v>
      </c>
      <c r="C226" s="187" t="s">
        <v>72</v>
      </c>
      <c r="D226" s="371" t="s">
        <v>566</v>
      </c>
      <c r="E226" s="186"/>
      <c r="F226" s="183"/>
      <c r="G226" s="133">
        <f t="shared" si="76"/>
        <v>1.8599999999999999</v>
      </c>
      <c r="H226" s="192"/>
      <c r="I226" s="77"/>
      <c r="J226" s="77"/>
      <c r="K226" s="182"/>
      <c r="L226" s="193"/>
      <c r="M226" s="193"/>
      <c r="N226" s="194"/>
      <c r="O226" s="78" t="s">
        <v>65</v>
      </c>
      <c r="P226" s="278">
        <v>0</v>
      </c>
      <c r="Q226" s="278">
        <v>0</v>
      </c>
      <c r="R226" s="278">
        <v>0</v>
      </c>
      <c r="S226" s="278">
        <v>0</v>
      </c>
      <c r="T226" s="278">
        <f t="shared" si="74"/>
        <v>0</v>
      </c>
      <c r="U226" s="278">
        <v>0</v>
      </c>
      <c r="V226" s="278">
        <v>0</v>
      </c>
      <c r="W226" s="278">
        <v>0</v>
      </c>
      <c r="X226" s="91">
        <v>1.5</v>
      </c>
      <c r="Y226" s="91">
        <v>0.36</v>
      </c>
      <c r="Z226" s="278">
        <v>0</v>
      </c>
      <c r="AA226" s="278">
        <v>0</v>
      </c>
      <c r="AB226" s="278">
        <v>0</v>
      </c>
      <c r="AC226" s="192"/>
      <c r="AD226" s="192"/>
      <c r="AE226" s="192"/>
      <c r="AF226" s="192"/>
      <c r="AG226" s="192"/>
      <c r="AH226" s="192"/>
      <c r="AI226" s="192"/>
      <c r="AJ226" s="192"/>
      <c r="AK226" s="126">
        <v>1</v>
      </c>
      <c r="AL226" s="192"/>
      <c r="AM226" s="192"/>
      <c r="AN226" s="192"/>
      <c r="AO226" s="192"/>
      <c r="AP226" s="192"/>
      <c r="AQ226" s="192"/>
      <c r="AR226" s="192"/>
      <c r="AS226" s="192">
        <f t="shared" si="75"/>
        <v>0</v>
      </c>
      <c r="AT226" s="192"/>
      <c r="AU226" s="192"/>
      <c r="AV226" s="437"/>
      <c r="AW226" s="437"/>
      <c r="AX226" s="337">
        <v>1.8599999999999999</v>
      </c>
      <c r="AY226" s="437"/>
      <c r="AZ226" s="437"/>
      <c r="BA226" s="437"/>
      <c r="BB226" s="337"/>
      <c r="BC226" s="308" t="s">
        <v>576</v>
      </c>
      <c r="BD226" s="355" t="s">
        <v>71</v>
      </c>
    </row>
    <row r="227" spans="1:74" s="3" customFormat="1" outlineLevel="1">
      <c r="A227" s="18">
        <v>21.4</v>
      </c>
      <c r="B227" s="372" t="s">
        <v>650</v>
      </c>
      <c r="C227" s="187" t="s">
        <v>72</v>
      </c>
      <c r="D227" s="371" t="s">
        <v>566</v>
      </c>
      <c r="E227" s="186"/>
      <c r="F227" s="183"/>
      <c r="G227" s="133">
        <f t="shared" si="76"/>
        <v>2.13</v>
      </c>
      <c r="H227" s="192"/>
      <c r="I227" s="77"/>
      <c r="J227" s="77"/>
      <c r="K227" s="182"/>
      <c r="L227" s="193"/>
      <c r="M227" s="193"/>
      <c r="N227" s="194"/>
      <c r="O227" s="78" t="s">
        <v>702</v>
      </c>
      <c r="P227" s="278">
        <v>0</v>
      </c>
      <c r="Q227" s="278">
        <v>0</v>
      </c>
      <c r="R227" s="278">
        <v>0</v>
      </c>
      <c r="S227" s="278">
        <v>0</v>
      </c>
      <c r="T227" s="278">
        <f t="shared" si="74"/>
        <v>0</v>
      </c>
      <c r="U227" s="278">
        <v>0</v>
      </c>
      <c r="V227" s="278">
        <v>0</v>
      </c>
      <c r="W227" s="278">
        <v>0</v>
      </c>
      <c r="X227" s="91">
        <v>1.5</v>
      </c>
      <c r="Y227" s="91">
        <v>0.63</v>
      </c>
      <c r="Z227" s="278">
        <v>0</v>
      </c>
      <c r="AA227" s="278">
        <v>0</v>
      </c>
      <c r="AB227" s="278">
        <v>0</v>
      </c>
      <c r="AC227" s="192"/>
      <c r="AD227" s="192"/>
      <c r="AE227" s="192"/>
      <c r="AF227" s="192"/>
      <c r="AG227" s="192"/>
      <c r="AH227" s="192"/>
      <c r="AI227" s="192"/>
      <c r="AJ227" s="192"/>
      <c r="AK227" s="126">
        <v>1</v>
      </c>
      <c r="AL227" s="192"/>
      <c r="AM227" s="192"/>
      <c r="AN227" s="192"/>
      <c r="AO227" s="192"/>
      <c r="AP227" s="192"/>
      <c r="AQ227" s="192"/>
      <c r="AR227" s="192"/>
      <c r="AS227" s="192">
        <f t="shared" si="75"/>
        <v>0</v>
      </c>
      <c r="AT227" s="192"/>
      <c r="AU227" s="192"/>
      <c r="AV227" s="437"/>
      <c r="AW227" s="437"/>
      <c r="AX227" s="337">
        <v>2.13</v>
      </c>
      <c r="AY227" s="437"/>
      <c r="AZ227" s="437"/>
      <c r="BA227" s="437"/>
      <c r="BB227" s="337"/>
      <c r="BC227" s="308" t="s">
        <v>576</v>
      </c>
      <c r="BD227" s="355" t="s">
        <v>71</v>
      </c>
    </row>
    <row r="228" spans="1:74" s="3" customFormat="1" ht="60" customHeight="1">
      <c r="A228" s="271">
        <v>22</v>
      </c>
      <c r="B228" s="272" t="s">
        <v>656</v>
      </c>
      <c r="C228" s="271"/>
      <c r="D228" s="371"/>
      <c r="E228" s="374"/>
      <c r="F228" s="374"/>
      <c r="G228" s="192"/>
      <c r="H228" s="192"/>
      <c r="I228" s="172"/>
      <c r="J228" s="172"/>
      <c r="K228" s="193"/>
      <c r="L228" s="193"/>
      <c r="M228" s="193"/>
      <c r="N228" s="193"/>
      <c r="P228" s="278"/>
      <c r="Q228" s="278"/>
      <c r="R228" s="278"/>
      <c r="S228" s="278"/>
      <c r="T228" s="278">
        <f t="shared" si="74"/>
        <v>0</v>
      </c>
      <c r="U228" s="278"/>
      <c r="V228" s="278"/>
      <c r="W228" s="278">
        <v>0</v>
      </c>
      <c r="X228" s="278"/>
      <c r="Y228" s="278"/>
      <c r="Z228" s="278"/>
      <c r="AA228" s="278"/>
      <c r="AB228" s="278"/>
      <c r="AC228" s="280"/>
      <c r="AD228" s="280"/>
      <c r="AE228" s="192"/>
      <c r="AF228" s="192"/>
      <c r="AG228" s="192"/>
      <c r="AH228" s="192"/>
      <c r="AI228" s="192"/>
      <c r="AJ228" s="192"/>
      <c r="AK228" s="192"/>
      <c r="AL228" s="192"/>
      <c r="AM228" s="192"/>
      <c r="AN228" s="192"/>
      <c r="AO228" s="192"/>
      <c r="AP228" s="192"/>
      <c r="AQ228" s="192"/>
      <c r="AR228" s="192"/>
      <c r="AS228" s="192">
        <f t="shared" si="75"/>
        <v>0</v>
      </c>
      <c r="AT228" s="192"/>
      <c r="AU228" s="192"/>
      <c r="AV228" s="437"/>
      <c r="AW228" s="437"/>
      <c r="AX228" s="437"/>
      <c r="AY228" s="437"/>
      <c r="AZ228" s="437"/>
      <c r="BA228" s="437"/>
      <c r="BB228" s="279"/>
      <c r="BC228" s="437"/>
      <c r="BD228" s="437"/>
      <c r="BF228" s="285"/>
    </row>
    <row r="229" spans="1:74" s="3" customFormat="1">
      <c r="A229" s="18">
        <v>22.1</v>
      </c>
      <c r="B229" s="372" t="s">
        <v>656</v>
      </c>
      <c r="C229" s="187"/>
      <c r="D229" s="371"/>
      <c r="E229" s="186"/>
      <c r="F229" s="183"/>
      <c r="G229" s="133"/>
      <c r="H229" s="192"/>
      <c r="I229" s="77"/>
      <c r="J229" s="77"/>
      <c r="K229" s="182"/>
      <c r="L229" s="193"/>
      <c r="M229" s="193"/>
      <c r="N229" s="194"/>
      <c r="O229" s="78"/>
      <c r="P229" s="278"/>
      <c r="Q229" s="278"/>
      <c r="R229" s="278"/>
      <c r="S229" s="278"/>
      <c r="T229" s="278">
        <f t="shared" si="74"/>
        <v>0</v>
      </c>
      <c r="U229" s="278"/>
      <c r="V229" s="278"/>
      <c r="W229" s="278"/>
      <c r="X229" s="278"/>
      <c r="Y229" s="278"/>
      <c r="Z229" s="91">
        <v>25</v>
      </c>
      <c r="AA229" s="278"/>
      <c r="AB229" s="278"/>
      <c r="AC229" s="192"/>
      <c r="AD229" s="192"/>
      <c r="AE229" s="192"/>
      <c r="AF229" s="192"/>
      <c r="AG229" s="192"/>
      <c r="AH229" s="192"/>
      <c r="AI229" s="192"/>
      <c r="AJ229" s="192"/>
      <c r="AK229" s="126"/>
      <c r="AL229" s="192"/>
      <c r="AM229" s="192"/>
      <c r="AN229" s="192"/>
      <c r="AO229" s="192"/>
      <c r="AP229" s="192"/>
      <c r="AQ229" s="192"/>
      <c r="AR229" s="192"/>
      <c r="AS229" s="192">
        <f t="shared" si="75"/>
        <v>0</v>
      </c>
      <c r="AT229" s="192"/>
      <c r="AU229" s="192"/>
      <c r="AV229" s="437"/>
      <c r="AW229" s="437"/>
      <c r="AX229" s="437"/>
      <c r="AY229" s="337">
        <v>25</v>
      </c>
      <c r="AZ229" s="437"/>
      <c r="BA229" s="437"/>
      <c r="BB229" s="337"/>
      <c r="BC229" s="308"/>
      <c r="BD229" s="355"/>
    </row>
    <row r="230" spans="1:74" s="3" customFormat="1">
      <c r="A230" s="366"/>
      <c r="B230" s="266" t="s">
        <v>651</v>
      </c>
      <c r="C230" s="366"/>
      <c r="D230" s="366"/>
      <c r="E230" s="376"/>
      <c r="F230" s="377"/>
      <c r="G230" s="266"/>
      <c r="H230" s="378"/>
      <c r="I230" s="378"/>
      <c r="J230" s="378"/>
      <c r="K230" s="376"/>
      <c r="L230" s="266"/>
      <c r="M230" s="266"/>
      <c r="N230" s="379"/>
      <c r="O230" s="266"/>
      <c r="P230" s="380"/>
      <c r="Q230" s="375"/>
      <c r="R230" s="375"/>
      <c r="S230" s="375"/>
      <c r="T230" s="380">
        <f t="shared" si="74"/>
        <v>0</v>
      </c>
      <c r="U230" s="375"/>
      <c r="V230" s="375"/>
      <c r="W230" s="375"/>
      <c r="X230" s="375"/>
      <c r="Y230" s="375"/>
      <c r="Z230" s="375"/>
      <c r="AA230" s="375"/>
      <c r="AB230" s="375"/>
      <c r="AC230" s="381"/>
      <c r="AD230" s="381"/>
      <c r="AE230" s="381"/>
      <c r="AF230" s="381"/>
      <c r="AG230" s="381"/>
      <c r="AH230" s="381"/>
      <c r="AI230" s="381"/>
      <c r="AJ230" s="381"/>
      <c r="AK230" s="381"/>
      <c r="AL230" s="381"/>
      <c r="AM230" s="381"/>
      <c r="AN230" s="381"/>
      <c r="AO230" s="380"/>
      <c r="AP230" s="375"/>
      <c r="AQ230" s="375"/>
      <c r="AR230" s="375"/>
      <c r="AS230" s="380">
        <f t="shared" si="75"/>
        <v>0</v>
      </c>
      <c r="AT230" s="382"/>
      <c r="AU230" s="400"/>
      <c r="AV230" s="427"/>
      <c r="AW230" s="427"/>
      <c r="AX230" s="427"/>
      <c r="AY230" s="427"/>
      <c r="AZ230" s="427"/>
      <c r="BA230" s="427"/>
      <c r="BB230" s="427"/>
      <c r="BC230" s="428"/>
      <c r="BD230" s="429"/>
      <c r="BE230" s="266"/>
    </row>
    <row r="231" spans="1:74" s="3" customFormat="1" ht="15.75">
      <c r="A231" s="271"/>
      <c r="B231" s="272"/>
      <c r="C231" s="271"/>
      <c r="D231" s="181"/>
      <c r="E231" s="374"/>
      <c r="F231" s="374"/>
      <c r="G231" s="274"/>
      <c r="H231" s="384"/>
      <c r="I231" s="172"/>
      <c r="J231" s="172"/>
      <c r="K231" s="193"/>
      <c r="L231" s="193"/>
      <c r="M231" s="193"/>
      <c r="N231" s="193"/>
      <c r="O231" s="193"/>
      <c r="P231" s="278"/>
      <c r="Q231" s="278"/>
      <c r="R231" s="278"/>
      <c r="S231" s="278"/>
      <c r="T231" s="278">
        <f t="shared" si="74"/>
        <v>0</v>
      </c>
      <c r="U231" s="278"/>
      <c r="V231" s="278"/>
      <c r="W231" s="278"/>
      <c r="X231" s="383"/>
      <c r="Y231" s="192"/>
      <c r="Z231" s="192"/>
      <c r="AA231" s="192"/>
      <c r="AB231" s="192"/>
      <c r="AC231" s="280"/>
      <c r="AD231" s="280"/>
      <c r="AE231" s="192"/>
      <c r="AF231" s="192"/>
      <c r="AG231" s="192"/>
      <c r="AH231" s="192"/>
      <c r="AI231" s="192"/>
      <c r="AJ231" s="126"/>
      <c r="AK231" s="192"/>
      <c r="AL231" s="192"/>
      <c r="AM231" s="192"/>
      <c r="AN231" s="192"/>
      <c r="AO231" s="192"/>
      <c r="AP231" s="192"/>
      <c r="AQ231" s="192"/>
      <c r="AR231" s="192"/>
      <c r="AS231" s="192">
        <f t="shared" si="75"/>
        <v>0</v>
      </c>
      <c r="AT231" s="192"/>
      <c r="AU231" s="385"/>
      <c r="AV231" s="336"/>
      <c r="AW231" s="336"/>
      <c r="AX231" s="336"/>
      <c r="AY231" s="336"/>
      <c r="AZ231" s="336"/>
      <c r="BA231" s="336"/>
      <c r="BB231" s="337"/>
      <c r="BC231" s="308"/>
      <c r="BD231" s="358"/>
      <c r="BE231" s="284"/>
      <c r="BF231" s="284"/>
      <c r="BH231" s="285"/>
    </row>
    <row r="232" spans="1:74" s="222" customFormat="1" ht="15.75">
      <c r="A232" s="205"/>
      <c r="B232" s="206" t="s">
        <v>329</v>
      </c>
      <c r="C232" s="207"/>
      <c r="D232" s="208"/>
      <c r="E232" s="209"/>
      <c r="F232" s="210"/>
      <c r="G232" s="211"/>
      <c r="H232" s="204"/>
      <c r="I232" s="212"/>
      <c r="J232" s="212"/>
      <c r="K232" s="210"/>
      <c r="L232" s="213"/>
      <c r="M232" s="214"/>
      <c r="N232" s="215"/>
      <c r="O232" s="216"/>
      <c r="P232" s="217"/>
      <c r="Q232" s="217"/>
      <c r="R232" s="217"/>
      <c r="S232" s="217"/>
      <c r="T232" s="217">
        <f t="shared" si="74"/>
        <v>0</v>
      </c>
      <c r="U232" s="334">
        <v>0.34312365099999997</v>
      </c>
      <c r="V232" s="217">
        <v>0.56615120600000002</v>
      </c>
      <c r="W232" s="217"/>
      <c r="X232" s="217">
        <v>0.28999999999999998</v>
      </c>
      <c r="Y232" s="217">
        <v>0.28999999999999998</v>
      </c>
      <c r="Z232" s="217">
        <v>0.28999999999999998</v>
      </c>
      <c r="AA232" s="217">
        <v>0.28999999999999998</v>
      </c>
      <c r="AB232" s="217">
        <v>0.28999999999999998</v>
      </c>
      <c r="AC232" s="218"/>
      <c r="AD232" s="218"/>
      <c r="AE232" s="218"/>
      <c r="AF232" s="218"/>
      <c r="AG232" s="218"/>
      <c r="AH232" s="218"/>
      <c r="AI232" s="218"/>
      <c r="AJ232" s="218"/>
      <c r="AK232" s="218"/>
      <c r="AL232" s="218"/>
      <c r="AM232" s="218"/>
      <c r="AN232" s="218"/>
      <c r="AO232" s="217"/>
      <c r="AP232" s="217"/>
      <c r="AQ232" s="217"/>
      <c r="AR232" s="217"/>
      <c r="AS232" s="217">
        <f t="shared" si="75"/>
        <v>0</v>
      </c>
      <c r="AT232" s="217">
        <v>0.40371165099999995</v>
      </c>
      <c r="AU232" s="401">
        <v>0.56615120600000002</v>
      </c>
      <c r="AV232" s="426"/>
      <c r="AW232" s="426">
        <v>0.28999999999999998</v>
      </c>
      <c r="AX232" s="426">
        <v>0.28999999999999998</v>
      </c>
      <c r="AY232" s="426">
        <v>0.28999999999999998</v>
      </c>
      <c r="AZ232" s="426">
        <v>0.28999999999999998</v>
      </c>
      <c r="BA232" s="426">
        <v>0.28999999999999998</v>
      </c>
      <c r="BB232" s="442"/>
      <c r="BC232" s="443"/>
      <c r="BD232" s="444"/>
      <c r="BE232" s="221"/>
    </row>
    <row r="233" spans="1:74" s="28" customFormat="1">
      <c r="A233" s="68"/>
      <c r="B233" s="123"/>
      <c r="C233" s="187"/>
      <c r="D233" s="192"/>
      <c r="E233" s="186"/>
      <c r="F233" s="183"/>
      <c r="G233" s="124"/>
      <c r="H233" s="124"/>
      <c r="I233" s="78"/>
      <c r="J233" s="78"/>
      <c r="K233" s="182"/>
      <c r="L233" s="193"/>
      <c r="M233" s="193"/>
      <c r="N233" s="194"/>
      <c r="O233" s="78"/>
      <c r="P233" s="76"/>
      <c r="Q233" s="91"/>
      <c r="R233" s="91"/>
      <c r="S233" s="91"/>
      <c r="T233" s="76">
        <f t="shared" si="74"/>
        <v>0</v>
      </c>
      <c r="U233" s="91"/>
      <c r="V233" s="91"/>
      <c r="W233" s="91">
        <v>0.28999999999999998</v>
      </c>
      <c r="X233" s="91"/>
      <c r="Y233" s="91"/>
      <c r="Z233" s="91"/>
      <c r="AA233" s="91"/>
      <c r="AB233" s="91"/>
      <c r="AC233" s="126"/>
      <c r="AD233" s="126"/>
      <c r="AE233" s="126"/>
      <c r="AF233" s="126"/>
      <c r="AG233" s="126"/>
      <c r="AH233" s="126"/>
      <c r="AI233" s="126"/>
      <c r="AJ233" s="126"/>
      <c r="AK233" s="126"/>
      <c r="AL233" s="126"/>
      <c r="AM233" s="126"/>
      <c r="AN233" s="126"/>
      <c r="AO233" s="76"/>
      <c r="AP233" s="128"/>
      <c r="AQ233" s="128"/>
      <c r="AR233" s="201"/>
      <c r="AS233" s="76">
        <f t="shared" si="75"/>
        <v>0</v>
      </c>
      <c r="AT233" s="98"/>
      <c r="AU233" s="390"/>
      <c r="AV233" s="337">
        <v>0</v>
      </c>
      <c r="AW233" s="337"/>
      <c r="AX233" s="337"/>
      <c r="AY233" s="337"/>
      <c r="AZ233" s="337"/>
      <c r="BA233" s="337"/>
      <c r="BB233" s="337"/>
      <c r="BC233" s="308"/>
      <c r="BD233" s="355"/>
      <c r="BE233" s="123"/>
    </row>
    <row r="234" spans="1:74" s="222" customFormat="1" ht="15.75">
      <c r="A234" s="205"/>
      <c r="B234" s="206" t="s">
        <v>330</v>
      </c>
      <c r="C234" s="207"/>
      <c r="D234" s="208"/>
      <c r="E234" s="209"/>
      <c r="F234" s="210"/>
      <c r="G234" s="211"/>
      <c r="H234" s="204"/>
      <c r="I234" s="212"/>
      <c r="J234" s="212"/>
      <c r="K234" s="210"/>
      <c r="L234" s="213"/>
      <c r="M234" s="214"/>
      <c r="N234" s="215"/>
      <c r="O234" s="216"/>
      <c r="P234" s="217"/>
      <c r="Q234" s="217"/>
      <c r="R234" s="217"/>
      <c r="S234" s="217"/>
      <c r="T234" s="217">
        <f t="shared" si="74"/>
        <v>0</v>
      </c>
      <c r="U234" s="217"/>
      <c r="V234" s="217"/>
      <c r="W234" s="217"/>
      <c r="X234" s="217"/>
      <c r="Y234" s="217"/>
      <c r="Z234" s="217"/>
      <c r="AA234" s="217"/>
      <c r="AB234" s="217"/>
      <c r="AC234" s="218"/>
      <c r="AD234" s="218"/>
      <c r="AE234" s="218"/>
      <c r="AF234" s="218"/>
      <c r="AG234" s="218"/>
      <c r="AH234" s="218"/>
      <c r="AI234" s="218"/>
      <c r="AJ234" s="218"/>
      <c r="AK234" s="218"/>
      <c r="AL234" s="218"/>
      <c r="AM234" s="218"/>
      <c r="AN234" s="218"/>
      <c r="AO234" s="217"/>
      <c r="AP234" s="217"/>
      <c r="AQ234" s="217"/>
      <c r="AR234" s="217"/>
      <c r="AS234" s="217">
        <f t="shared" si="75"/>
        <v>0</v>
      </c>
      <c r="AT234" s="217"/>
      <c r="AU234" s="401"/>
      <c r="AV234" s="445"/>
      <c r="AW234" s="445"/>
      <c r="AX234" s="445"/>
      <c r="AY234" s="445"/>
      <c r="AZ234" s="445"/>
      <c r="BA234" s="445"/>
      <c r="BB234" s="442"/>
      <c r="BC234" s="443" t="s">
        <v>331</v>
      </c>
      <c r="BD234" s="444"/>
      <c r="BE234" s="221"/>
    </row>
    <row r="235" spans="1:74" s="29" customFormat="1" ht="21" customHeight="1" outlineLevel="1">
      <c r="A235" s="68">
        <v>1</v>
      </c>
      <c r="B235" s="123" t="s">
        <v>332</v>
      </c>
      <c r="C235" s="187"/>
      <c r="D235" s="192" t="s">
        <v>99</v>
      </c>
      <c r="E235" s="186"/>
      <c r="F235" s="183"/>
      <c r="G235" s="118"/>
      <c r="H235" s="118"/>
      <c r="I235" s="77"/>
      <c r="J235" s="77"/>
      <c r="K235" s="182"/>
      <c r="L235" s="193"/>
      <c r="M235" s="193"/>
      <c r="N235" s="194" t="s">
        <v>333</v>
      </c>
      <c r="O235" s="78"/>
      <c r="P235" s="309">
        <f t="shared" ref="P235:P266" si="77">BE235</f>
        <v>0</v>
      </c>
      <c r="Q235" s="309">
        <f t="shared" ref="Q235:Q266" si="78">BF235</f>
        <v>0</v>
      </c>
      <c r="R235" s="91">
        <f t="shared" ref="R235:R266" si="79">BG235</f>
        <v>3.1293089999999998E-3</v>
      </c>
      <c r="S235" s="309">
        <f t="shared" ref="S235:S266" si="80">BH235</f>
        <v>0</v>
      </c>
      <c r="T235" s="309">
        <f t="shared" si="74"/>
        <v>3.1293089999999998E-3</v>
      </c>
      <c r="U235" s="309">
        <f t="shared" ref="U235:U270" si="81">BI235</f>
        <v>0</v>
      </c>
      <c r="V235" s="309">
        <v>0</v>
      </c>
      <c r="W235" s="309"/>
      <c r="X235" s="309"/>
      <c r="Y235" s="309"/>
      <c r="Z235" s="309"/>
      <c r="AA235" s="309"/>
      <c r="AB235" s="309"/>
      <c r="AC235" s="309"/>
      <c r="AD235" s="309"/>
      <c r="AE235" s="309"/>
      <c r="AF235" s="309"/>
      <c r="AG235" s="309"/>
      <c r="AH235" s="325"/>
      <c r="AI235" s="325"/>
      <c r="AJ235" s="325"/>
      <c r="AK235" s="325"/>
      <c r="AL235" s="325"/>
      <c r="AM235" s="325"/>
      <c r="AN235" s="325"/>
      <c r="AO235" s="325"/>
      <c r="AP235" s="325"/>
      <c r="AQ235" s="325"/>
      <c r="AR235" s="325"/>
      <c r="AS235" s="325">
        <f t="shared" si="75"/>
        <v>0</v>
      </c>
      <c r="AT235" s="325"/>
      <c r="AU235" s="391">
        <v>0</v>
      </c>
      <c r="AV235" s="343"/>
      <c r="AW235" s="343">
        <v>0</v>
      </c>
      <c r="AX235" s="343">
        <v>0</v>
      </c>
      <c r="AY235" s="343">
        <v>0</v>
      </c>
      <c r="AZ235" s="343">
        <v>0</v>
      </c>
      <c r="BA235" s="343">
        <v>0</v>
      </c>
      <c r="BB235" s="337"/>
      <c r="BC235" s="446" t="s">
        <v>334</v>
      </c>
      <c r="BD235" s="355"/>
      <c r="BE235" s="316">
        <v>0</v>
      </c>
      <c r="BF235" s="326">
        <v>0</v>
      </c>
      <c r="BG235" s="199">
        <v>3.1293089999999998E-3</v>
      </c>
      <c r="BH235" s="309">
        <f t="shared" ref="BH235:BP263" si="82">CA235</f>
        <v>0</v>
      </c>
      <c r="BI235" s="309">
        <f t="shared" si="82"/>
        <v>0</v>
      </c>
      <c r="BJ235" s="309">
        <f t="shared" si="82"/>
        <v>0</v>
      </c>
      <c r="BK235" s="309">
        <f t="shared" si="82"/>
        <v>0</v>
      </c>
      <c r="BL235" s="309">
        <f t="shared" si="82"/>
        <v>0</v>
      </c>
      <c r="BM235" s="309">
        <f t="shared" si="82"/>
        <v>0</v>
      </c>
      <c r="BN235" s="309">
        <f t="shared" si="82"/>
        <v>0</v>
      </c>
      <c r="BO235" s="309">
        <f t="shared" si="82"/>
        <v>0</v>
      </c>
      <c r="BP235" s="309">
        <f t="shared" si="82"/>
        <v>0</v>
      </c>
      <c r="BQ235" s="98"/>
      <c r="BR235" s="327" t="s">
        <v>334</v>
      </c>
      <c r="BS235" s="104"/>
      <c r="BT235" s="123"/>
      <c r="BU235" s="29">
        <v>110100101</v>
      </c>
      <c r="BV235" s="29" t="s">
        <v>333</v>
      </c>
    </row>
    <row r="236" spans="1:74" s="29" customFormat="1" outlineLevel="1">
      <c r="A236" s="68">
        <v>2</v>
      </c>
      <c r="B236" s="123" t="s">
        <v>335</v>
      </c>
      <c r="C236" s="187"/>
      <c r="D236" s="192" t="s">
        <v>99</v>
      </c>
      <c r="E236" s="186"/>
      <c r="F236" s="183"/>
      <c r="G236" s="118"/>
      <c r="H236" s="118"/>
      <c r="I236" s="77"/>
      <c r="J236" s="77"/>
      <c r="K236" s="182"/>
      <c r="L236" s="193"/>
      <c r="M236" s="193"/>
      <c r="N236" s="194" t="s">
        <v>333</v>
      </c>
      <c r="O236" s="78"/>
      <c r="P236" s="309">
        <f t="shared" si="77"/>
        <v>0</v>
      </c>
      <c r="Q236" s="309">
        <f t="shared" si="78"/>
        <v>0</v>
      </c>
      <c r="R236" s="91">
        <f t="shared" si="79"/>
        <v>1.0037712000000001E-2</v>
      </c>
      <c r="S236" s="309">
        <f t="shared" si="80"/>
        <v>0</v>
      </c>
      <c r="T236" s="309">
        <f t="shared" si="74"/>
        <v>1.0037712000000001E-2</v>
      </c>
      <c r="U236" s="309">
        <f t="shared" si="81"/>
        <v>0</v>
      </c>
      <c r="V236" s="309">
        <v>0</v>
      </c>
      <c r="W236" s="309">
        <v>0</v>
      </c>
      <c r="X236" s="309"/>
      <c r="Y236" s="309"/>
      <c r="Z236" s="309"/>
      <c r="AA236" s="309"/>
      <c r="AB236" s="309"/>
      <c r="AC236" s="309"/>
      <c r="AD236" s="309"/>
      <c r="AE236" s="309"/>
      <c r="AF236" s="309"/>
      <c r="AG236" s="309"/>
      <c r="AH236" s="325"/>
      <c r="AI236" s="325"/>
      <c r="AJ236" s="325"/>
      <c r="AK236" s="325"/>
      <c r="AL236" s="325"/>
      <c r="AM236" s="325"/>
      <c r="AN236" s="325"/>
      <c r="AO236" s="325"/>
      <c r="AP236" s="325"/>
      <c r="AQ236" s="325"/>
      <c r="AR236" s="325"/>
      <c r="AS236" s="325">
        <f t="shared" si="75"/>
        <v>0</v>
      </c>
      <c r="AT236" s="325"/>
      <c r="AU236" s="391">
        <v>0</v>
      </c>
      <c r="AV236" s="343">
        <v>0</v>
      </c>
      <c r="AW236" s="343">
        <v>0</v>
      </c>
      <c r="AX236" s="343">
        <v>0</v>
      </c>
      <c r="AY236" s="343">
        <v>0</v>
      </c>
      <c r="AZ236" s="343">
        <v>0</v>
      </c>
      <c r="BA236" s="343">
        <v>0</v>
      </c>
      <c r="BB236" s="337"/>
      <c r="BC236" s="446" t="s">
        <v>334</v>
      </c>
      <c r="BD236" s="355"/>
      <c r="BE236" s="316">
        <v>0</v>
      </c>
      <c r="BF236" s="326">
        <v>0</v>
      </c>
      <c r="BG236" s="199">
        <v>1.0037712000000001E-2</v>
      </c>
      <c r="BH236" s="309">
        <f t="shared" si="82"/>
        <v>0</v>
      </c>
      <c r="BI236" s="309">
        <f t="shared" si="82"/>
        <v>0</v>
      </c>
      <c r="BJ236" s="309">
        <f t="shared" si="82"/>
        <v>0</v>
      </c>
      <c r="BK236" s="309">
        <f t="shared" si="82"/>
        <v>0</v>
      </c>
      <c r="BL236" s="309">
        <f t="shared" si="82"/>
        <v>0</v>
      </c>
      <c r="BM236" s="309">
        <f t="shared" si="82"/>
        <v>0</v>
      </c>
      <c r="BN236" s="309">
        <f t="shared" si="82"/>
        <v>0</v>
      </c>
      <c r="BO236" s="309">
        <f t="shared" si="82"/>
        <v>0</v>
      </c>
      <c r="BP236" s="309">
        <f t="shared" si="82"/>
        <v>0</v>
      </c>
      <c r="BQ236" s="98"/>
      <c r="BR236" s="327" t="s">
        <v>334</v>
      </c>
      <c r="BS236" s="104"/>
      <c r="BT236" s="123"/>
      <c r="BU236" s="29">
        <v>120100249</v>
      </c>
      <c r="BV236" s="29" t="s">
        <v>333</v>
      </c>
    </row>
    <row r="237" spans="1:74" s="29" customFormat="1" ht="30" outlineLevel="1">
      <c r="A237" s="68">
        <v>3</v>
      </c>
      <c r="B237" s="123" t="s">
        <v>336</v>
      </c>
      <c r="C237" s="187"/>
      <c r="D237" s="192" t="s">
        <v>99</v>
      </c>
      <c r="E237" s="186"/>
      <c r="F237" s="183"/>
      <c r="G237" s="118"/>
      <c r="H237" s="118"/>
      <c r="I237" s="77"/>
      <c r="J237" s="77"/>
      <c r="K237" s="182"/>
      <c r="L237" s="193"/>
      <c r="M237" s="193"/>
      <c r="N237" s="194" t="s">
        <v>333</v>
      </c>
      <c r="O237" s="78"/>
      <c r="P237" s="309">
        <f t="shared" si="77"/>
        <v>0</v>
      </c>
      <c r="Q237" s="309">
        <f t="shared" si="78"/>
        <v>0</v>
      </c>
      <c r="R237" s="91">
        <f t="shared" si="79"/>
        <v>4.578426E-3</v>
      </c>
      <c r="S237" s="309">
        <f t="shared" si="80"/>
        <v>0</v>
      </c>
      <c r="T237" s="309">
        <f t="shared" si="74"/>
        <v>4.578426E-3</v>
      </c>
      <c r="U237" s="309">
        <f t="shared" si="81"/>
        <v>0</v>
      </c>
      <c r="V237" s="309">
        <v>0</v>
      </c>
      <c r="W237" s="309">
        <v>0</v>
      </c>
      <c r="X237" s="309"/>
      <c r="Y237" s="309"/>
      <c r="Z237" s="309"/>
      <c r="AA237" s="309"/>
      <c r="AB237" s="309"/>
      <c r="AC237" s="309"/>
      <c r="AD237" s="309"/>
      <c r="AE237" s="309"/>
      <c r="AF237" s="309"/>
      <c r="AG237" s="309"/>
      <c r="AH237" s="325"/>
      <c r="AI237" s="325"/>
      <c r="AJ237" s="325"/>
      <c r="AK237" s="325"/>
      <c r="AL237" s="325"/>
      <c r="AM237" s="325"/>
      <c r="AN237" s="325"/>
      <c r="AO237" s="325"/>
      <c r="AP237" s="325"/>
      <c r="AQ237" s="325"/>
      <c r="AR237" s="325"/>
      <c r="AS237" s="325">
        <f t="shared" si="75"/>
        <v>0</v>
      </c>
      <c r="AT237" s="325"/>
      <c r="AU237" s="391">
        <v>0</v>
      </c>
      <c r="AV237" s="343">
        <v>0</v>
      </c>
      <c r="AW237" s="343">
        <v>0</v>
      </c>
      <c r="AX237" s="343">
        <v>0</v>
      </c>
      <c r="AY237" s="343">
        <v>0</v>
      </c>
      <c r="AZ237" s="343">
        <v>0</v>
      </c>
      <c r="BA237" s="343">
        <v>0</v>
      </c>
      <c r="BB237" s="337"/>
      <c r="BC237" s="446" t="s">
        <v>334</v>
      </c>
      <c r="BD237" s="355"/>
      <c r="BE237" s="316">
        <v>0</v>
      </c>
      <c r="BF237" s="326">
        <v>0</v>
      </c>
      <c r="BG237" s="199">
        <v>4.578426E-3</v>
      </c>
      <c r="BH237" s="309">
        <f t="shared" si="82"/>
        <v>0</v>
      </c>
      <c r="BI237" s="309">
        <f t="shared" si="82"/>
        <v>0</v>
      </c>
      <c r="BJ237" s="309">
        <f t="shared" si="82"/>
        <v>0</v>
      </c>
      <c r="BK237" s="309">
        <f t="shared" si="82"/>
        <v>0</v>
      </c>
      <c r="BL237" s="309">
        <f t="shared" si="82"/>
        <v>0</v>
      </c>
      <c r="BM237" s="309">
        <f t="shared" si="82"/>
        <v>0</v>
      </c>
      <c r="BN237" s="309">
        <f t="shared" si="82"/>
        <v>0</v>
      </c>
      <c r="BO237" s="309">
        <f t="shared" si="82"/>
        <v>0</v>
      </c>
      <c r="BP237" s="309">
        <f t="shared" si="82"/>
        <v>0</v>
      </c>
      <c r="BQ237" s="98"/>
      <c r="BR237" s="327" t="s">
        <v>334</v>
      </c>
      <c r="BS237" s="104"/>
      <c r="BT237" s="123"/>
      <c r="BU237" s="29">
        <v>120100250</v>
      </c>
      <c r="BV237" s="29" t="s">
        <v>333</v>
      </c>
    </row>
    <row r="238" spans="1:74" s="29" customFormat="1" ht="30" outlineLevel="1">
      <c r="A238" s="68">
        <v>4</v>
      </c>
      <c r="B238" s="123" t="s">
        <v>337</v>
      </c>
      <c r="C238" s="187"/>
      <c r="D238" s="192" t="s">
        <v>99</v>
      </c>
      <c r="E238" s="186"/>
      <c r="F238" s="183"/>
      <c r="G238" s="118"/>
      <c r="H238" s="118"/>
      <c r="I238" s="77"/>
      <c r="J238" s="77"/>
      <c r="K238" s="182"/>
      <c r="L238" s="193"/>
      <c r="M238" s="193"/>
      <c r="N238" s="194" t="s">
        <v>333</v>
      </c>
      <c r="O238" s="78"/>
      <c r="P238" s="309">
        <f t="shared" si="77"/>
        <v>0</v>
      </c>
      <c r="Q238" s="309">
        <f t="shared" si="78"/>
        <v>0</v>
      </c>
      <c r="R238" s="91">
        <f t="shared" si="79"/>
        <v>1.397639E-3</v>
      </c>
      <c r="S238" s="309">
        <f t="shared" si="80"/>
        <v>0</v>
      </c>
      <c r="T238" s="309">
        <f t="shared" si="74"/>
        <v>1.397639E-3</v>
      </c>
      <c r="U238" s="309">
        <f t="shared" si="81"/>
        <v>0</v>
      </c>
      <c r="V238" s="309">
        <v>0</v>
      </c>
      <c r="W238" s="309">
        <v>0</v>
      </c>
      <c r="X238" s="309"/>
      <c r="Y238" s="309"/>
      <c r="Z238" s="309"/>
      <c r="AA238" s="309"/>
      <c r="AB238" s="309"/>
      <c r="AC238" s="309"/>
      <c r="AD238" s="309"/>
      <c r="AE238" s="309"/>
      <c r="AF238" s="309"/>
      <c r="AG238" s="309"/>
      <c r="AH238" s="325"/>
      <c r="AI238" s="325"/>
      <c r="AJ238" s="325"/>
      <c r="AK238" s="325"/>
      <c r="AL238" s="325"/>
      <c r="AM238" s="325"/>
      <c r="AN238" s="325"/>
      <c r="AO238" s="325"/>
      <c r="AP238" s="325"/>
      <c r="AQ238" s="325"/>
      <c r="AR238" s="325"/>
      <c r="AS238" s="325">
        <f t="shared" si="75"/>
        <v>0</v>
      </c>
      <c r="AT238" s="325"/>
      <c r="AU238" s="391">
        <v>0</v>
      </c>
      <c r="AV238" s="343">
        <v>0</v>
      </c>
      <c r="AW238" s="343">
        <v>0</v>
      </c>
      <c r="AX238" s="343">
        <v>0</v>
      </c>
      <c r="AY238" s="343">
        <v>0</v>
      </c>
      <c r="AZ238" s="343">
        <v>0</v>
      </c>
      <c r="BA238" s="343">
        <v>0</v>
      </c>
      <c r="BB238" s="337"/>
      <c r="BC238" s="446" t="s">
        <v>334</v>
      </c>
      <c r="BD238" s="355"/>
      <c r="BE238" s="316">
        <v>0</v>
      </c>
      <c r="BF238" s="326">
        <v>0</v>
      </c>
      <c r="BG238" s="199">
        <v>1.397639E-3</v>
      </c>
      <c r="BH238" s="309">
        <f t="shared" si="82"/>
        <v>0</v>
      </c>
      <c r="BI238" s="309">
        <f t="shared" si="82"/>
        <v>0</v>
      </c>
      <c r="BJ238" s="309">
        <f t="shared" si="82"/>
        <v>0</v>
      </c>
      <c r="BK238" s="309">
        <f t="shared" si="82"/>
        <v>0</v>
      </c>
      <c r="BL238" s="309">
        <f t="shared" si="82"/>
        <v>0</v>
      </c>
      <c r="BM238" s="309">
        <f t="shared" si="82"/>
        <v>0</v>
      </c>
      <c r="BN238" s="309">
        <f t="shared" si="82"/>
        <v>0</v>
      </c>
      <c r="BO238" s="309">
        <f t="shared" si="82"/>
        <v>0</v>
      </c>
      <c r="BP238" s="309">
        <f t="shared" si="82"/>
        <v>0</v>
      </c>
      <c r="BQ238" s="98"/>
      <c r="BR238" s="327" t="s">
        <v>334</v>
      </c>
      <c r="BS238" s="104"/>
      <c r="BT238" s="123"/>
      <c r="BU238" s="29">
        <v>120100251</v>
      </c>
      <c r="BV238" s="29" t="s">
        <v>333</v>
      </c>
    </row>
    <row r="239" spans="1:74" s="29" customFormat="1" outlineLevel="1">
      <c r="A239" s="68">
        <v>5</v>
      </c>
      <c r="B239" s="123" t="s">
        <v>338</v>
      </c>
      <c r="C239" s="187"/>
      <c r="D239" s="192" t="s">
        <v>99</v>
      </c>
      <c r="E239" s="186"/>
      <c r="F239" s="183"/>
      <c r="G239" s="118"/>
      <c r="H239" s="118"/>
      <c r="I239" s="77"/>
      <c r="J239" s="77"/>
      <c r="K239" s="182"/>
      <c r="L239" s="193"/>
      <c r="M239" s="193"/>
      <c r="N239" s="194" t="s">
        <v>333</v>
      </c>
      <c r="O239" s="78"/>
      <c r="P239" s="309">
        <f t="shared" si="77"/>
        <v>0</v>
      </c>
      <c r="Q239" s="309">
        <f t="shared" si="78"/>
        <v>0</v>
      </c>
      <c r="R239" s="91">
        <f t="shared" si="79"/>
        <v>1.14825E-4</v>
      </c>
      <c r="S239" s="309">
        <f t="shared" si="80"/>
        <v>0</v>
      </c>
      <c r="T239" s="309">
        <f t="shared" si="74"/>
        <v>1.14825E-4</v>
      </c>
      <c r="U239" s="309">
        <f t="shared" si="81"/>
        <v>0</v>
      </c>
      <c r="V239" s="309">
        <v>0</v>
      </c>
      <c r="W239" s="309">
        <v>0</v>
      </c>
      <c r="X239" s="309"/>
      <c r="Y239" s="309"/>
      <c r="Z239" s="309"/>
      <c r="AA239" s="309"/>
      <c r="AB239" s="309"/>
      <c r="AC239" s="309"/>
      <c r="AD239" s="309"/>
      <c r="AE239" s="309"/>
      <c r="AF239" s="309"/>
      <c r="AG239" s="309"/>
      <c r="AH239" s="325"/>
      <c r="AI239" s="325"/>
      <c r="AJ239" s="325"/>
      <c r="AK239" s="325"/>
      <c r="AL239" s="325"/>
      <c r="AM239" s="325"/>
      <c r="AN239" s="325"/>
      <c r="AO239" s="325"/>
      <c r="AP239" s="325"/>
      <c r="AQ239" s="325"/>
      <c r="AR239" s="325"/>
      <c r="AS239" s="325">
        <f t="shared" si="75"/>
        <v>0</v>
      </c>
      <c r="AT239" s="325"/>
      <c r="AU239" s="391">
        <v>0</v>
      </c>
      <c r="AV239" s="343">
        <v>0</v>
      </c>
      <c r="AW239" s="343">
        <v>0</v>
      </c>
      <c r="AX239" s="343">
        <v>0</v>
      </c>
      <c r="AY239" s="343">
        <v>0</v>
      </c>
      <c r="AZ239" s="343">
        <v>0</v>
      </c>
      <c r="BA239" s="343">
        <v>0</v>
      </c>
      <c r="BB239" s="337"/>
      <c r="BC239" s="446" t="s">
        <v>334</v>
      </c>
      <c r="BD239" s="355"/>
      <c r="BE239" s="316">
        <v>0</v>
      </c>
      <c r="BF239" s="326">
        <v>0</v>
      </c>
      <c r="BG239" s="199">
        <v>1.14825E-4</v>
      </c>
      <c r="BH239" s="309">
        <f t="shared" si="82"/>
        <v>0</v>
      </c>
      <c r="BI239" s="309">
        <f t="shared" si="82"/>
        <v>0</v>
      </c>
      <c r="BJ239" s="309">
        <f t="shared" si="82"/>
        <v>0</v>
      </c>
      <c r="BK239" s="309">
        <f t="shared" si="82"/>
        <v>0</v>
      </c>
      <c r="BL239" s="309">
        <f t="shared" si="82"/>
        <v>0</v>
      </c>
      <c r="BM239" s="309">
        <f t="shared" si="82"/>
        <v>0</v>
      </c>
      <c r="BN239" s="309">
        <f t="shared" si="82"/>
        <v>0</v>
      </c>
      <c r="BO239" s="309">
        <f t="shared" si="82"/>
        <v>0</v>
      </c>
      <c r="BP239" s="309">
        <f t="shared" si="82"/>
        <v>0</v>
      </c>
      <c r="BQ239" s="98"/>
      <c r="BR239" s="327" t="s">
        <v>334</v>
      </c>
      <c r="BS239" s="104"/>
      <c r="BT239" s="123"/>
      <c r="BU239" s="29">
        <v>120100252</v>
      </c>
      <c r="BV239" s="29" t="s">
        <v>333</v>
      </c>
    </row>
    <row r="240" spans="1:74" s="29" customFormat="1" ht="30" outlineLevel="1">
      <c r="A240" s="68">
        <v>6</v>
      </c>
      <c r="B240" s="123" t="s">
        <v>339</v>
      </c>
      <c r="C240" s="187"/>
      <c r="D240" s="192" t="s">
        <v>99</v>
      </c>
      <c r="E240" s="186"/>
      <c r="F240" s="183"/>
      <c r="G240" s="118"/>
      <c r="H240" s="118"/>
      <c r="I240" s="77"/>
      <c r="J240" s="77"/>
      <c r="K240" s="182"/>
      <c r="L240" s="193"/>
      <c r="M240" s="193"/>
      <c r="N240" s="194" t="s">
        <v>333</v>
      </c>
      <c r="O240" s="78"/>
      <c r="P240" s="309">
        <f t="shared" si="77"/>
        <v>0</v>
      </c>
      <c r="Q240" s="309">
        <f t="shared" si="78"/>
        <v>0</v>
      </c>
      <c r="R240" s="91">
        <f t="shared" si="79"/>
        <v>1.05983E-4</v>
      </c>
      <c r="S240" s="309">
        <f t="shared" si="80"/>
        <v>0</v>
      </c>
      <c r="T240" s="309">
        <f t="shared" si="74"/>
        <v>1.05983E-4</v>
      </c>
      <c r="U240" s="309">
        <f t="shared" si="81"/>
        <v>0</v>
      </c>
      <c r="V240" s="309">
        <v>0</v>
      </c>
      <c r="W240" s="309">
        <v>0</v>
      </c>
      <c r="X240" s="309"/>
      <c r="Y240" s="309"/>
      <c r="Z240" s="309"/>
      <c r="AA240" s="309"/>
      <c r="AB240" s="309"/>
      <c r="AC240" s="309"/>
      <c r="AD240" s="309"/>
      <c r="AE240" s="309"/>
      <c r="AF240" s="309"/>
      <c r="AG240" s="309"/>
      <c r="AH240" s="325"/>
      <c r="AI240" s="325"/>
      <c r="AJ240" s="325"/>
      <c r="AK240" s="325"/>
      <c r="AL240" s="325"/>
      <c r="AM240" s="325"/>
      <c r="AN240" s="325"/>
      <c r="AO240" s="325"/>
      <c r="AP240" s="325"/>
      <c r="AQ240" s="325"/>
      <c r="AR240" s="325"/>
      <c r="AS240" s="325">
        <f t="shared" si="75"/>
        <v>0</v>
      </c>
      <c r="AT240" s="325"/>
      <c r="AU240" s="391">
        <v>0</v>
      </c>
      <c r="AV240" s="343">
        <v>0</v>
      </c>
      <c r="AW240" s="343">
        <v>0</v>
      </c>
      <c r="AX240" s="343">
        <v>0</v>
      </c>
      <c r="AY240" s="343">
        <v>0</v>
      </c>
      <c r="AZ240" s="343">
        <v>0</v>
      </c>
      <c r="BA240" s="343">
        <v>0</v>
      </c>
      <c r="BB240" s="337"/>
      <c r="BC240" s="446" t="s">
        <v>334</v>
      </c>
      <c r="BD240" s="355"/>
      <c r="BE240" s="316">
        <v>0</v>
      </c>
      <c r="BF240" s="326">
        <v>0</v>
      </c>
      <c r="BG240" s="199">
        <v>1.05983E-4</v>
      </c>
      <c r="BH240" s="309">
        <f t="shared" si="82"/>
        <v>0</v>
      </c>
      <c r="BI240" s="309">
        <f t="shared" si="82"/>
        <v>0</v>
      </c>
      <c r="BJ240" s="309">
        <f t="shared" si="82"/>
        <v>0</v>
      </c>
      <c r="BK240" s="309">
        <f t="shared" si="82"/>
        <v>0</v>
      </c>
      <c r="BL240" s="309">
        <f t="shared" si="82"/>
        <v>0</v>
      </c>
      <c r="BM240" s="309">
        <f t="shared" si="82"/>
        <v>0</v>
      </c>
      <c r="BN240" s="309">
        <f t="shared" si="82"/>
        <v>0</v>
      </c>
      <c r="BO240" s="309">
        <f t="shared" si="82"/>
        <v>0</v>
      </c>
      <c r="BP240" s="309">
        <f t="shared" si="82"/>
        <v>0</v>
      </c>
      <c r="BQ240" s="98"/>
      <c r="BR240" s="327" t="s">
        <v>334</v>
      </c>
      <c r="BS240" s="104"/>
      <c r="BT240" s="123"/>
      <c r="BU240" s="29">
        <v>120100253</v>
      </c>
      <c r="BV240" s="29" t="s">
        <v>333</v>
      </c>
    </row>
    <row r="241" spans="1:74" s="29" customFormat="1" ht="30" outlineLevel="1">
      <c r="A241" s="68">
        <v>7</v>
      </c>
      <c r="B241" s="123" t="s">
        <v>340</v>
      </c>
      <c r="C241" s="187"/>
      <c r="D241" s="192" t="s">
        <v>99</v>
      </c>
      <c r="E241" s="186"/>
      <c r="F241" s="183"/>
      <c r="G241" s="118"/>
      <c r="H241" s="118"/>
      <c r="I241" s="77"/>
      <c r="J241" s="77"/>
      <c r="K241" s="182"/>
      <c r="L241" s="193"/>
      <c r="M241" s="193"/>
      <c r="N241" s="194" t="s">
        <v>333</v>
      </c>
      <c r="O241" s="78"/>
      <c r="P241" s="309">
        <f t="shared" si="77"/>
        <v>0</v>
      </c>
      <c r="Q241" s="309">
        <f t="shared" si="78"/>
        <v>0</v>
      </c>
      <c r="R241" s="91">
        <f t="shared" si="79"/>
        <v>6.9018599999999997E-4</v>
      </c>
      <c r="S241" s="309">
        <f t="shared" si="80"/>
        <v>0</v>
      </c>
      <c r="T241" s="309">
        <f t="shared" si="74"/>
        <v>6.9018599999999997E-4</v>
      </c>
      <c r="U241" s="309">
        <f t="shared" si="81"/>
        <v>0</v>
      </c>
      <c r="V241" s="309">
        <v>0</v>
      </c>
      <c r="W241" s="309">
        <v>0</v>
      </c>
      <c r="X241" s="309"/>
      <c r="Y241" s="309"/>
      <c r="Z241" s="309"/>
      <c r="AA241" s="309"/>
      <c r="AB241" s="309"/>
      <c r="AC241" s="309"/>
      <c r="AD241" s="309"/>
      <c r="AE241" s="309"/>
      <c r="AF241" s="309"/>
      <c r="AG241" s="309"/>
      <c r="AH241" s="325"/>
      <c r="AI241" s="325"/>
      <c r="AJ241" s="325"/>
      <c r="AK241" s="325"/>
      <c r="AL241" s="325"/>
      <c r="AM241" s="325"/>
      <c r="AN241" s="325"/>
      <c r="AO241" s="325"/>
      <c r="AP241" s="325"/>
      <c r="AQ241" s="325"/>
      <c r="AR241" s="325"/>
      <c r="AS241" s="325">
        <f t="shared" si="75"/>
        <v>0</v>
      </c>
      <c r="AT241" s="325"/>
      <c r="AU241" s="391">
        <v>0</v>
      </c>
      <c r="AV241" s="343">
        <v>0</v>
      </c>
      <c r="AW241" s="343">
        <v>0</v>
      </c>
      <c r="AX241" s="343">
        <v>0</v>
      </c>
      <c r="AY241" s="343">
        <v>0</v>
      </c>
      <c r="AZ241" s="343">
        <v>0</v>
      </c>
      <c r="BA241" s="343">
        <v>0</v>
      </c>
      <c r="BB241" s="337"/>
      <c r="BC241" s="446" t="s">
        <v>334</v>
      </c>
      <c r="BD241" s="355"/>
      <c r="BE241" s="309">
        <f t="shared" ref="BE241:BF295" si="83">BX241</f>
        <v>0</v>
      </c>
      <c r="BF241" s="309">
        <f t="shared" si="83"/>
        <v>0</v>
      </c>
      <c r="BG241" s="199">
        <v>6.9018599999999997E-4</v>
      </c>
      <c r="BH241" s="309">
        <f t="shared" si="82"/>
        <v>0</v>
      </c>
      <c r="BI241" s="309">
        <f t="shared" si="82"/>
        <v>0</v>
      </c>
      <c r="BJ241" s="309">
        <f t="shared" si="82"/>
        <v>0</v>
      </c>
      <c r="BK241" s="309">
        <f t="shared" si="82"/>
        <v>0</v>
      </c>
      <c r="BL241" s="309">
        <f t="shared" si="82"/>
        <v>0</v>
      </c>
      <c r="BM241" s="309">
        <f t="shared" si="82"/>
        <v>0</v>
      </c>
      <c r="BN241" s="309">
        <f t="shared" si="82"/>
        <v>0</v>
      </c>
      <c r="BO241" s="309">
        <f t="shared" si="82"/>
        <v>0</v>
      </c>
      <c r="BP241" s="309">
        <f t="shared" si="82"/>
        <v>0</v>
      </c>
      <c r="BQ241" s="98"/>
      <c r="BR241" s="327" t="s">
        <v>334</v>
      </c>
      <c r="BS241" s="104"/>
      <c r="BT241" s="123"/>
      <c r="BU241" s="29">
        <v>120200937</v>
      </c>
      <c r="BV241" s="29" t="s">
        <v>333</v>
      </c>
    </row>
    <row r="242" spans="1:74" s="29" customFormat="1" outlineLevel="1">
      <c r="A242" s="68">
        <v>8</v>
      </c>
      <c r="B242" s="123" t="s">
        <v>341</v>
      </c>
      <c r="C242" s="187"/>
      <c r="D242" s="192" t="s">
        <v>99</v>
      </c>
      <c r="E242" s="186"/>
      <c r="F242" s="183"/>
      <c r="G242" s="118"/>
      <c r="H242" s="118"/>
      <c r="I242" s="77"/>
      <c r="J242" s="77"/>
      <c r="K242" s="182"/>
      <c r="L242" s="193"/>
      <c r="M242" s="193"/>
      <c r="N242" s="194" t="s">
        <v>333</v>
      </c>
      <c r="O242" s="78"/>
      <c r="P242" s="309">
        <f t="shared" si="77"/>
        <v>0</v>
      </c>
      <c r="Q242" s="309">
        <f t="shared" si="78"/>
        <v>0</v>
      </c>
      <c r="R242" s="91">
        <f t="shared" si="79"/>
        <v>5.51437E-4</v>
      </c>
      <c r="S242" s="309">
        <f t="shared" si="80"/>
        <v>0</v>
      </c>
      <c r="T242" s="309">
        <f t="shared" si="74"/>
        <v>5.51437E-4</v>
      </c>
      <c r="U242" s="309">
        <f t="shared" si="81"/>
        <v>0</v>
      </c>
      <c r="V242" s="309">
        <v>0</v>
      </c>
      <c r="W242" s="309">
        <v>0</v>
      </c>
      <c r="X242" s="309"/>
      <c r="Y242" s="309"/>
      <c r="Z242" s="309"/>
      <c r="AA242" s="309"/>
      <c r="AB242" s="309"/>
      <c r="AC242" s="309"/>
      <c r="AD242" s="309"/>
      <c r="AE242" s="309"/>
      <c r="AF242" s="309"/>
      <c r="AG242" s="309"/>
      <c r="AH242" s="325"/>
      <c r="AI242" s="325"/>
      <c r="AJ242" s="325"/>
      <c r="AK242" s="325"/>
      <c r="AL242" s="325"/>
      <c r="AM242" s="325"/>
      <c r="AN242" s="325"/>
      <c r="AO242" s="325"/>
      <c r="AP242" s="325"/>
      <c r="AQ242" s="325"/>
      <c r="AR242" s="325"/>
      <c r="AS242" s="325">
        <f t="shared" si="75"/>
        <v>0</v>
      </c>
      <c r="AT242" s="325"/>
      <c r="AU242" s="391">
        <v>0</v>
      </c>
      <c r="AV242" s="343">
        <v>0</v>
      </c>
      <c r="AW242" s="343">
        <v>0</v>
      </c>
      <c r="AX242" s="343">
        <v>0</v>
      </c>
      <c r="AY242" s="343">
        <v>0</v>
      </c>
      <c r="AZ242" s="343">
        <v>0</v>
      </c>
      <c r="BA242" s="343">
        <v>0</v>
      </c>
      <c r="BB242" s="337"/>
      <c r="BC242" s="446" t="s">
        <v>334</v>
      </c>
      <c r="BD242" s="355"/>
      <c r="BE242" s="309">
        <f t="shared" si="83"/>
        <v>0</v>
      </c>
      <c r="BF242" s="309">
        <f t="shared" si="83"/>
        <v>0</v>
      </c>
      <c r="BG242" s="199">
        <v>5.51437E-4</v>
      </c>
      <c r="BH242" s="309">
        <f t="shared" si="82"/>
        <v>0</v>
      </c>
      <c r="BI242" s="309">
        <f t="shared" si="82"/>
        <v>0</v>
      </c>
      <c r="BJ242" s="309">
        <f t="shared" si="82"/>
        <v>0</v>
      </c>
      <c r="BK242" s="309">
        <f t="shared" si="82"/>
        <v>0</v>
      </c>
      <c r="BL242" s="309">
        <f t="shared" si="82"/>
        <v>0</v>
      </c>
      <c r="BM242" s="309">
        <f t="shared" si="82"/>
        <v>0</v>
      </c>
      <c r="BN242" s="309">
        <f t="shared" si="82"/>
        <v>0</v>
      </c>
      <c r="BO242" s="309">
        <f t="shared" si="82"/>
        <v>0</v>
      </c>
      <c r="BP242" s="309">
        <f t="shared" si="82"/>
        <v>0</v>
      </c>
      <c r="BQ242" s="98"/>
      <c r="BR242" s="327" t="s">
        <v>334</v>
      </c>
      <c r="BS242" s="104"/>
      <c r="BT242" s="123"/>
      <c r="BU242" s="29">
        <v>120200938</v>
      </c>
      <c r="BV242" s="29" t="s">
        <v>333</v>
      </c>
    </row>
    <row r="243" spans="1:74" s="29" customFormat="1" outlineLevel="1">
      <c r="A243" s="68">
        <v>9</v>
      </c>
      <c r="B243" s="123" t="s">
        <v>342</v>
      </c>
      <c r="C243" s="187"/>
      <c r="D243" s="192" t="s">
        <v>99</v>
      </c>
      <c r="E243" s="186"/>
      <c r="F243" s="183"/>
      <c r="G243" s="118"/>
      <c r="H243" s="118"/>
      <c r="I243" s="77"/>
      <c r="J243" s="77"/>
      <c r="K243" s="182"/>
      <c r="L243" s="193"/>
      <c r="M243" s="193"/>
      <c r="N243" s="194" t="s">
        <v>333</v>
      </c>
      <c r="O243" s="78"/>
      <c r="P243" s="309">
        <f t="shared" si="77"/>
        <v>0</v>
      </c>
      <c r="Q243" s="309">
        <f t="shared" si="78"/>
        <v>0</v>
      </c>
      <c r="R243" s="91">
        <f t="shared" si="79"/>
        <v>7.2491400000000001E-4</v>
      </c>
      <c r="S243" s="309">
        <f t="shared" si="80"/>
        <v>0</v>
      </c>
      <c r="T243" s="309">
        <f t="shared" si="74"/>
        <v>7.2491400000000001E-4</v>
      </c>
      <c r="U243" s="309">
        <f t="shared" si="81"/>
        <v>0</v>
      </c>
      <c r="V243" s="309">
        <v>0</v>
      </c>
      <c r="W243" s="309">
        <v>0</v>
      </c>
      <c r="X243" s="309"/>
      <c r="Y243" s="309"/>
      <c r="Z243" s="309"/>
      <c r="AA243" s="309"/>
      <c r="AB243" s="309"/>
      <c r="AC243" s="309"/>
      <c r="AD243" s="309"/>
      <c r="AE243" s="309"/>
      <c r="AF243" s="309"/>
      <c r="AG243" s="309"/>
      <c r="AH243" s="325"/>
      <c r="AI243" s="325"/>
      <c r="AJ243" s="325"/>
      <c r="AK243" s="325"/>
      <c r="AL243" s="325"/>
      <c r="AM243" s="325"/>
      <c r="AN243" s="325"/>
      <c r="AO243" s="325"/>
      <c r="AP243" s="325"/>
      <c r="AQ243" s="325"/>
      <c r="AR243" s="325"/>
      <c r="AS243" s="325">
        <f t="shared" si="75"/>
        <v>0</v>
      </c>
      <c r="AT243" s="325"/>
      <c r="AU243" s="391">
        <v>0</v>
      </c>
      <c r="AV243" s="343">
        <v>0</v>
      </c>
      <c r="AW243" s="343">
        <v>0</v>
      </c>
      <c r="AX243" s="343">
        <v>0</v>
      </c>
      <c r="AY243" s="343">
        <v>0</v>
      </c>
      <c r="AZ243" s="343">
        <v>0</v>
      </c>
      <c r="BA243" s="343">
        <v>0</v>
      </c>
      <c r="BB243" s="337"/>
      <c r="BC243" s="446" t="s">
        <v>334</v>
      </c>
      <c r="BD243" s="355"/>
      <c r="BE243" s="309">
        <f t="shared" si="83"/>
        <v>0</v>
      </c>
      <c r="BF243" s="309">
        <f t="shared" si="83"/>
        <v>0</v>
      </c>
      <c r="BG243" s="199">
        <v>7.2491400000000001E-4</v>
      </c>
      <c r="BH243" s="309">
        <f t="shared" si="82"/>
        <v>0</v>
      </c>
      <c r="BI243" s="309">
        <f t="shared" si="82"/>
        <v>0</v>
      </c>
      <c r="BJ243" s="309">
        <f t="shared" si="82"/>
        <v>0</v>
      </c>
      <c r="BK243" s="309">
        <f t="shared" si="82"/>
        <v>0</v>
      </c>
      <c r="BL243" s="309">
        <f t="shared" si="82"/>
        <v>0</v>
      </c>
      <c r="BM243" s="309">
        <f t="shared" si="82"/>
        <v>0</v>
      </c>
      <c r="BN243" s="309">
        <f t="shared" si="82"/>
        <v>0</v>
      </c>
      <c r="BO243" s="309">
        <f t="shared" si="82"/>
        <v>0</v>
      </c>
      <c r="BP243" s="309">
        <f t="shared" si="82"/>
        <v>0</v>
      </c>
      <c r="BQ243" s="98"/>
      <c r="BR243" s="327" t="s">
        <v>334</v>
      </c>
      <c r="BS243" s="104"/>
      <c r="BT243" s="123"/>
      <c r="BU243" s="29">
        <v>120200939</v>
      </c>
      <c r="BV243" s="29" t="s">
        <v>333</v>
      </c>
    </row>
    <row r="244" spans="1:74" s="29" customFormat="1" outlineLevel="1">
      <c r="A244" s="68">
        <v>10</v>
      </c>
      <c r="B244" s="123" t="s">
        <v>343</v>
      </c>
      <c r="C244" s="187"/>
      <c r="D244" s="192" t="s">
        <v>99</v>
      </c>
      <c r="E244" s="186"/>
      <c r="F244" s="183"/>
      <c r="G244" s="118"/>
      <c r="H244" s="118"/>
      <c r="I244" s="77"/>
      <c r="J244" s="77"/>
      <c r="K244" s="182"/>
      <c r="L244" s="193"/>
      <c r="M244" s="193"/>
      <c r="N244" s="194" t="s">
        <v>333</v>
      </c>
      <c r="O244" s="78"/>
      <c r="P244" s="309">
        <f t="shared" si="77"/>
        <v>0</v>
      </c>
      <c r="Q244" s="309">
        <f t="shared" si="78"/>
        <v>0</v>
      </c>
      <c r="R244" s="91">
        <f t="shared" si="79"/>
        <v>6.1109999999999996E-6</v>
      </c>
      <c r="S244" s="309">
        <f t="shared" si="80"/>
        <v>0</v>
      </c>
      <c r="T244" s="309">
        <f t="shared" si="74"/>
        <v>6.1109999999999996E-6</v>
      </c>
      <c r="U244" s="309">
        <f t="shared" si="81"/>
        <v>0</v>
      </c>
      <c r="V244" s="309">
        <v>0</v>
      </c>
      <c r="W244" s="309">
        <v>0</v>
      </c>
      <c r="X244" s="309"/>
      <c r="Y244" s="309"/>
      <c r="Z244" s="309"/>
      <c r="AA244" s="309"/>
      <c r="AB244" s="309"/>
      <c r="AC244" s="309"/>
      <c r="AD244" s="309"/>
      <c r="AE244" s="309"/>
      <c r="AF244" s="309"/>
      <c r="AG244" s="309"/>
      <c r="AH244" s="325"/>
      <c r="AI244" s="325"/>
      <c r="AJ244" s="325"/>
      <c r="AK244" s="325"/>
      <c r="AL244" s="325"/>
      <c r="AM244" s="325"/>
      <c r="AN244" s="325"/>
      <c r="AO244" s="325"/>
      <c r="AP244" s="325"/>
      <c r="AQ244" s="325"/>
      <c r="AR244" s="325"/>
      <c r="AS244" s="325">
        <f t="shared" si="75"/>
        <v>0</v>
      </c>
      <c r="AT244" s="325"/>
      <c r="AU244" s="391">
        <v>0</v>
      </c>
      <c r="AV244" s="343">
        <v>0</v>
      </c>
      <c r="AW244" s="343">
        <v>0</v>
      </c>
      <c r="AX244" s="343">
        <v>0</v>
      </c>
      <c r="AY244" s="343">
        <v>0</v>
      </c>
      <c r="AZ244" s="343">
        <v>0</v>
      </c>
      <c r="BA244" s="343">
        <v>0</v>
      </c>
      <c r="BB244" s="337"/>
      <c r="BC244" s="446" t="s">
        <v>334</v>
      </c>
      <c r="BD244" s="355"/>
      <c r="BE244" s="309">
        <f t="shared" si="83"/>
        <v>0</v>
      </c>
      <c r="BF244" s="309">
        <f t="shared" si="83"/>
        <v>0</v>
      </c>
      <c r="BG244" s="199">
        <v>6.1109999999999996E-6</v>
      </c>
      <c r="BH244" s="309">
        <f t="shared" si="82"/>
        <v>0</v>
      </c>
      <c r="BI244" s="309">
        <f t="shared" si="82"/>
        <v>0</v>
      </c>
      <c r="BJ244" s="309">
        <f t="shared" si="82"/>
        <v>0</v>
      </c>
      <c r="BK244" s="309">
        <f t="shared" si="82"/>
        <v>0</v>
      </c>
      <c r="BL244" s="309">
        <f t="shared" si="82"/>
        <v>0</v>
      </c>
      <c r="BM244" s="309">
        <f t="shared" si="82"/>
        <v>0</v>
      </c>
      <c r="BN244" s="309">
        <f t="shared" si="82"/>
        <v>0</v>
      </c>
      <c r="BO244" s="309">
        <f t="shared" si="82"/>
        <v>0</v>
      </c>
      <c r="BP244" s="309">
        <f t="shared" si="82"/>
        <v>0</v>
      </c>
      <c r="BQ244" s="98"/>
      <c r="BR244" s="327" t="s">
        <v>334</v>
      </c>
      <c r="BS244" s="104"/>
      <c r="BT244" s="123"/>
      <c r="BU244" s="29">
        <v>120200940</v>
      </c>
      <c r="BV244" s="29" t="s">
        <v>333</v>
      </c>
    </row>
    <row r="245" spans="1:74" s="29" customFormat="1" outlineLevel="1">
      <c r="A245" s="68">
        <v>11</v>
      </c>
      <c r="B245" s="123" t="s">
        <v>344</v>
      </c>
      <c r="C245" s="187"/>
      <c r="D245" s="192" t="s">
        <v>99</v>
      </c>
      <c r="E245" s="186"/>
      <c r="F245" s="183"/>
      <c r="G245" s="118"/>
      <c r="H245" s="118"/>
      <c r="I245" s="77"/>
      <c r="J245" s="77"/>
      <c r="K245" s="182"/>
      <c r="L245" s="193"/>
      <c r="M245" s="193"/>
      <c r="N245" s="194" t="s">
        <v>333</v>
      </c>
      <c r="O245" s="78"/>
      <c r="P245" s="309">
        <f t="shared" si="77"/>
        <v>0</v>
      </c>
      <c r="Q245" s="309">
        <f t="shared" si="78"/>
        <v>0</v>
      </c>
      <c r="R245" s="91">
        <f t="shared" si="79"/>
        <v>3.595E-5</v>
      </c>
      <c r="S245" s="309">
        <f t="shared" si="80"/>
        <v>0</v>
      </c>
      <c r="T245" s="309">
        <f t="shared" si="74"/>
        <v>3.595E-5</v>
      </c>
      <c r="U245" s="309">
        <f t="shared" si="81"/>
        <v>0</v>
      </c>
      <c r="V245" s="309">
        <v>0</v>
      </c>
      <c r="W245" s="309">
        <v>0</v>
      </c>
      <c r="X245" s="309"/>
      <c r="Y245" s="309"/>
      <c r="Z245" s="309"/>
      <c r="AA245" s="309"/>
      <c r="AB245" s="309"/>
      <c r="AC245" s="309"/>
      <c r="AD245" s="309"/>
      <c r="AE245" s="309"/>
      <c r="AF245" s="309"/>
      <c r="AG245" s="309"/>
      <c r="AH245" s="325"/>
      <c r="AI245" s="325"/>
      <c r="AJ245" s="325"/>
      <c r="AK245" s="325"/>
      <c r="AL245" s="325"/>
      <c r="AM245" s="325"/>
      <c r="AN245" s="325"/>
      <c r="AO245" s="325"/>
      <c r="AP245" s="325"/>
      <c r="AQ245" s="325"/>
      <c r="AR245" s="325"/>
      <c r="AS245" s="325">
        <f t="shared" si="75"/>
        <v>0</v>
      </c>
      <c r="AT245" s="325"/>
      <c r="AU245" s="391">
        <v>0</v>
      </c>
      <c r="AV245" s="343">
        <v>0</v>
      </c>
      <c r="AW245" s="343">
        <v>0</v>
      </c>
      <c r="AX245" s="343">
        <v>0</v>
      </c>
      <c r="AY245" s="343">
        <v>0</v>
      </c>
      <c r="AZ245" s="343">
        <v>0</v>
      </c>
      <c r="BA245" s="343">
        <v>0</v>
      </c>
      <c r="BB245" s="337"/>
      <c r="BC245" s="446" t="s">
        <v>334</v>
      </c>
      <c r="BD245" s="355"/>
      <c r="BE245" s="309">
        <f t="shared" si="83"/>
        <v>0</v>
      </c>
      <c r="BF245" s="309">
        <f t="shared" si="83"/>
        <v>0</v>
      </c>
      <c r="BG245" s="199">
        <v>3.595E-5</v>
      </c>
      <c r="BH245" s="309">
        <f t="shared" si="82"/>
        <v>0</v>
      </c>
      <c r="BI245" s="309">
        <f t="shared" si="82"/>
        <v>0</v>
      </c>
      <c r="BJ245" s="309">
        <f t="shared" si="82"/>
        <v>0</v>
      </c>
      <c r="BK245" s="309">
        <f t="shared" si="82"/>
        <v>0</v>
      </c>
      <c r="BL245" s="309">
        <f t="shared" si="82"/>
        <v>0</v>
      </c>
      <c r="BM245" s="309">
        <f t="shared" si="82"/>
        <v>0</v>
      </c>
      <c r="BN245" s="309">
        <f t="shared" si="82"/>
        <v>0</v>
      </c>
      <c r="BO245" s="309">
        <f t="shared" si="82"/>
        <v>0</v>
      </c>
      <c r="BP245" s="309">
        <f t="shared" si="82"/>
        <v>0</v>
      </c>
      <c r="BQ245" s="98"/>
      <c r="BR245" s="327" t="s">
        <v>334</v>
      </c>
      <c r="BS245" s="104"/>
      <c r="BT245" s="123"/>
      <c r="BU245" s="29">
        <v>120200941</v>
      </c>
      <c r="BV245" s="29" t="s">
        <v>333</v>
      </c>
    </row>
    <row r="246" spans="1:74" s="29" customFormat="1" ht="30" outlineLevel="1">
      <c r="A246" s="68">
        <v>12</v>
      </c>
      <c r="B246" s="123" t="s">
        <v>345</v>
      </c>
      <c r="C246" s="187"/>
      <c r="D246" s="192" t="s">
        <v>99</v>
      </c>
      <c r="E246" s="186"/>
      <c r="F246" s="183"/>
      <c r="G246" s="118"/>
      <c r="H246" s="118"/>
      <c r="I246" s="77"/>
      <c r="J246" s="77"/>
      <c r="K246" s="182"/>
      <c r="L246" s="193"/>
      <c r="M246" s="193"/>
      <c r="N246" s="194" t="s">
        <v>333</v>
      </c>
      <c r="O246" s="78"/>
      <c r="P246" s="309">
        <f t="shared" si="77"/>
        <v>0</v>
      </c>
      <c r="Q246" s="309">
        <f t="shared" si="78"/>
        <v>0</v>
      </c>
      <c r="R246" s="91">
        <f t="shared" si="79"/>
        <v>1.7243E-4</v>
      </c>
      <c r="S246" s="309">
        <f t="shared" si="80"/>
        <v>0</v>
      </c>
      <c r="T246" s="309">
        <f t="shared" si="74"/>
        <v>1.7243E-4</v>
      </c>
      <c r="U246" s="309">
        <f t="shared" si="81"/>
        <v>0</v>
      </c>
      <c r="V246" s="309">
        <v>0</v>
      </c>
      <c r="W246" s="309">
        <v>0</v>
      </c>
      <c r="X246" s="309"/>
      <c r="Y246" s="309"/>
      <c r="Z246" s="309"/>
      <c r="AA246" s="309"/>
      <c r="AB246" s="309"/>
      <c r="AC246" s="309"/>
      <c r="AD246" s="309"/>
      <c r="AE246" s="309"/>
      <c r="AF246" s="309"/>
      <c r="AG246" s="309"/>
      <c r="AH246" s="325"/>
      <c r="AI246" s="325"/>
      <c r="AJ246" s="325"/>
      <c r="AK246" s="325"/>
      <c r="AL246" s="325"/>
      <c r="AM246" s="325"/>
      <c r="AN246" s="325"/>
      <c r="AO246" s="325"/>
      <c r="AP246" s="325"/>
      <c r="AQ246" s="325"/>
      <c r="AR246" s="325"/>
      <c r="AS246" s="325">
        <f t="shared" si="75"/>
        <v>0</v>
      </c>
      <c r="AT246" s="325"/>
      <c r="AU246" s="391">
        <v>0</v>
      </c>
      <c r="AV246" s="343">
        <v>0</v>
      </c>
      <c r="AW246" s="343">
        <v>0</v>
      </c>
      <c r="AX246" s="343">
        <v>0</v>
      </c>
      <c r="AY246" s="343">
        <v>0</v>
      </c>
      <c r="AZ246" s="343">
        <v>0</v>
      </c>
      <c r="BA246" s="343">
        <v>0</v>
      </c>
      <c r="BB246" s="337"/>
      <c r="BC246" s="447" t="s">
        <v>346</v>
      </c>
      <c r="BD246" s="355"/>
      <c r="BE246" s="309">
        <f t="shared" si="83"/>
        <v>0</v>
      </c>
      <c r="BF246" s="309">
        <f t="shared" si="83"/>
        <v>0</v>
      </c>
      <c r="BG246" s="199">
        <v>1.7243E-4</v>
      </c>
      <c r="BH246" s="309">
        <f t="shared" si="82"/>
        <v>0</v>
      </c>
      <c r="BI246" s="309">
        <f t="shared" si="82"/>
        <v>0</v>
      </c>
      <c r="BJ246" s="309">
        <f t="shared" si="82"/>
        <v>0</v>
      </c>
      <c r="BK246" s="309">
        <f t="shared" si="82"/>
        <v>0</v>
      </c>
      <c r="BL246" s="309">
        <f t="shared" si="82"/>
        <v>0</v>
      </c>
      <c r="BM246" s="309">
        <f t="shared" si="82"/>
        <v>0</v>
      </c>
      <c r="BN246" s="309">
        <f t="shared" si="82"/>
        <v>0</v>
      </c>
      <c r="BO246" s="309">
        <f t="shared" si="82"/>
        <v>0</v>
      </c>
      <c r="BP246" s="309">
        <f t="shared" si="82"/>
        <v>0</v>
      </c>
      <c r="BQ246" s="98"/>
      <c r="BR246" s="328" t="s">
        <v>346</v>
      </c>
      <c r="BS246" s="104"/>
      <c r="BT246" s="123"/>
      <c r="BU246" s="29">
        <v>120200942</v>
      </c>
      <c r="BV246" s="29" t="s">
        <v>333</v>
      </c>
    </row>
    <row r="247" spans="1:74" s="29" customFormat="1" outlineLevel="1">
      <c r="A247" s="68">
        <v>13</v>
      </c>
      <c r="B247" s="123" t="s">
        <v>347</v>
      </c>
      <c r="C247" s="187"/>
      <c r="D247" s="192" t="s">
        <v>99</v>
      </c>
      <c r="E247" s="186"/>
      <c r="F247" s="183"/>
      <c r="G247" s="118"/>
      <c r="H247" s="118"/>
      <c r="I247" s="77"/>
      <c r="J247" s="77"/>
      <c r="K247" s="182"/>
      <c r="L247" s="193"/>
      <c r="M247" s="193"/>
      <c r="N247" s="194" t="s">
        <v>333</v>
      </c>
      <c r="O247" s="78"/>
      <c r="P247" s="309">
        <f t="shared" si="77"/>
        <v>0</v>
      </c>
      <c r="Q247" s="309">
        <f t="shared" si="78"/>
        <v>0</v>
      </c>
      <c r="R247" s="91">
        <f t="shared" si="79"/>
        <v>0.15765880700000001</v>
      </c>
      <c r="S247" s="309">
        <f t="shared" si="80"/>
        <v>0</v>
      </c>
      <c r="T247" s="309">
        <f t="shared" si="74"/>
        <v>0.15765880700000001</v>
      </c>
      <c r="U247" s="309">
        <f t="shared" si="81"/>
        <v>0</v>
      </c>
      <c r="V247" s="309">
        <v>0</v>
      </c>
      <c r="W247" s="309">
        <v>0</v>
      </c>
      <c r="X247" s="309"/>
      <c r="Y247" s="309"/>
      <c r="Z247" s="309"/>
      <c r="AA247" s="309"/>
      <c r="AB247" s="309"/>
      <c r="AC247" s="309"/>
      <c r="AD247" s="309"/>
      <c r="AE247" s="309"/>
      <c r="AF247" s="309"/>
      <c r="AG247" s="309"/>
      <c r="AH247" s="325"/>
      <c r="AI247" s="325"/>
      <c r="AJ247" s="325"/>
      <c r="AK247" s="325"/>
      <c r="AL247" s="325"/>
      <c r="AM247" s="325"/>
      <c r="AN247" s="325"/>
      <c r="AO247" s="325"/>
      <c r="AP247" s="325"/>
      <c r="AQ247" s="325"/>
      <c r="AR247" s="325"/>
      <c r="AS247" s="325">
        <f t="shared" si="75"/>
        <v>0</v>
      </c>
      <c r="AT247" s="325"/>
      <c r="AU247" s="391">
        <v>0</v>
      </c>
      <c r="AV247" s="343">
        <v>0</v>
      </c>
      <c r="AW247" s="343">
        <v>0</v>
      </c>
      <c r="AX247" s="343">
        <v>0</v>
      </c>
      <c r="AY247" s="343">
        <v>0</v>
      </c>
      <c r="AZ247" s="343">
        <v>0</v>
      </c>
      <c r="BA247" s="343">
        <v>0</v>
      </c>
      <c r="BB247" s="337"/>
      <c r="BC247" s="447" t="s">
        <v>346</v>
      </c>
      <c r="BD247" s="355"/>
      <c r="BE247" s="309">
        <f t="shared" si="83"/>
        <v>0</v>
      </c>
      <c r="BF247" s="309">
        <f t="shared" si="83"/>
        <v>0</v>
      </c>
      <c r="BG247" s="199">
        <v>0.15765880700000001</v>
      </c>
      <c r="BH247" s="309">
        <f t="shared" si="82"/>
        <v>0</v>
      </c>
      <c r="BI247" s="309">
        <f t="shared" si="82"/>
        <v>0</v>
      </c>
      <c r="BJ247" s="309">
        <f t="shared" si="82"/>
        <v>0</v>
      </c>
      <c r="BK247" s="309">
        <f t="shared" si="82"/>
        <v>0</v>
      </c>
      <c r="BL247" s="309">
        <f t="shared" si="82"/>
        <v>0</v>
      </c>
      <c r="BM247" s="309">
        <f t="shared" si="82"/>
        <v>0</v>
      </c>
      <c r="BN247" s="309">
        <f t="shared" si="82"/>
        <v>0</v>
      </c>
      <c r="BO247" s="309">
        <f t="shared" si="82"/>
        <v>0</v>
      </c>
      <c r="BP247" s="309">
        <f t="shared" si="82"/>
        <v>0</v>
      </c>
      <c r="BQ247" s="98"/>
      <c r="BR247" s="328" t="s">
        <v>346</v>
      </c>
      <c r="BS247" s="104"/>
      <c r="BT247" s="123"/>
      <c r="BU247" s="29">
        <v>120200943</v>
      </c>
      <c r="BV247" s="29" t="s">
        <v>333</v>
      </c>
    </row>
    <row r="248" spans="1:74" s="29" customFormat="1" outlineLevel="1">
      <c r="A248" s="68">
        <v>14</v>
      </c>
      <c r="B248" s="123" t="s">
        <v>348</v>
      </c>
      <c r="C248" s="187"/>
      <c r="D248" s="192" t="s">
        <v>99</v>
      </c>
      <c r="E248" s="186"/>
      <c r="F248" s="183"/>
      <c r="G248" s="118"/>
      <c r="H248" s="118"/>
      <c r="I248" s="77"/>
      <c r="J248" s="77"/>
      <c r="K248" s="182"/>
      <c r="L248" s="193"/>
      <c r="M248" s="193"/>
      <c r="N248" s="194" t="s">
        <v>333</v>
      </c>
      <c r="O248" s="78"/>
      <c r="P248" s="309">
        <f t="shared" si="77"/>
        <v>0</v>
      </c>
      <c r="Q248" s="309">
        <f t="shared" si="78"/>
        <v>0</v>
      </c>
      <c r="R248" s="91">
        <f t="shared" si="79"/>
        <v>4.1879999999999999E-5</v>
      </c>
      <c r="S248" s="309">
        <f t="shared" si="80"/>
        <v>0</v>
      </c>
      <c r="T248" s="309">
        <f t="shared" si="74"/>
        <v>4.1879999999999999E-5</v>
      </c>
      <c r="U248" s="309">
        <f t="shared" si="81"/>
        <v>0</v>
      </c>
      <c r="V248" s="309">
        <v>0</v>
      </c>
      <c r="W248" s="309">
        <v>0</v>
      </c>
      <c r="X248" s="309"/>
      <c r="Y248" s="309"/>
      <c r="Z248" s="309"/>
      <c r="AA248" s="309"/>
      <c r="AB248" s="309"/>
      <c r="AC248" s="309"/>
      <c r="AD248" s="309"/>
      <c r="AE248" s="309"/>
      <c r="AF248" s="309"/>
      <c r="AG248" s="309"/>
      <c r="AH248" s="325"/>
      <c r="AI248" s="325"/>
      <c r="AJ248" s="325"/>
      <c r="AK248" s="325"/>
      <c r="AL248" s="325"/>
      <c r="AM248" s="325"/>
      <c r="AN248" s="325"/>
      <c r="AO248" s="325"/>
      <c r="AP248" s="325"/>
      <c r="AQ248" s="325"/>
      <c r="AR248" s="325"/>
      <c r="AS248" s="325">
        <f t="shared" si="75"/>
        <v>0</v>
      </c>
      <c r="AT248" s="325"/>
      <c r="AU248" s="391">
        <v>0</v>
      </c>
      <c r="AV248" s="343">
        <v>0</v>
      </c>
      <c r="AW248" s="343">
        <v>0</v>
      </c>
      <c r="AX248" s="343">
        <v>0</v>
      </c>
      <c r="AY248" s="343">
        <v>0</v>
      </c>
      <c r="AZ248" s="343">
        <v>0</v>
      </c>
      <c r="BA248" s="343">
        <v>0</v>
      </c>
      <c r="BB248" s="337"/>
      <c r="BC248" s="447" t="s">
        <v>346</v>
      </c>
      <c r="BD248" s="355"/>
      <c r="BE248" s="309">
        <f t="shared" si="83"/>
        <v>0</v>
      </c>
      <c r="BF248" s="309">
        <f t="shared" si="83"/>
        <v>0</v>
      </c>
      <c r="BG248" s="199">
        <v>4.1879999999999999E-5</v>
      </c>
      <c r="BH248" s="309">
        <f t="shared" si="82"/>
        <v>0</v>
      </c>
      <c r="BI248" s="309">
        <f t="shared" si="82"/>
        <v>0</v>
      </c>
      <c r="BJ248" s="309">
        <f t="shared" si="82"/>
        <v>0</v>
      </c>
      <c r="BK248" s="309">
        <f t="shared" si="82"/>
        <v>0</v>
      </c>
      <c r="BL248" s="309">
        <f t="shared" si="82"/>
        <v>0</v>
      </c>
      <c r="BM248" s="309">
        <f t="shared" si="82"/>
        <v>0</v>
      </c>
      <c r="BN248" s="309">
        <f t="shared" si="82"/>
        <v>0</v>
      </c>
      <c r="BO248" s="309">
        <f t="shared" si="82"/>
        <v>0</v>
      </c>
      <c r="BP248" s="309">
        <f t="shared" si="82"/>
        <v>0</v>
      </c>
      <c r="BQ248" s="98"/>
      <c r="BR248" s="328" t="s">
        <v>346</v>
      </c>
      <c r="BS248" s="104"/>
      <c r="BT248" s="123"/>
      <c r="BU248" s="29">
        <v>120200944</v>
      </c>
      <c r="BV248" s="29" t="s">
        <v>333</v>
      </c>
    </row>
    <row r="249" spans="1:74" s="29" customFormat="1" outlineLevel="1">
      <c r="A249" s="68">
        <v>15</v>
      </c>
      <c r="B249" s="123" t="s">
        <v>349</v>
      </c>
      <c r="C249" s="187"/>
      <c r="D249" s="192" t="s">
        <v>99</v>
      </c>
      <c r="E249" s="186"/>
      <c r="F249" s="183"/>
      <c r="G249" s="118"/>
      <c r="H249" s="118"/>
      <c r="I249" s="77"/>
      <c r="J249" s="77"/>
      <c r="K249" s="182"/>
      <c r="L249" s="193"/>
      <c r="M249" s="193"/>
      <c r="N249" s="194" t="s">
        <v>333</v>
      </c>
      <c r="O249" s="78"/>
      <c r="P249" s="309">
        <f t="shared" si="77"/>
        <v>0</v>
      </c>
      <c r="Q249" s="309">
        <f t="shared" si="78"/>
        <v>0</v>
      </c>
      <c r="R249" s="91">
        <f t="shared" si="79"/>
        <v>5.6437999999999997E-5</v>
      </c>
      <c r="S249" s="309">
        <f t="shared" si="80"/>
        <v>0</v>
      </c>
      <c r="T249" s="309">
        <f t="shared" si="74"/>
        <v>5.6437999999999997E-5</v>
      </c>
      <c r="U249" s="309">
        <f t="shared" si="81"/>
        <v>0</v>
      </c>
      <c r="V249" s="309">
        <v>0</v>
      </c>
      <c r="W249" s="309">
        <v>0</v>
      </c>
      <c r="X249" s="309"/>
      <c r="Y249" s="309"/>
      <c r="Z249" s="309"/>
      <c r="AA249" s="309"/>
      <c r="AB249" s="309"/>
      <c r="AC249" s="309"/>
      <c r="AD249" s="309"/>
      <c r="AE249" s="309"/>
      <c r="AF249" s="309"/>
      <c r="AG249" s="309"/>
      <c r="AH249" s="325"/>
      <c r="AI249" s="325"/>
      <c r="AJ249" s="325"/>
      <c r="AK249" s="325"/>
      <c r="AL249" s="325"/>
      <c r="AM249" s="325"/>
      <c r="AN249" s="325"/>
      <c r="AO249" s="325"/>
      <c r="AP249" s="325"/>
      <c r="AQ249" s="325"/>
      <c r="AR249" s="325"/>
      <c r="AS249" s="325">
        <f t="shared" si="75"/>
        <v>0</v>
      </c>
      <c r="AT249" s="325"/>
      <c r="AU249" s="391">
        <v>0</v>
      </c>
      <c r="AV249" s="343">
        <v>0</v>
      </c>
      <c r="AW249" s="343">
        <v>0</v>
      </c>
      <c r="AX249" s="343">
        <v>0</v>
      </c>
      <c r="AY249" s="343">
        <v>0</v>
      </c>
      <c r="AZ249" s="343">
        <v>0</v>
      </c>
      <c r="BA249" s="343">
        <v>0</v>
      </c>
      <c r="BB249" s="337"/>
      <c r="BC249" s="447" t="s">
        <v>346</v>
      </c>
      <c r="BD249" s="355"/>
      <c r="BE249" s="309">
        <f t="shared" si="83"/>
        <v>0</v>
      </c>
      <c r="BF249" s="309">
        <f t="shared" si="83"/>
        <v>0</v>
      </c>
      <c r="BG249" s="199">
        <v>5.6437999999999997E-5</v>
      </c>
      <c r="BH249" s="309">
        <f t="shared" si="82"/>
        <v>0</v>
      </c>
      <c r="BI249" s="309">
        <f t="shared" si="82"/>
        <v>0</v>
      </c>
      <c r="BJ249" s="309">
        <f t="shared" si="82"/>
        <v>0</v>
      </c>
      <c r="BK249" s="309">
        <f t="shared" si="82"/>
        <v>0</v>
      </c>
      <c r="BL249" s="309">
        <f t="shared" si="82"/>
        <v>0</v>
      </c>
      <c r="BM249" s="309">
        <f t="shared" si="82"/>
        <v>0</v>
      </c>
      <c r="BN249" s="309">
        <f t="shared" si="82"/>
        <v>0</v>
      </c>
      <c r="BO249" s="309">
        <f t="shared" si="82"/>
        <v>0</v>
      </c>
      <c r="BP249" s="309">
        <f t="shared" si="82"/>
        <v>0</v>
      </c>
      <c r="BQ249" s="98"/>
      <c r="BR249" s="328" t="s">
        <v>346</v>
      </c>
      <c r="BS249" s="104"/>
      <c r="BT249" s="123"/>
      <c r="BU249" s="29">
        <v>120200945</v>
      </c>
      <c r="BV249" s="29" t="s">
        <v>333</v>
      </c>
    </row>
    <row r="250" spans="1:74" s="29" customFormat="1" ht="24.95" customHeight="1" outlineLevel="1">
      <c r="A250" s="68">
        <v>16</v>
      </c>
      <c r="B250" s="123" t="s">
        <v>350</v>
      </c>
      <c r="C250" s="187"/>
      <c r="D250" s="192" t="s">
        <v>99</v>
      </c>
      <c r="E250" s="186"/>
      <c r="F250" s="183"/>
      <c r="G250" s="118"/>
      <c r="H250" s="118"/>
      <c r="I250" s="77"/>
      <c r="J250" s="77"/>
      <c r="K250" s="182"/>
      <c r="L250" s="193"/>
      <c r="M250" s="193"/>
      <c r="N250" s="194" t="s">
        <v>333</v>
      </c>
      <c r="O250" s="78"/>
      <c r="P250" s="309">
        <f t="shared" si="77"/>
        <v>0</v>
      </c>
      <c r="Q250" s="309">
        <f t="shared" si="78"/>
        <v>0</v>
      </c>
      <c r="R250" s="91">
        <f t="shared" si="79"/>
        <v>1.224798E-3</v>
      </c>
      <c r="S250" s="309">
        <f t="shared" si="80"/>
        <v>0</v>
      </c>
      <c r="T250" s="309">
        <f t="shared" si="74"/>
        <v>1.224798E-3</v>
      </c>
      <c r="U250" s="309">
        <f t="shared" si="81"/>
        <v>0</v>
      </c>
      <c r="V250" s="309">
        <v>0</v>
      </c>
      <c r="W250" s="309">
        <v>0</v>
      </c>
      <c r="X250" s="309"/>
      <c r="Y250" s="309"/>
      <c r="Z250" s="309"/>
      <c r="AA250" s="309"/>
      <c r="AB250" s="309"/>
      <c r="AC250" s="309"/>
      <c r="AD250" s="309"/>
      <c r="AE250" s="309"/>
      <c r="AF250" s="309"/>
      <c r="AG250" s="309"/>
      <c r="AH250" s="325"/>
      <c r="AI250" s="325"/>
      <c r="AJ250" s="325"/>
      <c r="AK250" s="325"/>
      <c r="AL250" s="325"/>
      <c r="AM250" s="325"/>
      <c r="AN250" s="325"/>
      <c r="AO250" s="325"/>
      <c r="AP250" s="325"/>
      <c r="AQ250" s="325"/>
      <c r="AR250" s="325"/>
      <c r="AS250" s="325">
        <f t="shared" si="75"/>
        <v>0</v>
      </c>
      <c r="AT250" s="325"/>
      <c r="AU250" s="391">
        <v>0</v>
      </c>
      <c r="AV250" s="343">
        <v>0</v>
      </c>
      <c r="AW250" s="343">
        <v>0</v>
      </c>
      <c r="AX250" s="343">
        <v>0</v>
      </c>
      <c r="AY250" s="343">
        <v>0</v>
      </c>
      <c r="AZ250" s="343">
        <v>0</v>
      </c>
      <c r="BA250" s="343">
        <v>0</v>
      </c>
      <c r="BB250" s="337"/>
      <c r="BC250" s="446" t="s">
        <v>334</v>
      </c>
      <c r="BD250" s="355"/>
      <c r="BE250" s="309">
        <f t="shared" si="83"/>
        <v>0</v>
      </c>
      <c r="BF250" s="309">
        <f t="shared" si="83"/>
        <v>0</v>
      </c>
      <c r="BG250" s="199">
        <v>1.224798E-3</v>
      </c>
      <c r="BH250" s="309">
        <f t="shared" si="82"/>
        <v>0</v>
      </c>
      <c r="BI250" s="309">
        <f t="shared" si="82"/>
        <v>0</v>
      </c>
      <c r="BJ250" s="309">
        <f t="shared" si="82"/>
        <v>0</v>
      </c>
      <c r="BK250" s="309">
        <f t="shared" si="82"/>
        <v>0</v>
      </c>
      <c r="BL250" s="309">
        <f t="shared" si="82"/>
        <v>0</v>
      </c>
      <c r="BM250" s="309">
        <f t="shared" si="82"/>
        <v>0</v>
      </c>
      <c r="BN250" s="309">
        <f t="shared" si="82"/>
        <v>0</v>
      </c>
      <c r="BO250" s="309">
        <f t="shared" si="82"/>
        <v>0</v>
      </c>
      <c r="BP250" s="309">
        <f t="shared" si="82"/>
        <v>0</v>
      </c>
      <c r="BQ250" s="98"/>
      <c r="BR250" s="327" t="s">
        <v>334</v>
      </c>
      <c r="BS250" s="104"/>
      <c r="BT250" s="123"/>
      <c r="BU250" s="329">
        <v>130100760</v>
      </c>
      <c r="BV250" s="29" t="s">
        <v>333</v>
      </c>
    </row>
    <row r="251" spans="1:74" s="29" customFormat="1" outlineLevel="1">
      <c r="A251" s="68">
        <v>17</v>
      </c>
      <c r="B251" s="123" t="s">
        <v>351</v>
      </c>
      <c r="C251" s="187"/>
      <c r="D251" s="192" t="s">
        <v>99</v>
      </c>
      <c r="E251" s="186"/>
      <c r="F251" s="183"/>
      <c r="G251" s="118"/>
      <c r="H251" s="118"/>
      <c r="I251" s="77"/>
      <c r="J251" s="77"/>
      <c r="K251" s="182"/>
      <c r="L251" s="193"/>
      <c r="M251" s="193"/>
      <c r="N251" s="194" t="s">
        <v>333</v>
      </c>
      <c r="O251" s="78"/>
      <c r="P251" s="309">
        <f t="shared" si="77"/>
        <v>0</v>
      </c>
      <c r="Q251" s="309">
        <f t="shared" si="78"/>
        <v>0</v>
      </c>
      <c r="R251" s="91">
        <f t="shared" si="79"/>
        <v>1.1651750000000001E-3</v>
      </c>
      <c r="S251" s="309">
        <f t="shared" si="80"/>
        <v>0</v>
      </c>
      <c r="T251" s="309">
        <f t="shared" si="74"/>
        <v>1.1651750000000001E-3</v>
      </c>
      <c r="U251" s="309">
        <f t="shared" si="81"/>
        <v>0</v>
      </c>
      <c r="V251" s="309">
        <v>0</v>
      </c>
      <c r="W251" s="309">
        <v>0</v>
      </c>
      <c r="X251" s="309"/>
      <c r="Y251" s="309"/>
      <c r="Z251" s="309"/>
      <c r="AA251" s="309"/>
      <c r="AB251" s="309"/>
      <c r="AC251" s="309"/>
      <c r="AD251" s="309"/>
      <c r="AE251" s="309"/>
      <c r="AF251" s="309"/>
      <c r="AG251" s="309"/>
      <c r="AH251" s="325"/>
      <c r="AI251" s="325"/>
      <c r="AJ251" s="325"/>
      <c r="AK251" s="325"/>
      <c r="AL251" s="325"/>
      <c r="AM251" s="325"/>
      <c r="AN251" s="325"/>
      <c r="AO251" s="325"/>
      <c r="AP251" s="325"/>
      <c r="AQ251" s="325"/>
      <c r="AR251" s="325"/>
      <c r="AS251" s="325">
        <f t="shared" si="75"/>
        <v>0</v>
      </c>
      <c r="AT251" s="325"/>
      <c r="AU251" s="391">
        <v>0</v>
      </c>
      <c r="AV251" s="343">
        <v>0</v>
      </c>
      <c r="AW251" s="343">
        <v>0</v>
      </c>
      <c r="AX251" s="343">
        <v>0</v>
      </c>
      <c r="AY251" s="343">
        <v>0</v>
      </c>
      <c r="AZ251" s="343">
        <v>0</v>
      </c>
      <c r="BA251" s="343">
        <v>0</v>
      </c>
      <c r="BB251" s="337"/>
      <c r="BC251" s="446" t="s">
        <v>334</v>
      </c>
      <c r="BD251" s="355"/>
      <c r="BE251" s="309">
        <f t="shared" si="83"/>
        <v>0</v>
      </c>
      <c r="BF251" s="309">
        <f t="shared" si="83"/>
        <v>0</v>
      </c>
      <c r="BG251" s="199">
        <v>1.1651750000000001E-3</v>
      </c>
      <c r="BH251" s="309">
        <f t="shared" si="82"/>
        <v>0</v>
      </c>
      <c r="BI251" s="309">
        <f t="shared" si="82"/>
        <v>0</v>
      </c>
      <c r="BJ251" s="309">
        <f t="shared" si="82"/>
        <v>0</v>
      </c>
      <c r="BK251" s="309">
        <f t="shared" si="82"/>
        <v>0</v>
      </c>
      <c r="BL251" s="309">
        <f t="shared" si="82"/>
        <v>0</v>
      </c>
      <c r="BM251" s="309">
        <f t="shared" si="82"/>
        <v>0</v>
      </c>
      <c r="BN251" s="309">
        <f t="shared" si="82"/>
        <v>0</v>
      </c>
      <c r="BO251" s="309">
        <f t="shared" si="82"/>
        <v>0</v>
      </c>
      <c r="BP251" s="309">
        <f t="shared" si="82"/>
        <v>0</v>
      </c>
      <c r="BQ251" s="98"/>
      <c r="BR251" s="327" t="s">
        <v>334</v>
      </c>
      <c r="BS251" s="104"/>
      <c r="BT251" s="123"/>
      <c r="BU251" s="29">
        <v>130100761</v>
      </c>
      <c r="BV251" s="29" t="s">
        <v>333</v>
      </c>
    </row>
    <row r="252" spans="1:74" s="29" customFormat="1" ht="30" outlineLevel="1">
      <c r="A252" s="68">
        <v>18</v>
      </c>
      <c r="B252" s="123" t="s">
        <v>352</v>
      </c>
      <c r="C252" s="187"/>
      <c r="D252" s="192" t="s">
        <v>99</v>
      </c>
      <c r="E252" s="186"/>
      <c r="F252" s="183"/>
      <c r="G252" s="118"/>
      <c r="H252" s="118"/>
      <c r="I252" s="77"/>
      <c r="J252" s="77"/>
      <c r="K252" s="182"/>
      <c r="L252" s="193"/>
      <c r="M252" s="193"/>
      <c r="N252" s="194" t="s">
        <v>333</v>
      </c>
      <c r="O252" s="78"/>
      <c r="P252" s="309">
        <f t="shared" si="77"/>
        <v>0</v>
      </c>
      <c r="Q252" s="309">
        <f t="shared" si="78"/>
        <v>0</v>
      </c>
      <c r="R252" s="91">
        <f t="shared" si="79"/>
        <v>1.9514200000000001E-4</v>
      </c>
      <c r="S252" s="309">
        <f t="shared" si="80"/>
        <v>0</v>
      </c>
      <c r="T252" s="309">
        <f t="shared" si="74"/>
        <v>1.9514200000000001E-4</v>
      </c>
      <c r="U252" s="309">
        <f t="shared" si="81"/>
        <v>0</v>
      </c>
      <c r="V252" s="309">
        <v>0</v>
      </c>
      <c r="W252" s="309">
        <v>0</v>
      </c>
      <c r="X252" s="309"/>
      <c r="Y252" s="309"/>
      <c r="Z252" s="309"/>
      <c r="AA252" s="309"/>
      <c r="AB252" s="309"/>
      <c r="AC252" s="309"/>
      <c r="AD252" s="309"/>
      <c r="AE252" s="309"/>
      <c r="AF252" s="309"/>
      <c r="AG252" s="309"/>
      <c r="AH252" s="325"/>
      <c r="AI252" s="325"/>
      <c r="AJ252" s="325"/>
      <c r="AK252" s="325"/>
      <c r="AL252" s="325"/>
      <c r="AM252" s="325"/>
      <c r="AN252" s="325"/>
      <c r="AO252" s="325"/>
      <c r="AP252" s="325"/>
      <c r="AQ252" s="325"/>
      <c r="AR252" s="325"/>
      <c r="AS252" s="325">
        <f t="shared" si="75"/>
        <v>0</v>
      </c>
      <c r="AT252" s="325"/>
      <c r="AU252" s="391">
        <v>0</v>
      </c>
      <c r="AV252" s="343">
        <v>0</v>
      </c>
      <c r="AW252" s="343">
        <v>0</v>
      </c>
      <c r="AX252" s="343">
        <v>0</v>
      </c>
      <c r="AY252" s="343">
        <v>0</v>
      </c>
      <c r="AZ252" s="343">
        <v>0</v>
      </c>
      <c r="BA252" s="343">
        <v>0</v>
      </c>
      <c r="BB252" s="337"/>
      <c r="BC252" s="446" t="s">
        <v>334</v>
      </c>
      <c r="BD252" s="355"/>
      <c r="BE252" s="309">
        <f t="shared" si="83"/>
        <v>0</v>
      </c>
      <c r="BF252" s="309">
        <f t="shared" si="83"/>
        <v>0</v>
      </c>
      <c r="BG252" s="199">
        <v>1.9514200000000001E-4</v>
      </c>
      <c r="BH252" s="309">
        <f t="shared" si="82"/>
        <v>0</v>
      </c>
      <c r="BI252" s="309">
        <f t="shared" si="82"/>
        <v>0</v>
      </c>
      <c r="BJ252" s="309">
        <f t="shared" si="82"/>
        <v>0</v>
      </c>
      <c r="BK252" s="309">
        <f t="shared" si="82"/>
        <v>0</v>
      </c>
      <c r="BL252" s="309">
        <f t="shared" si="82"/>
        <v>0</v>
      </c>
      <c r="BM252" s="309">
        <f t="shared" si="82"/>
        <v>0</v>
      </c>
      <c r="BN252" s="309">
        <f t="shared" si="82"/>
        <v>0</v>
      </c>
      <c r="BO252" s="309">
        <f t="shared" si="82"/>
        <v>0</v>
      </c>
      <c r="BP252" s="309">
        <f t="shared" si="82"/>
        <v>0</v>
      </c>
      <c r="BQ252" s="98"/>
      <c r="BR252" s="327" t="s">
        <v>334</v>
      </c>
      <c r="BS252" s="104"/>
      <c r="BT252" s="123"/>
      <c r="BU252" s="29">
        <v>130100762</v>
      </c>
      <c r="BV252" s="29" t="s">
        <v>333</v>
      </c>
    </row>
    <row r="253" spans="1:74" s="29" customFormat="1" ht="30.95" customHeight="1" outlineLevel="1">
      <c r="A253" s="68">
        <v>19</v>
      </c>
      <c r="B253" s="123" t="s">
        <v>353</v>
      </c>
      <c r="C253" s="187"/>
      <c r="D253" s="192" t="s">
        <v>99</v>
      </c>
      <c r="E253" s="186"/>
      <c r="F253" s="183"/>
      <c r="G253" s="118"/>
      <c r="H253" s="118"/>
      <c r="I253" s="77"/>
      <c r="J253" s="77"/>
      <c r="K253" s="182"/>
      <c r="L253" s="193"/>
      <c r="M253" s="193"/>
      <c r="N253" s="194" t="s">
        <v>333</v>
      </c>
      <c r="O253" s="78"/>
      <c r="P253" s="309">
        <f t="shared" si="77"/>
        <v>0</v>
      </c>
      <c r="Q253" s="309">
        <f t="shared" si="78"/>
        <v>0</v>
      </c>
      <c r="R253" s="91">
        <f t="shared" si="79"/>
        <v>5.2946099999999995E-4</v>
      </c>
      <c r="S253" s="309">
        <f t="shared" si="80"/>
        <v>0</v>
      </c>
      <c r="T253" s="309">
        <f t="shared" si="74"/>
        <v>5.2946099999999995E-4</v>
      </c>
      <c r="U253" s="309">
        <f t="shared" si="81"/>
        <v>0</v>
      </c>
      <c r="V253" s="309">
        <v>0</v>
      </c>
      <c r="W253" s="309">
        <v>0</v>
      </c>
      <c r="X253" s="309"/>
      <c r="Y253" s="309"/>
      <c r="Z253" s="309"/>
      <c r="AA253" s="309"/>
      <c r="AB253" s="309"/>
      <c r="AC253" s="309"/>
      <c r="AD253" s="309"/>
      <c r="AE253" s="309"/>
      <c r="AF253" s="309"/>
      <c r="AG253" s="309"/>
      <c r="AH253" s="325"/>
      <c r="AI253" s="325"/>
      <c r="AJ253" s="325"/>
      <c r="AK253" s="325"/>
      <c r="AL253" s="325"/>
      <c r="AM253" s="325"/>
      <c r="AN253" s="325"/>
      <c r="AO253" s="325"/>
      <c r="AP253" s="325"/>
      <c r="AQ253" s="325"/>
      <c r="AR253" s="325"/>
      <c r="AS253" s="325">
        <f t="shared" si="75"/>
        <v>0</v>
      </c>
      <c r="AT253" s="325"/>
      <c r="AU253" s="391">
        <v>0</v>
      </c>
      <c r="AV253" s="343">
        <v>0</v>
      </c>
      <c r="AW253" s="343">
        <v>0</v>
      </c>
      <c r="AX253" s="343">
        <v>0</v>
      </c>
      <c r="AY253" s="343">
        <v>0</v>
      </c>
      <c r="AZ253" s="343">
        <v>0</v>
      </c>
      <c r="BA253" s="343">
        <v>0</v>
      </c>
      <c r="BB253" s="337"/>
      <c r="BC253" s="446" t="s">
        <v>334</v>
      </c>
      <c r="BD253" s="355"/>
      <c r="BE253" s="309">
        <f t="shared" si="83"/>
        <v>0</v>
      </c>
      <c r="BF253" s="309">
        <f t="shared" si="83"/>
        <v>0</v>
      </c>
      <c r="BG253" s="199">
        <v>5.2946099999999995E-4</v>
      </c>
      <c r="BH253" s="309">
        <f t="shared" si="82"/>
        <v>0</v>
      </c>
      <c r="BI253" s="309">
        <f t="shared" si="82"/>
        <v>0</v>
      </c>
      <c r="BJ253" s="309">
        <f t="shared" si="82"/>
        <v>0</v>
      </c>
      <c r="BK253" s="309">
        <f t="shared" si="82"/>
        <v>0</v>
      </c>
      <c r="BL253" s="309">
        <f t="shared" si="82"/>
        <v>0</v>
      </c>
      <c r="BM253" s="309">
        <f t="shared" si="82"/>
        <v>0</v>
      </c>
      <c r="BN253" s="309">
        <f t="shared" si="82"/>
        <v>0</v>
      </c>
      <c r="BO253" s="309">
        <f t="shared" si="82"/>
        <v>0</v>
      </c>
      <c r="BP253" s="309">
        <f t="shared" si="82"/>
        <v>0</v>
      </c>
      <c r="BQ253" s="98"/>
      <c r="BR253" s="327" t="s">
        <v>334</v>
      </c>
      <c r="BS253" s="104"/>
      <c r="BT253" s="123"/>
      <c r="BU253" s="29">
        <v>130100763</v>
      </c>
      <c r="BV253" s="29" t="s">
        <v>333</v>
      </c>
    </row>
    <row r="254" spans="1:74" s="29" customFormat="1" ht="29.1" customHeight="1" outlineLevel="1">
      <c r="A254" s="68">
        <v>20</v>
      </c>
      <c r="B254" s="123" t="s">
        <v>354</v>
      </c>
      <c r="C254" s="187"/>
      <c r="D254" s="192" t="s">
        <v>99</v>
      </c>
      <c r="E254" s="186"/>
      <c r="F254" s="183"/>
      <c r="G254" s="118"/>
      <c r="H254" s="118"/>
      <c r="I254" s="77"/>
      <c r="J254" s="77"/>
      <c r="K254" s="182"/>
      <c r="L254" s="193"/>
      <c r="M254" s="193"/>
      <c r="N254" s="194" t="s">
        <v>333</v>
      </c>
      <c r="O254" s="78"/>
      <c r="P254" s="309">
        <f t="shared" si="77"/>
        <v>0</v>
      </c>
      <c r="Q254" s="309">
        <f t="shared" si="78"/>
        <v>0</v>
      </c>
      <c r="R254" s="91">
        <f t="shared" si="79"/>
        <v>1.79662E-4</v>
      </c>
      <c r="S254" s="309">
        <f t="shared" si="80"/>
        <v>0</v>
      </c>
      <c r="T254" s="309">
        <f t="shared" si="74"/>
        <v>1.79662E-4</v>
      </c>
      <c r="U254" s="309">
        <f t="shared" si="81"/>
        <v>0</v>
      </c>
      <c r="V254" s="309">
        <v>0</v>
      </c>
      <c r="W254" s="309">
        <v>0</v>
      </c>
      <c r="X254" s="309"/>
      <c r="Y254" s="309"/>
      <c r="Z254" s="309"/>
      <c r="AA254" s="309"/>
      <c r="AB254" s="309"/>
      <c r="AC254" s="309"/>
      <c r="AD254" s="309"/>
      <c r="AE254" s="309"/>
      <c r="AF254" s="309"/>
      <c r="AG254" s="309"/>
      <c r="AH254" s="325"/>
      <c r="AI254" s="325"/>
      <c r="AJ254" s="325"/>
      <c r="AK254" s="325"/>
      <c r="AL254" s="325"/>
      <c r="AM254" s="325"/>
      <c r="AN254" s="325"/>
      <c r="AO254" s="325"/>
      <c r="AP254" s="325"/>
      <c r="AQ254" s="325"/>
      <c r="AR254" s="325"/>
      <c r="AS254" s="325">
        <f t="shared" si="75"/>
        <v>0</v>
      </c>
      <c r="AT254" s="325"/>
      <c r="AU254" s="391">
        <v>0</v>
      </c>
      <c r="AV254" s="343">
        <v>0</v>
      </c>
      <c r="AW254" s="343">
        <v>0</v>
      </c>
      <c r="AX254" s="343">
        <v>0</v>
      </c>
      <c r="AY254" s="343">
        <v>0</v>
      </c>
      <c r="AZ254" s="343">
        <v>0</v>
      </c>
      <c r="BA254" s="343">
        <v>0</v>
      </c>
      <c r="BB254" s="337"/>
      <c r="BC254" s="447" t="s">
        <v>346</v>
      </c>
      <c r="BD254" s="355"/>
      <c r="BE254" s="309">
        <f t="shared" si="83"/>
        <v>0</v>
      </c>
      <c r="BF254" s="309">
        <f t="shared" si="83"/>
        <v>0</v>
      </c>
      <c r="BG254" s="199">
        <v>1.79662E-4</v>
      </c>
      <c r="BH254" s="309">
        <f t="shared" si="82"/>
        <v>0</v>
      </c>
      <c r="BI254" s="309">
        <f t="shared" si="82"/>
        <v>0</v>
      </c>
      <c r="BJ254" s="309">
        <f t="shared" si="82"/>
        <v>0</v>
      </c>
      <c r="BK254" s="309">
        <f t="shared" si="82"/>
        <v>0</v>
      </c>
      <c r="BL254" s="309">
        <f t="shared" si="82"/>
        <v>0</v>
      </c>
      <c r="BM254" s="309">
        <f t="shared" si="82"/>
        <v>0</v>
      </c>
      <c r="BN254" s="309">
        <f t="shared" si="82"/>
        <v>0</v>
      </c>
      <c r="BO254" s="309">
        <f t="shared" si="82"/>
        <v>0</v>
      </c>
      <c r="BP254" s="309">
        <f t="shared" si="82"/>
        <v>0</v>
      </c>
      <c r="BQ254" s="98"/>
      <c r="BR254" s="328" t="s">
        <v>346</v>
      </c>
      <c r="BS254" s="104"/>
      <c r="BT254" s="123"/>
      <c r="BU254" s="29">
        <v>130100764</v>
      </c>
      <c r="BV254" s="29" t="s">
        <v>333</v>
      </c>
    </row>
    <row r="255" spans="1:74" s="29" customFormat="1" ht="27.95" customHeight="1" outlineLevel="1">
      <c r="A255" s="68">
        <v>21</v>
      </c>
      <c r="B255" s="123" t="s">
        <v>355</v>
      </c>
      <c r="C255" s="187"/>
      <c r="D255" s="192" t="s">
        <v>99</v>
      </c>
      <c r="E255" s="186"/>
      <c r="F255" s="183"/>
      <c r="G255" s="118"/>
      <c r="H255" s="118"/>
      <c r="I255" s="77"/>
      <c r="J255" s="77"/>
      <c r="K255" s="182"/>
      <c r="L255" s="193"/>
      <c r="M255" s="193"/>
      <c r="N255" s="194" t="s">
        <v>333</v>
      </c>
      <c r="O255" s="78"/>
      <c r="P255" s="309">
        <f t="shared" si="77"/>
        <v>0</v>
      </c>
      <c r="Q255" s="309">
        <f t="shared" si="78"/>
        <v>0</v>
      </c>
      <c r="R255" s="91">
        <f t="shared" si="79"/>
        <v>0.37627639299999999</v>
      </c>
      <c r="S255" s="309">
        <f t="shared" si="80"/>
        <v>0</v>
      </c>
      <c r="T255" s="309">
        <f t="shared" si="74"/>
        <v>0.37627639299999999</v>
      </c>
      <c r="U255" s="309">
        <f t="shared" si="81"/>
        <v>0</v>
      </c>
      <c r="V255" s="309">
        <v>0</v>
      </c>
      <c r="W255" s="309">
        <v>0</v>
      </c>
      <c r="X255" s="309"/>
      <c r="Y255" s="309"/>
      <c r="Z255" s="309"/>
      <c r="AA255" s="309"/>
      <c r="AB255" s="309"/>
      <c r="AC255" s="309"/>
      <c r="AD255" s="309"/>
      <c r="AE255" s="309"/>
      <c r="AF255" s="309"/>
      <c r="AG255" s="309"/>
      <c r="AH255" s="325"/>
      <c r="AI255" s="325"/>
      <c r="AJ255" s="325"/>
      <c r="AK255" s="325"/>
      <c r="AL255" s="325"/>
      <c r="AM255" s="325"/>
      <c r="AN255" s="325"/>
      <c r="AO255" s="325"/>
      <c r="AP255" s="325"/>
      <c r="AQ255" s="325"/>
      <c r="AR255" s="325"/>
      <c r="AS255" s="325">
        <f t="shared" si="75"/>
        <v>0</v>
      </c>
      <c r="AT255" s="325"/>
      <c r="AU255" s="391">
        <v>0</v>
      </c>
      <c r="AV255" s="343">
        <v>0</v>
      </c>
      <c r="AW255" s="343">
        <v>0</v>
      </c>
      <c r="AX255" s="343">
        <v>0</v>
      </c>
      <c r="AY255" s="343">
        <v>0</v>
      </c>
      <c r="AZ255" s="343">
        <v>0</v>
      </c>
      <c r="BA255" s="343">
        <v>0</v>
      </c>
      <c r="BB255" s="337"/>
      <c r="BC255" s="447" t="s">
        <v>346</v>
      </c>
      <c r="BD255" s="355"/>
      <c r="BE255" s="309">
        <f t="shared" si="83"/>
        <v>0</v>
      </c>
      <c r="BF255" s="309">
        <f t="shared" si="83"/>
        <v>0</v>
      </c>
      <c r="BG255" s="199">
        <v>0.37627639299999999</v>
      </c>
      <c r="BH255" s="309">
        <f t="shared" si="82"/>
        <v>0</v>
      </c>
      <c r="BI255" s="309">
        <f t="shared" si="82"/>
        <v>0</v>
      </c>
      <c r="BJ255" s="309">
        <f t="shared" si="82"/>
        <v>0</v>
      </c>
      <c r="BK255" s="309">
        <f t="shared" si="82"/>
        <v>0</v>
      </c>
      <c r="BL255" s="309">
        <f t="shared" si="82"/>
        <v>0</v>
      </c>
      <c r="BM255" s="309">
        <f t="shared" si="82"/>
        <v>0</v>
      </c>
      <c r="BN255" s="309">
        <f t="shared" si="82"/>
        <v>0</v>
      </c>
      <c r="BO255" s="309">
        <f t="shared" si="82"/>
        <v>0</v>
      </c>
      <c r="BP255" s="309">
        <f t="shared" si="82"/>
        <v>0</v>
      </c>
      <c r="BQ255" s="98"/>
      <c r="BR255" s="328" t="s">
        <v>346</v>
      </c>
      <c r="BS255" s="104"/>
      <c r="BT255" s="123"/>
      <c r="BU255" s="29">
        <v>130100765</v>
      </c>
      <c r="BV255" s="29" t="s">
        <v>333</v>
      </c>
    </row>
    <row r="256" spans="1:74" s="29" customFormat="1" outlineLevel="1">
      <c r="A256" s="68">
        <v>22</v>
      </c>
      <c r="B256" s="123" t="s">
        <v>356</v>
      </c>
      <c r="C256" s="187"/>
      <c r="D256" s="192" t="s">
        <v>99</v>
      </c>
      <c r="E256" s="186"/>
      <c r="F256" s="183"/>
      <c r="G256" s="118"/>
      <c r="H256" s="118"/>
      <c r="I256" s="77"/>
      <c r="J256" s="77"/>
      <c r="K256" s="182"/>
      <c r="L256" s="193"/>
      <c r="M256" s="193"/>
      <c r="N256" s="194" t="s">
        <v>333</v>
      </c>
      <c r="O256" s="78"/>
      <c r="P256" s="309">
        <f t="shared" si="77"/>
        <v>0</v>
      </c>
      <c r="Q256" s="309">
        <f t="shared" si="78"/>
        <v>0</v>
      </c>
      <c r="R256" s="91">
        <f t="shared" si="79"/>
        <v>0.13615478800000003</v>
      </c>
      <c r="S256" s="309">
        <f t="shared" si="80"/>
        <v>0</v>
      </c>
      <c r="T256" s="309">
        <f t="shared" si="74"/>
        <v>0.13615478800000003</v>
      </c>
      <c r="U256" s="309">
        <f t="shared" si="81"/>
        <v>0</v>
      </c>
      <c r="V256" s="309">
        <v>0</v>
      </c>
      <c r="W256" s="309">
        <v>0</v>
      </c>
      <c r="X256" s="309"/>
      <c r="Y256" s="309"/>
      <c r="Z256" s="309"/>
      <c r="AA256" s="309"/>
      <c r="AB256" s="309"/>
      <c r="AC256" s="309"/>
      <c r="AD256" s="309"/>
      <c r="AE256" s="309"/>
      <c r="AF256" s="309"/>
      <c r="AG256" s="309"/>
      <c r="AH256" s="325"/>
      <c r="AI256" s="325"/>
      <c r="AJ256" s="325"/>
      <c r="AK256" s="325"/>
      <c r="AL256" s="325"/>
      <c r="AM256" s="325"/>
      <c r="AN256" s="325"/>
      <c r="AO256" s="325"/>
      <c r="AP256" s="325"/>
      <c r="AQ256" s="325"/>
      <c r="AR256" s="325"/>
      <c r="AS256" s="325">
        <f t="shared" si="75"/>
        <v>0</v>
      </c>
      <c r="AT256" s="325"/>
      <c r="AU256" s="391">
        <v>0</v>
      </c>
      <c r="AV256" s="343">
        <v>0</v>
      </c>
      <c r="AW256" s="343">
        <v>0</v>
      </c>
      <c r="AX256" s="343">
        <v>0</v>
      </c>
      <c r="AY256" s="343">
        <v>0</v>
      </c>
      <c r="AZ256" s="343">
        <v>0</v>
      </c>
      <c r="BA256" s="343">
        <v>0</v>
      </c>
      <c r="BB256" s="448"/>
      <c r="BC256" s="446" t="s">
        <v>334</v>
      </c>
      <c r="BD256" s="355"/>
      <c r="BE256" s="309">
        <f t="shared" si="83"/>
        <v>0</v>
      </c>
      <c r="BF256" s="309">
        <f t="shared" si="83"/>
        <v>0</v>
      </c>
      <c r="BG256" s="202">
        <f>0.213588988-0.0774342</f>
        <v>0.13615478800000003</v>
      </c>
      <c r="BH256" s="309">
        <f t="shared" si="82"/>
        <v>0</v>
      </c>
      <c r="BI256" s="309">
        <f t="shared" si="82"/>
        <v>0</v>
      </c>
      <c r="BJ256" s="309">
        <f t="shared" si="82"/>
        <v>0</v>
      </c>
      <c r="BK256" s="309">
        <f t="shared" si="82"/>
        <v>0</v>
      </c>
      <c r="BL256" s="309">
        <f t="shared" si="82"/>
        <v>0</v>
      </c>
      <c r="BM256" s="309">
        <f t="shared" si="82"/>
        <v>0</v>
      </c>
      <c r="BN256" s="309">
        <f t="shared" si="82"/>
        <v>0</v>
      </c>
      <c r="BO256" s="309">
        <f t="shared" si="82"/>
        <v>0</v>
      </c>
      <c r="BP256" s="309">
        <f t="shared" si="82"/>
        <v>0</v>
      </c>
      <c r="BQ256" s="137"/>
      <c r="BR256" s="327" t="s">
        <v>334</v>
      </c>
      <c r="BS256" s="104"/>
      <c r="BT256" s="123"/>
      <c r="BU256" s="29">
        <v>140100483</v>
      </c>
      <c r="BV256" s="29" t="s">
        <v>333</v>
      </c>
    </row>
    <row r="257" spans="1:74" s="29" customFormat="1" outlineLevel="1">
      <c r="A257" s="68">
        <v>23</v>
      </c>
      <c r="B257" s="123" t="s">
        <v>357</v>
      </c>
      <c r="C257" s="187"/>
      <c r="D257" s="192" t="s">
        <v>99</v>
      </c>
      <c r="E257" s="186"/>
      <c r="F257" s="183"/>
      <c r="G257" s="118"/>
      <c r="H257" s="118"/>
      <c r="I257" s="77"/>
      <c r="J257" s="77"/>
      <c r="K257" s="182"/>
      <c r="L257" s="193"/>
      <c r="M257" s="193"/>
      <c r="N257" s="194" t="s">
        <v>333</v>
      </c>
      <c r="O257" s="78"/>
      <c r="P257" s="309">
        <f t="shared" si="77"/>
        <v>0</v>
      </c>
      <c r="Q257" s="309">
        <f t="shared" si="78"/>
        <v>0</v>
      </c>
      <c r="R257" s="91">
        <f t="shared" si="79"/>
        <v>9.1029900000000005E-4</v>
      </c>
      <c r="S257" s="309">
        <f t="shared" si="80"/>
        <v>0</v>
      </c>
      <c r="T257" s="309">
        <f t="shared" si="74"/>
        <v>9.1029900000000005E-4</v>
      </c>
      <c r="U257" s="309">
        <f t="shared" si="81"/>
        <v>0</v>
      </c>
      <c r="V257" s="309">
        <v>0</v>
      </c>
      <c r="W257" s="309">
        <v>0</v>
      </c>
      <c r="X257" s="309"/>
      <c r="Y257" s="309"/>
      <c r="Z257" s="309"/>
      <c r="AA257" s="309"/>
      <c r="AB257" s="309"/>
      <c r="AC257" s="309"/>
      <c r="AD257" s="309"/>
      <c r="AE257" s="309"/>
      <c r="AF257" s="309"/>
      <c r="AG257" s="309"/>
      <c r="AH257" s="325"/>
      <c r="AI257" s="325"/>
      <c r="AJ257" s="325"/>
      <c r="AK257" s="325"/>
      <c r="AL257" s="325"/>
      <c r="AM257" s="325"/>
      <c r="AN257" s="325"/>
      <c r="AO257" s="325"/>
      <c r="AP257" s="325"/>
      <c r="AQ257" s="325"/>
      <c r="AR257" s="325"/>
      <c r="AS257" s="325">
        <f t="shared" si="75"/>
        <v>0</v>
      </c>
      <c r="AT257" s="325"/>
      <c r="AU257" s="391">
        <v>0</v>
      </c>
      <c r="AV257" s="343">
        <v>0</v>
      </c>
      <c r="AW257" s="343">
        <v>0</v>
      </c>
      <c r="AX257" s="343">
        <v>0</v>
      </c>
      <c r="AY257" s="343">
        <v>0</v>
      </c>
      <c r="AZ257" s="343">
        <v>0</v>
      </c>
      <c r="BA257" s="343">
        <v>0</v>
      </c>
      <c r="BB257" s="337"/>
      <c r="BC257" s="446" t="s">
        <v>334</v>
      </c>
      <c r="BD257" s="355"/>
      <c r="BE257" s="309">
        <f t="shared" si="83"/>
        <v>0</v>
      </c>
      <c r="BF257" s="309">
        <f t="shared" si="83"/>
        <v>0</v>
      </c>
      <c r="BG257" s="199">
        <v>9.1029900000000005E-4</v>
      </c>
      <c r="BH257" s="309">
        <f t="shared" si="82"/>
        <v>0</v>
      </c>
      <c r="BI257" s="309">
        <f t="shared" si="82"/>
        <v>0</v>
      </c>
      <c r="BJ257" s="309">
        <f t="shared" si="82"/>
        <v>0</v>
      </c>
      <c r="BK257" s="309">
        <f t="shared" si="82"/>
        <v>0</v>
      </c>
      <c r="BL257" s="309">
        <f t="shared" si="82"/>
        <v>0</v>
      </c>
      <c r="BM257" s="309">
        <f t="shared" si="82"/>
        <v>0</v>
      </c>
      <c r="BN257" s="309">
        <f t="shared" si="82"/>
        <v>0</v>
      </c>
      <c r="BO257" s="309">
        <f t="shared" si="82"/>
        <v>0</v>
      </c>
      <c r="BP257" s="309">
        <f t="shared" si="82"/>
        <v>0</v>
      </c>
      <c r="BQ257" s="98"/>
      <c r="BR257" s="327" t="s">
        <v>334</v>
      </c>
      <c r="BS257" s="104"/>
      <c r="BT257" s="123"/>
      <c r="BU257" s="29">
        <v>140200326</v>
      </c>
      <c r="BV257" s="29" t="s">
        <v>333</v>
      </c>
    </row>
    <row r="258" spans="1:74" s="29" customFormat="1" outlineLevel="1">
      <c r="A258" s="68">
        <v>24</v>
      </c>
      <c r="B258" s="123" t="s">
        <v>358</v>
      </c>
      <c r="C258" s="187"/>
      <c r="D258" s="192" t="s">
        <v>99</v>
      </c>
      <c r="E258" s="186"/>
      <c r="F258" s="183"/>
      <c r="G258" s="118"/>
      <c r="H258" s="118"/>
      <c r="I258" s="77"/>
      <c r="J258" s="77"/>
      <c r="K258" s="182"/>
      <c r="L258" s="193"/>
      <c r="M258" s="193"/>
      <c r="N258" s="194" t="s">
        <v>333</v>
      </c>
      <c r="O258" s="78"/>
      <c r="P258" s="309">
        <f t="shared" si="77"/>
        <v>0</v>
      </c>
      <c r="Q258" s="309">
        <f t="shared" si="78"/>
        <v>0</v>
      </c>
      <c r="R258" s="91">
        <f t="shared" si="79"/>
        <v>4.1823400000000002E-4</v>
      </c>
      <c r="S258" s="309">
        <f t="shared" si="80"/>
        <v>0</v>
      </c>
      <c r="T258" s="309">
        <f t="shared" si="74"/>
        <v>4.1823400000000002E-4</v>
      </c>
      <c r="U258" s="309">
        <f t="shared" si="81"/>
        <v>0</v>
      </c>
      <c r="V258" s="309">
        <v>0</v>
      </c>
      <c r="W258" s="309">
        <v>0</v>
      </c>
      <c r="X258" s="309"/>
      <c r="Y258" s="309"/>
      <c r="Z258" s="309"/>
      <c r="AA258" s="309"/>
      <c r="AB258" s="309"/>
      <c r="AC258" s="309"/>
      <c r="AD258" s="309"/>
      <c r="AE258" s="309"/>
      <c r="AF258" s="309"/>
      <c r="AG258" s="309"/>
      <c r="AH258" s="325"/>
      <c r="AI258" s="325"/>
      <c r="AJ258" s="325"/>
      <c r="AK258" s="325"/>
      <c r="AL258" s="325"/>
      <c r="AM258" s="325"/>
      <c r="AN258" s="325"/>
      <c r="AO258" s="325"/>
      <c r="AP258" s="325"/>
      <c r="AQ258" s="325"/>
      <c r="AR258" s="325"/>
      <c r="AS258" s="325">
        <f t="shared" si="75"/>
        <v>0</v>
      </c>
      <c r="AT258" s="325"/>
      <c r="AU258" s="391">
        <v>0</v>
      </c>
      <c r="AV258" s="343">
        <v>0</v>
      </c>
      <c r="AW258" s="343">
        <v>0</v>
      </c>
      <c r="AX258" s="343">
        <v>0</v>
      </c>
      <c r="AY258" s="343">
        <v>0</v>
      </c>
      <c r="AZ258" s="343">
        <v>0</v>
      </c>
      <c r="BA258" s="343">
        <v>0</v>
      </c>
      <c r="BB258" s="337"/>
      <c r="BC258" s="446" t="s">
        <v>334</v>
      </c>
      <c r="BD258" s="355"/>
      <c r="BE258" s="309">
        <f t="shared" si="83"/>
        <v>0</v>
      </c>
      <c r="BF258" s="309">
        <f t="shared" si="83"/>
        <v>0</v>
      </c>
      <c r="BG258" s="199">
        <v>4.1823400000000002E-4</v>
      </c>
      <c r="BH258" s="309">
        <f t="shared" si="82"/>
        <v>0</v>
      </c>
      <c r="BI258" s="309">
        <f t="shared" si="82"/>
        <v>0</v>
      </c>
      <c r="BJ258" s="309">
        <f t="shared" si="82"/>
        <v>0</v>
      </c>
      <c r="BK258" s="309">
        <f t="shared" si="82"/>
        <v>0</v>
      </c>
      <c r="BL258" s="309">
        <f t="shared" si="82"/>
        <v>0</v>
      </c>
      <c r="BM258" s="309">
        <f t="shared" si="82"/>
        <v>0</v>
      </c>
      <c r="BN258" s="309">
        <f t="shared" si="82"/>
        <v>0</v>
      </c>
      <c r="BO258" s="309">
        <f t="shared" si="82"/>
        <v>0</v>
      </c>
      <c r="BP258" s="309">
        <f t="shared" si="82"/>
        <v>0</v>
      </c>
      <c r="BQ258" s="98"/>
      <c r="BR258" s="327" t="s">
        <v>334</v>
      </c>
      <c r="BS258" s="104"/>
      <c r="BT258" s="123"/>
      <c r="BU258" s="29">
        <v>140200327</v>
      </c>
      <c r="BV258" s="29" t="s">
        <v>333</v>
      </c>
    </row>
    <row r="259" spans="1:74" s="29" customFormat="1" outlineLevel="1">
      <c r="A259" s="68">
        <v>25</v>
      </c>
      <c r="B259" s="123" t="s">
        <v>359</v>
      </c>
      <c r="C259" s="187"/>
      <c r="D259" s="192" t="s">
        <v>99</v>
      </c>
      <c r="E259" s="186"/>
      <c r="F259" s="183"/>
      <c r="G259" s="118"/>
      <c r="H259" s="118"/>
      <c r="I259" s="77"/>
      <c r="J259" s="77"/>
      <c r="K259" s="182"/>
      <c r="L259" s="193"/>
      <c r="M259" s="193"/>
      <c r="N259" s="194" t="s">
        <v>333</v>
      </c>
      <c r="O259" s="78"/>
      <c r="P259" s="309">
        <f t="shared" si="77"/>
        <v>0</v>
      </c>
      <c r="Q259" s="309">
        <f t="shared" si="78"/>
        <v>0</v>
      </c>
      <c r="R259" s="91">
        <f t="shared" si="79"/>
        <v>5.31695E-4</v>
      </c>
      <c r="S259" s="309">
        <f t="shared" si="80"/>
        <v>0</v>
      </c>
      <c r="T259" s="309">
        <f t="shared" si="74"/>
        <v>5.31695E-4</v>
      </c>
      <c r="U259" s="309">
        <f t="shared" si="81"/>
        <v>0</v>
      </c>
      <c r="V259" s="309">
        <v>0</v>
      </c>
      <c r="W259" s="309">
        <v>0</v>
      </c>
      <c r="X259" s="309"/>
      <c r="Y259" s="309"/>
      <c r="Z259" s="309"/>
      <c r="AA259" s="309"/>
      <c r="AB259" s="309"/>
      <c r="AC259" s="309"/>
      <c r="AD259" s="309"/>
      <c r="AE259" s="309"/>
      <c r="AF259" s="309"/>
      <c r="AG259" s="309"/>
      <c r="AH259" s="325"/>
      <c r="AI259" s="325"/>
      <c r="AJ259" s="325"/>
      <c r="AK259" s="325"/>
      <c r="AL259" s="325"/>
      <c r="AM259" s="325"/>
      <c r="AN259" s="325"/>
      <c r="AO259" s="325"/>
      <c r="AP259" s="325"/>
      <c r="AQ259" s="325"/>
      <c r="AR259" s="325"/>
      <c r="AS259" s="325">
        <f t="shared" si="75"/>
        <v>0</v>
      </c>
      <c r="AT259" s="325"/>
      <c r="AU259" s="391">
        <v>0</v>
      </c>
      <c r="AV259" s="343">
        <v>0</v>
      </c>
      <c r="AW259" s="343">
        <v>0</v>
      </c>
      <c r="AX259" s="343">
        <v>0</v>
      </c>
      <c r="AY259" s="343">
        <v>0</v>
      </c>
      <c r="AZ259" s="343">
        <v>0</v>
      </c>
      <c r="BA259" s="343">
        <v>0</v>
      </c>
      <c r="BB259" s="337"/>
      <c r="BC259" s="446" t="s">
        <v>334</v>
      </c>
      <c r="BD259" s="355"/>
      <c r="BE259" s="309">
        <f t="shared" si="83"/>
        <v>0</v>
      </c>
      <c r="BF259" s="309">
        <f t="shared" si="83"/>
        <v>0</v>
      </c>
      <c r="BG259" s="199">
        <v>5.31695E-4</v>
      </c>
      <c r="BH259" s="309">
        <f t="shared" si="82"/>
        <v>0</v>
      </c>
      <c r="BI259" s="309">
        <f t="shared" si="82"/>
        <v>0</v>
      </c>
      <c r="BJ259" s="309">
        <f t="shared" si="82"/>
        <v>0</v>
      </c>
      <c r="BK259" s="309">
        <f t="shared" si="82"/>
        <v>0</v>
      </c>
      <c r="BL259" s="309">
        <f t="shared" si="82"/>
        <v>0</v>
      </c>
      <c r="BM259" s="309">
        <f t="shared" si="82"/>
        <v>0</v>
      </c>
      <c r="BN259" s="309">
        <f t="shared" si="82"/>
        <v>0</v>
      </c>
      <c r="BO259" s="309">
        <f t="shared" si="82"/>
        <v>0</v>
      </c>
      <c r="BP259" s="309">
        <f t="shared" si="82"/>
        <v>0</v>
      </c>
      <c r="BQ259" s="98"/>
      <c r="BR259" s="327" t="s">
        <v>334</v>
      </c>
      <c r="BS259" s="104"/>
      <c r="BT259" s="123"/>
      <c r="BU259" s="29">
        <v>1501006753</v>
      </c>
      <c r="BV259" s="29" t="s">
        <v>333</v>
      </c>
    </row>
    <row r="260" spans="1:74" s="29" customFormat="1" ht="30" outlineLevel="1">
      <c r="A260" s="68">
        <v>26</v>
      </c>
      <c r="B260" s="123" t="s">
        <v>360</v>
      </c>
      <c r="C260" s="187"/>
      <c r="D260" s="192" t="s">
        <v>99</v>
      </c>
      <c r="E260" s="186"/>
      <c r="F260" s="183"/>
      <c r="G260" s="118"/>
      <c r="H260" s="118"/>
      <c r="I260" s="77"/>
      <c r="J260" s="77"/>
      <c r="K260" s="182"/>
      <c r="L260" s="193"/>
      <c r="M260" s="193"/>
      <c r="N260" s="194" t="s">
        <v>333</v>
      </c>
      <c r="O260" s="78"/>
      <c r="P260" s="309">
        <f t="shared" si="77"/>
        <v>0</v>
      </c>
      <c r="Q260" s="309">
        <f t="shared" si="78"/>
        <v>0</v>
      </c>
      <c r="R260" s="91">
        <f t="shared" si="79"/>
        <v>6.1116199999999999E-3</v>
      </c>
      <c r="S260" s="309">
        <f t="shared" si="80"/>
        <v>0</v>
      </c>
      <c r="T260" s="309">
        <f t="shared" si="74"/>
        <v>6.1116199999999999E-3</v>
      </c>
      <c r="U260" s="309">
        <f t="shared" si="81"/>
        <v>0</v>
      </c>
      <c r="V260" s="309">
        <v>0</v>
      </c>
      <c r="W260" s="309">
        <v>0</v>
      </c>
      <c r="X260" s="309"/>
      <c r="Y260" s="309"/>
      <c r="Z260" s="309"/>
      <c r="AA260" s="309"/>
      <c r="AB260" s="309"/>
      <c r="AC260" s="309"/>
      <c r="AD260" s="309"/>
      <c r="AE260" s="309"/>
      <c r="AF260" s="309"/>
      <c r="AG260" s="309"/>
      <c r="AH260" s="325"/>
      <c r="AI260" s="325"/>
      <c r="AJ260" s="325"/>
      <c r="AK260" s="325"/>
      <c r="AL260" s="325"/>
      <c r="AM260" s="325"/>
      <c r="AN260" s="325"/>
      <c r="AO260" s="325"/>
      <c r="AP260" s="325"/>
      <c r="AQ260" s="325"/>
      <c r="AR260" s="325"/>
      <c r="AS260" s="325">
        <f t="shared" si="75"/>
        <v>0</v>
      </c>
      <c r="AT260" s="325"/>
      <c r="AU260" s="391">
        <v>0</v>
      </c>
      <c r="AV260" s="343">
        <v>0</v>
      </c>
      <c r="AW260" s="343">
        <v>0</v>
      </c>
      <c r="AX260" s="343">
        <v>0</v>
      </c>
      <c r="AY260" s="343">
        <v>0</v>
      </c>
      <c r="AZ260" s="343">
        <v>0</v>
      </c>
      <c r="BA260" s="343">
        <v>0</v>
      </c>
      <c r="BB260" s="337"/>
      <c r="BC260" s="446" t="s">
        <v>334</v>
      </c>
      <c r="BD260" s="355"/>
      <c r="BE260" s="309">
        <f t="shared" si="83"/>
        <v>0</v>
      </c>
      <c r="BF260" s="309">
        <f t="shared" si="83"/>
        <v>0</v>
      </c>
      <c r="BG260" s="199">
        <v>6.1116199999999999E-3</v>
      </c>
      <c r="BH260" s="309">
        <f t="shared" si="82"/>
        <v>0</v>
      </c>
      <c r="BI260" s="309">
        <f t="shared" si="82"/>
        <v>0</v>
      </c>
      <c r="BJ260" s="309">
        <f t="shared" si="82"/>
        <v>0</v>
      </c>
      <c r="BK260" s="309">
        <f t="shared" si="82"/>
        <v>0</v>
      </c>
      <c r="BL260" s="309">
        <f t="shared" si="82"/>
        <v>0</v>
      </c>
      <c r="BM260" s="309">
        <f t="shared" si="82"/>
        <v>0</v>
      </c>
      <c r="BN260" s="309">
        <f t="shared" si="82"/>
        <v>0</v>
      </c>
      <c r="BO260" s="309">
        <f t="shared" si="82"/>
        <v>0</v>
      </c>
      <c r="BP260" s="309">
        <f t="shared" si="82"/>
        <v>0</v>
      </c>
      <c r="BQ260" s="98"/>
      <c r="BR260" s="327" t="s">
        <v>334</v>
      </c>
      <c r="BS260" s="104"/>
      <c r="BT260" s="123"/>
      <c r="BU260" s="29">
        <v>1501006754</v>
      </c>
      <c r="BV260" s="29" t="s">
        <v>333</v>
      </c>
    </row>
    <row r="261" spans="1:74" s="29" customFormat="1" outlineLevel="1">
      <c r="A261" s="68">
        <v>27</v>
      </c>
      <c r="B261" s="123" t="s">
        <v>361</v>
      </c>
      <c r="C261" s="187"/>
      <c r="D261" s="192" t="s">
        <v>99</v>
      </c>
      <c r="E261" s="186"/>
      <c r="F261" s="183"/>
      <c r="G261" s="118"/>
      <c r="H261" s="118"/>
      <c r="I261" s="77"/>
      <c r="J261" s="77"/>
      <c r="K261" s="182"/>
      <c r="L261" s="193"/>
      <c r="M261" s="193"/>
      <c r="N261" s="194" t="s">
        <v>333</v>
      </c>
      <c r="O261" s="78"/>
      <c r="P261" s="309">
        <f t="shared" si="77"/>
        <v>0</v>
      </c>
      <c r="Q261" s="309">
        <f t="shared" si="78"/>
        <v>0</v>
      </c>
      <c r="R261" s="91">
        <f t="shared" si="79"/>
        <v>1.11659E-4</v>
      </c>
      <c r="S261" s="309">
        <f t="shared" si="80"/>
        <v>0</v>
      </c>
      <c r="T261" s="309">
        <f t="shared" si="74"/>
        <v>1.11659E-4</v>
      </c>
      <c r="U261" s="309">
        <f t="shared" si="81"/>
        <v>0</v>
      </c>
      <c r="V261" s="309">
        <v>0</v>
      </c>
      <c r="W261" s="309">
        <v>0</v>
      </c>
      <c r="X261" s="309"/>
      <c r="Y261" s="309"/>
      <c r="Z261" s="309"/>
      <c r="AA261" s="309"/>
      <c r="AB261" s="309"/>
      <c r="AC261" s="309"/>
      <c r="AD261" s="309"/>
      <c r="AE261" s="309"/>
      <c r="AF261" s="309"/>
      <c r="AG261" s="309"/>
      <c r="AH261" s="325"/>
      <c r="AI261" s="325"/>
      <c r="AJ261" s="325"/>
      <c r="AK261" s="325"/>
      <c r="AL261" s="325"/>
      <c r="AM261" s="325"/>
      <c r="AN261" s="325"/>
      <c r="AO261" s="325"/>
      <c r="AP261" s="325"/>
      <c r="AQ261" s="325"/>
      <c r="AR261" s="325"/>
      <c r="AS261" s="325">
        <f t="shared" si="75"/>
        <v>0</v>
      </c>
      <c r="AT261" s="325"/>
      <c r="AU261" s="391">
        <v>0</v>
      </c>
      <c r="AV261" s="343">
        <v>0</v>
      </c>
      <c r="AW261" s="343">
        <v>0</v>
      </c>
      <c r="AX261" s="343">
        <v>0</v>
      </c>
      <c r="AY261" s="343">
        <v>0</v>
      </c>
      <c r="AZ261" s="343">
        <v>0</v>
      </c>
      <c r="BA261" s="343">
        <v>0</v>
      </c>
      <c r="BB261" s="337"/>
      <c r="BC261" s="446" t="s">
        <v>334</v>
      </c>
      <c r="BD261" s="355"/>
      <c r="BE261" s="309">
        <f t="shared" si="83"/>
        <v>0</v>
      </c>
      <c r="BF261" s="309">
        <f t="shared" si="83"/>
        <v>0</v>
      </c>
      <c r="BG261" s="199">
        <v>1.11659E-4</v>
      </c>
      <c r="BH261" s="309">
        <f t="shared" si="82"/>
        <v>0</v>
      </c>
      <c r="BI261" s="309">
        <f t="shared" si="82"/>
        <v>0</v>
      </c>
      <c r="BJ261" s="309">
        <f t="shared" si="82"/>
        <v>0</v>
      </c>
      <c r="BK261" s="309">
        <f t="shared" si="82"/>
        <v>0</v>
      </c>
      <c r="BL261" s="309">
        <f t="shared" si="82"/>
        <v>0</v>
      </c>
      <c r="BM261" s="309">
        <f t="shared" si="82"/>
        <v>0</v>
      </c>
      <c r="BN261" s="309">
        <f t="shared" si="82"/>
        <v>0</v>
      </c>
      <c r="BO261" s="309">
        <f t="shared" si="82"/>
        <v>0</v>
      </c>
      <c r="BP261" s="309">
        <f t="shared" si="82"/>
        <v>0</v>
      </c>
      <c r="BQ261" s="98"/>
      <c r="BR261" s="327" t="s">
        <v>334</v>
      </c>
      <c r="BS261" s="104"/>
      <c r="BT261" s="123"/>
      <c r="BU261" s="29">
        <v>1501006755</v>
      </c>
      <c r="BV261" s="29" t="s">
        <v>333</v>
      </c>
    </row>
    <row r="262" spans="1:74" s="29" customFormat="1" outlineLevel="1">
      <c r="A262" s="68">
        <v>28</v>
      </c>
      <c r="B262" s="123" t="s">
        <v>362</v>
      </c>
      <c r="C262" s="187"/>
      <c r="D262" s="192" t="s">
        <v>99</v>
      </c>
      <c r="E262" s="186"/>
      <c r="F262" s="183"/>
      <c r="G262" s="118"/>
      <c r="H262" s="118"/>
      <c r="I262" s="77"/>
      <c r="J262" s="77"/>
      <c r="K262" s="182"/>
      <c r="L262" s="193"/>
      <c r="M262" s="193"/>
      <c r="N262" s="194" t="s">
        <v>333</v>
      </c>
      <c r="O262" s="78"/>
      <c r="P262" s="309">
        <f t="shared" si="77"/>
        <v>0</v>
      </c>
      <c r="Q262" s="309">
        <f t="shared" si="78"/>
        <v>0</v>
      </c>
      <c r="R262" s="91">
        <f t="shared" si="79"/>
        <v>1.11659E-4</v>
      </c>
      <c r="S262" s="309">
        <f t="shared" si="80"/>
        <v>0</v>
      </c>
      <c r="T262" s="309">
        <f t="shared" si="74"/>
        <v>1.11659E-4</v>
      </c>
      <c r="U262" s="309">
        <f t="shared" si="81"/>
        <v>0</v>
      </c>
      <c r="V262" s="309">
        <v>0</v>
      </c>
      <c r="W262" s="309">
        <v>0</v>
      </c>
      <c r="X262" s="309"/>
      <c r="Y262" s="309"/>
      <c r="Z262" s="309"/>
      <c r="AA262" s="309"/>
      <c r="AB262" s="309"/>
      <c r="AC262" s="309"/>
      <c r="AD262" s="309"/>
      <c r="AE262" s="309"/>
      <c r="AF262" s="309"/>
      <c r="AG262" s="309"/>
      <c r="AH262" s="325"/>
      <c r="AI262" s="325"/>
      <c r="AJ262" s="325"/>
      <c r="AK262" s="325"/>
      <c r="AL262" s="325"/>
      <c r="AM262" s="325"/>
      <c r="AN262" s="325"/>
      <c r="AO262" s="325"/>
      <c r="AP262" s="325"/>
      <c r="AQ262" s="325"/>
      <c r="AR262" s="325"/>
      <c r="AS262" s="325">
        <f t="shared" si="75"/>
        <v>0</v>
      </c>
      <c r="AT262" s="325"/>
      <c r="AU262" s="391">
        <v>0</v>
      </c>
      <c r="AV262" s="343">
        <v>0</v>
      </c>
      <c r="AW262" s="343">
        <v>0</v>
      </c>
      <c r="AX262" s="343">
        <v>0</v>
      </c>
      <c r="AY262" s="343">
        <v>0</v>
      </c>
      <c r="AZ262" s="343">
        <v>0</v>
      </c>
      <c r="BA262" s="343">
        <v>0</v>
      </c>
      <c r="BB262" s="337"/>
      <c r="BC262" s="446" t="s">
        <v>334</v>
      </c>
      <c r="BD262" s="355"/>
      <c r="BE262" s="309">
        <f t="shared" si="83"/>
        <v>0</v>
      </c>
      <c r="BF262" s="309">
        <f t="shared" si="83"/>
        <v>0</v>
      </c>
      <c r="BG262" s="199">
        <v>1.11659E-4</v>
      </c>
      <c r="BH262" s="309">
        <f t="shared" si="82"/>
        <v>0</v>
      </c>
      <c r="BI262" s="309">
        <f t="shared" si="82"/>
        <v>0</v>
      </c>
      <c r="BJ262" s="309">
        <f t="shared" si="82"/>
        <v>0</v>
      </c>
      <c r="BK262" s="309">
        <f t="shared" si="82"/>
        <v>0</v>
      </c>
      <c r="BL262" s="309">
        <f t="shared" si="82"/>
        <v>0</v>
      </c>
      <c r="BM262" s="309">
        <f t="shared" si="82"/>
        <v>0</v>
      </c>
      <c r="BN262" s="309">
        <f t="shared" si="82"/>
        <v>0</v>
      </c>
      <c r="BO262" s="309">
        <f t="shared" si="82"/>
        <v>0</v>
      </c>
      <c r="BP262" s="309">
        <f t="shared" si="82"/>
        <v>0</v>
      </c>
      <c r="BQ262" s="98"/>
      <c r="BR262" s="327" t="s">
        <v>334</v>
      </c>
      <c r="BS262" s="104"/>
      <c r="BT262" s="123"/>
      <c r="BU262" s="29">
        <v>1501006756</v>
      </c>
      <c r="BV262" s="29" t="s">
        <v>333</v>
      </c>
    </row>
    <row r="263" spans="1:74" s="29" customFormat="1" outlineLevel="1">
      <c r="A263" s="68">
        <v>29</v>
      </c>
      <c r="B263" s="123" t="s">
        <v>363</v>
      </c>
      <c r="C263" s="187"/>
      <c r="D263" s="192" t="s">
        <v>99</v>
      </c>
      <c r="E263" s="186"/>
      <c r="F263" s="183"/>
      <c r="G263" s="118"/>
      <c r="H263" s="118"/>
      <c r="I263" s="77"/>
      <c r="J263" s="77"/>
      <c r="K263" s="182"/>
      <c r="L263" s="193"/>
      <c r="M263" s="193"/>
      <c r="N263" s="194" t="s">
        <v>333</v>
      </c>
      <c r="O263" s="78"/>
      <c r="P263" s="309">
        <f t="shared" si="77"/>
        <v>0</v>
      </c>
      <c r="Q263" s="309">
        <f t="shared" si="78"/>
        <v>0</v>
      </c>
      <c r="R263" s="91">
        <f t="shared" si="79"/>
        <v>2.23317E-4</v>
      </c>
      <c r="S263" s="309">
        <f t="shared" si="80"/>
        <v>0</v>
      </c>
      <c r="T263" s="309">
        <f t="shared" si="74"/>
        <v>2.23317E-4</v>
      </c>
      <c r="U263" s="309">
        <f t="shared" si="81"/>
        <v>0</v>
      </c>
      <c r="V263" s="309">
        <v>0</v>
      </c>
      <c r="W263" s="309">
        <v>0</v>
      </c>
      <c r="X263" s="309"/>
      <c r="Y263" s="309"/>
      <c r="Z263" s="309"/>
      <c r="AA263" s="309"/>
      <c r="AB263" s="309"/>
      <c r="AC263" s="309"/>
      <c r="AD263" s="309"/>
      <c r="AE263" s="309"/>
      <c r="AF263" s="309"/>
      <c r="AG263" s="309"/>
      <c r="AH263" s="325"/>
      <c r="AI263" s="325"/>
      <c r="AJ263" s="325"/>
      <c r="AK263" s="325"/>
      <c r="AL263" s="325"/>
      <c r="AM263" s="325"/>
      <c r="AN263" s="325"/>
      <c r="AO263" s="325"/>
      <c r="AP263" s="325"/>
      <c r="AQ263" s="325"/>
      <c r="AR263" s="325"/>
      <c r="AS263" s="325">
        <f t="shared" si="75"/>
        <v>0</v>
      </c>
      <c r="AT263" s="325"/>
      <c r="AU263" s="391">
        <v>0</v>
      </c>
      <c r="AV263" s="343">
        <v>0</v>
      </c>
      <c r="AW263" s="343">
        <v>0</v>
      </c>
      <c r="AX263" s="343">
        <v>0</v>
      </c>
      <c r="AY263" s="343">
        <v>0</v>
      </c>
      <c r="AZ263" s="343">
        <v>0</v>
      </c>
      <c r="BA263" s="343">
        <v>0</v>
      </c>
      <c r="BB263" s="337"/>
      <c r="BC263" s="446" t="s">
        <v>334</v>
      </c>
      <c r="BD263" s="355"/>
      <c r="BE263" s="309">
        <f t="shared" si="83"/>
        <v>0</v>
      </c>
      <c r="BF263" s="309">
        <f t="shared" si="83"/>
        <v>0</v>
      </c>
      <c r="BG263" s="199">
        <v>2.23317E-4</v>
      </c>
      <c r="BH263" s="309">
        <f t="shared" si="82"/>
        <v>0</v>
      </c>
      <c r="BI263" s="309">
        <f t="shared" si="82"/>
        <v>0</v>
      </c>
      <c r="BJ263" s="309">
        <f t="shared" si="82"/>
        <v>0</v>
      </c>
      <c r="BK263" s="309">
        <f t="shared" ref="BK263:BP305" si="84">CD263</f>
        <v>0</v>
      </c>
      <c r="BL263" s="309">
        <f t="shared" si="84"/>
        <v>0</v>
      </c>
      <c r="BM263" s="309">
        <f t="shared" si="84"/>
        <v>0</v>
      </c>
      <c r="BN263" s="309">
        <f t="shared" si="84"/>
        <v>0</v>
      </c>
      <c r="BO263" s="309">
        <f t="shared" si="84"/>
        <v>0</v>
      </c>
      <c r="BP263" s="309">
        <f t="shared" si="84"/>
        <v>0</v>
      </c>
      <c r="BQ263" s="98"/>
      <c r="BR263" s="327" t="s">
        <v>334</v>
      </c>
      <c r="BS263" s="104"/>
      <c r="BT263" s="123"/>
      <c r="BU263" s="29">
        <v>1501006757</v>
      </c>
      <c r="BV263" s="29" t="s">
        <v>333</v>
      </c>
    </row>
    <row r="264" spans="1:74" s="29" customFormat="1" outlineLevel="1">
      <c r="A264" s="68">
        <v>30</v>
      </c>
      <c r="B264" s="123" t="s">
        <v>364</v>
      </c>
      <c r="C264" s="187"/>
      <c r="D264" s="192" t="s">
        <v>99</v>
      </c>
      <c r="E264" s="186"/>
      <c r="F264" s="183"/>
      <c r="G264" s="118"/>
      <c r="H264" s="118"/>
      <c r="I264" s="77"/>
      <c r="J264" s="77"/>
      <c r="K264" s="182"/>
      <c r="L264" s="193"/>
      <c r="M264" s="193"/>
      <c r="N264" s="194" t="s">
        <v>333</v>
      </c>
      <c r="O264" s="78"/>
      <c r="P264" s="309">
        <f t="shared" si="77"/>
        <v>0</v>
      </c>
      <c r="Q264" s="309">
        <f t="shared" si="78"/>
        <v>0</v>
      </c>
      <c r="R264" s="91">
        <f t="shared" si="79"/>
        <v>1.98259E-4</v>
      </c>
      <c r="S264" s="309">
        <f t="shared" si="80"/>
        <v>0</v>
      </c>
      <c r="T264" s="309">
        <f t="shared" si="74"/>
        <v>1.98259E-4</v>
      </c>
      <c r="U264" s="309">
        <f t="shared" si="81"/>
        <v>0</v>
      </c>
      <c r="V264" s="309">
        <v>0</v>
      </c>
      <c r="W264" s="309">
        <v>0</v>
      </c>
      <c r="X264" s="309"/>
      <c r="Y264" s="309"/>
      <c r="Z264" s="309"/>
      <c r="AA264" s="309"/>
      <c r="AB264" s="309"/>
      <c r="AC264" s="309"/>
      <c r="AD264" s="309"/>
      <c r="AE264" s="309"/>
      <c r="AF264" s="309"/>
      <c r="AG264" s="309"/>
      <c r="AH264" s="325"/>
      <c r="AI264" s="325"/>
      <c r="AJ264" s="325"/>
      <c r="AK264" s="325"/>
      <c r="AL264" s="325"/>
      <c r="AM264" s="325"/>
      <c r="AN264" s="325"/>
      <c r="AO264" s="325"/>
      <c r="AP264" s="325"/>
      <c r="AQ264" s="325"/>
      <c r="AR264" s="325"/>
      <c r="AS264" s="325">
        <f t="shared" si="75"/>
        <v>0</v>
      </c>
      <c r="AT264" s="325"/>
      <c r="AU264" s="391">
        <v>0</v>
      </c>
      <c r="AV264" s="343">
        <v>0</v>
      </c>
      <c r="AW264" s="343">
        <v>0</v>
      </c>
      <c r="AX264" s="343">
        <v>0</v>
      </c>
      <c r="AY264" s="343">
        <v>0</v>
      </c>
      <c r="AZ264" s="343">
        <v>0</v>
      </c>
      <c r="BA264" s="343">
        <v>0</v>
      </c>
      <c r="BB264" s="337"/>
      <c r="BC264" s="446" t="s">
        <v>334</v>
      </c>
      <c r="BD264" s="355"/>
      <c r="BE264" s="309">
        <f t="shared" si="83"/>
        <v>0</v>
      </c>
      <c r="BF264" s="309">
        <f t="shared" si="83"/>
        <v>0</v>
      </c>
      <c r="BG264" s="199">
        <v>1.98259E-4</v>
      </c>
      <c r="BH264" s="309">
        <f t="shared" ref="BH264:BN324" si="85">CA264</f>
        <v>0</v>
      </c>
      <c r="BI264" s="309">
        <f t="shared" si="85"/>
        <v>0</v>
      </c>
      <c r="BJ264" s="309">
        <f t="shared" si="85"/>
        <v>0</v>
      </c>
      <c r="BK264" s="309">
        <f t="shared" si="84"/>
        <v>0</v>
      </c>
      <c r="BL264" s="309">
        <f t="shared" si="84"/>
        <v>0</v>
      </c>
      <c r="BM264" s="309">
        <f t="shared" si="84"/>
        <v>0</v>
      </c>
      <c r="BN264" s="309">
        <f t="shared" si="84"/>
        <v>0</v>
      </c>
      <c r="BO264" s="309">
        <f t="shared" si="84"/>
        <v>0</v>
      </c>
      <c r="BP264" s="309">
        <f t="shared" si="84"/>
        <v>0</v>
      </c>
      <c r="BQ264" s="98"/>
      <c r="BR264" s="327" t="s">
        <v>334</v>
      </c>
      <c r="BS264" s="104"/>
      <c r="BT264" s="123"/>
      <c r="BU264" s="29">
        <v>1501006758</v>
      </c>
      <c r="BV264" s="29" t="s">
        <v>333</v>
      </c>
    </row>
    <row r="265" spans="1:74" s="29" customFormat="1" ht="30" outlineLevel="1">
      <c r="A265" s="68">
        <v>31</v>
      </c>
      <c r="B265" s="123" t="s">
        <v>365</v>
      </c>
      <c r="C265" s="187"/>
      <c r="D265" s="192" t="s">
        <v>99</v>
      </c>
      <c r="E265" s="186"/>
      <c r="F265" s="183"/>
      <c r="G265" s="118"/>
      <c r="H265" s="118"/>
      <c r="I265" s="77"/>
      <c r="J265" s="77"/>
      <c r="K265" s="182"/>
      <c r="L265" s="193"/>
      <c r="M265" s="193"/>
      <c r="N265" s="194" t="s">
        <v>333</v>
      </c>
      <c r="O265" s="78"/>
      <c r="P265" s="309">
        <f t="shared" si="77"/>
        <v>0</v>
      </c>
      <c r="Q265" s="309">
        <f t="shared" si="78"/>
        <v>0</v>
      </c>
      <c r="R265" s="91">
        <f t="shared" si="79"/>
        <v>1.392536E-3</v>
      </c>
      <c r="S265" s="309">
        <f t="shared" si="80"/>
        <v>0</v>
      </c>
      <c r="T265" s="309">
        <f t="shared" si="74"/>
        <v>1.392536E-3</v>
      </c>
      <c r="U265" s="309">
        <f t="shared" si="81"/>
        <v>0</v>
      </c>
      <c r="V265" s="309">
        <v>0</v>
      </c>
      <c r="W265" s="309">
        <v>0</v>
      </c>
      <c r="X265" s="309"/>
      <c r="Y265" s="309"/>
      <c r="Z265" s="309"/>
      <c r="AA265" s="309"/>
      <c r="AB265" s="309"/>
      <c r="AC265" s="309"/>
      <c r="AD265" s="309"/>
      <c r="AE265" s="309"/>
      <c r="AF265" s="309"/>
      <c r="AG265" s="309"/>
      <c r="AH265" s="325"/>
      <c r="AI265" s="325"/>
      <c r="AJ265" s="325"/>
      <c r="AK265" s="325"/>
      <c r="AL265" s="325"/>
      <c r="AM265" s="325"/>
      <c r="AN265" s="325"/>
      <c r="AO265" s="325"/>
      <c r="AP265" s="325"/>
      <c r="AQ265" s="325"/>
      <c r="AR265" s="325"/>
      <c r="AS265" s="325">
        <f t="shared" si="75"/>
        <v>0</v>
      </c>
      <c r="AT265" s="325"/>
      <c r="AU265" s="391">
        <v>0</v>
      </c>
      <c r="AV265" s="343">
        <v>0</v>
      </c>
      <c r="AW265" s="343">
        <v>0</v>
      </c>
      <c r="AX265" s="343">
        <v>0</v>
      </c>
      <c r="AY265" s="343">
        <v>0</v>
      </c>
      <c r="AZ265" s="343">
        <v>0</v>
      </c>
      <c r="BA265" s="343">
        <v>0</v>
      </c>
      <c r="BB265" s="337"/>
      <c r="BC265" s="446" t="s">
        <v>334</v>
      </c>
      <c r="BD265" s="355"/>
      <c r="BE265" s="309">
        <f t="shared" si="83"/>
        <v>0</v>
      </c>
      <c r="BF265" s="309">
        <f t="shared" si="83"/>
        <v>0</v>
      </c>
      <c r="BG265" s="199">
        <v>1.392536E-3</v>
      </c>
      <c r="BH265" s="309">
        <f t="shared" si="85"/>
        <v>0</v>
      </c>
      <c r="BI265" s="309">
        <f t="shared" si="85"/>
        <v>0</v>
      </c>
      <c r="BJ265" s="309">
        <f t="shared" si="85"/>
        <v>0</v>
      </c>
      <c r="BK265" s="309">
        <f t="shared" si="84"/>
        <v>0</v>
      </c>
      <c r="BL265" s="309">
        <f t="shared" si="84"/>
        <v>0</v>
      </c>
      <c r="BM265" s="309">
        <f t="shared" si="84"/>
        <v>0</v>
      </c>
      <c r="BN265" s="309">
        <f t="shared" si="84"/>
        <v>0</v>
      </c>
      <c r="BO265" s="309">
        <f t="shared" si="84"/>
        <v>0</v>
      </c>
      <c r="BP265" s="309">
        <f t="shared" si="84"/>
        <v>0</v>
      </c>
      <c r="BQ265" s="98"/>
      <c r="BR265" s="327" t="s">
        <v>334</v>
      </c>
      <c r="BS265" s="104"/>
      <c r="BT265" s="123"/>
      <c r="BU265" s="29">
        <v>1501006759</v>
      </c>
      <c r="BV265" s="29" t="s">
        <v>333</v>
      </c>
    </row>
    <row r="266" spans="1:74" s="29" customFormat="1" ht="26.1" customHeight="1" outlineLevel="1">
      <c r="A266" s="68">
        <v>32</v>
      </c>
      <c r="B266" s="123" t="s">
        <v>366</v>
      </c>
      <c r="C266" s="187"/>
      <c r="D266" s="192" t="s">
        <v>99</v>
      </c>
      <c r="E266" s="186"/>
      <c r="F266" s="183"/>
      <c r="G266" s="118"/>
      <c r="H266" s="118"/>
      <c r="I266" s="77"/>
      <c r="J266" s="77"/>
      <c r="K266" s="182"/>
      <c r="L266" s="193"/>
      <c r="M266" s="193"/>
      <c r="N266" s="194" t="s">
        <v>333</v>
      </c>
      <c r="O266" s="78"/>
      <c r="P266" s="309">
        <f t="shared" si="77"/>
        <v>0</v>
      </c>
      <c r="Q266" s="309">
        <f t="shared" si="78"/>
        <v>0</v>
      </c>
      <c r="R266" s="91">
        <f t="shared" si="79"/>
        <v>7.0722000000000005E-4</v>
      </c>
      <c r="S266" s="309">
        <f t="shared" si="80"/>
        <v>0</v>
      </c>
      <c r="T266" s="309">
        <f t="shared" si="74"/>
        <v>7.0722000000000005E-4</v>
      </c>
      <c r="U266" s="309">
        <f t="shared" si="81"/>
        <v>0</v>
      </c>
      <c r="V266" s="309">
        <v>0</v>
      </c>
      <c r="W266" s="309">
        <v>0</v>
      </c>
      <c r="X266" s="309"/>
      <c r="Y266" s="309"/>
      <c r="Z266" s="309"/>
      <c r="AA266" s="309"/>
      <c r="AB266" s="309"/>
      <c r="AC266" s="309"/>
      <c r="AD266" s="309"/>
      <c r="AE266" s="309"/>
      <c r="AF266" s="309"/>
      <c r="AG266" s="309"/>
      <c r="AH266" s="325"/>
      <c r="AI266" s="325"/>
      <c r="AJ266" s="325"/>
      <c r="AK266" s="325"/>
      <c r="AL266" s="325"/>
      <c r="AM266" s="325"/>
      <c r="AN266" s="325"/>
      <c r="AO266" s="325"/>
      <c r="AP266" s="325"/>
      <c r="AQ266" s="325"/>
      <c r="AR266" s="325"/>
      <c r="AS266" s="325">
        <f t="shared" si="75"/>
        <v>0</v>
      </c>
      <c r="AT266" s="325"/>
      <c r="AU266" s="391">
        <v>0</v>
      </c>
      <c r="AV266" s="343">
        <v>0</v>
      </c>
      <c r="AW266" s="343">
        <v>0</v>
      </c>
      <c r="AX266" s="343">
        <v>0</v>
      </c>
      <c r="AY266" s="343">
        <v>0</v>
      </c>
      <c r="AZ266" s="343">
        <v>0</v>
      </c>
      <c r="BA266" s="343">
        <v>0</v>
      </c>
      <c r="BB266" s="337"/>
      <c r="BC266" s="446" t="s">
        <v>334</v>
      </c>
      <c r="BD266" s="355"/>
      <c r="BE266" s="309">
        <f t="shared" si="83"/>
        <v>0</v>
      </c>
      <c r="BF266" s="309">
        <f t="shared" si="83"/>
        <v>0</v>
      </c>
      <c r="BG266" s="199">
        <v>7.0722000000000005E-4</v>
      </c>
      <c r="BH266" s="309">
        <f t="shared" si="85"/>
        <v>0</v>
      </c>
      <c r="BI266" s="309">
        <f t="shared" si="85"/>
        <v>0</v>
      </c>
      <c r="BJ266" s="309">
        <f t="shared" si="85"/>
        <v>0</v>
      </c>
      <c r="BK266" s="309">
        <f t="shared" si="84"/>
        <v>0</v>
      </c>
      <c r="BL266" s="309">
        <f t="shared" si="84"/>
        <v>0</v>
      </c>
      <c r="BM266" s="309">
        <f t="shared" si="84"/>
        <v>0</v>
      </c>
      <c r="BN266" s="309">
        <f t="shared" si="84"/>
        <v>0</v>
      </c>
      <c r="BO266" s="309">
        <f t="shared" si="84"/>
        <v>0</v>
      </c>
      <c r="BP266" s="309">
        <f t="shared" si="84"/>
        <v>0</v>
      </c>
      <c r="BQ266" s="98"/>
      <c r="BR266" s="327" t="s">
        <v>334</v>
      </c>
      <c r="BS266" s="104"/>
      <c r="BT266" s="123"/>
      <c r="BU266" s="29">
        <v>1501006760</v>
      </c>
      <c r="BV266" s="29" t="s">
        <v>333</v>
      </c>
    </row>
    <row r="267" spans="1:74" s="29" customFormat="1" ht="26.1" customHeight="1" outlineLevel="1">
      <c r="A267" s="68">
        <v>33</v>
      </c>
      <c r="B267" s="123" t="s">
        <v>367</v>
      </c>
      <c r="C267" s="187"/>
      <c r="D267" s="192" t="s">
        <v>99</v>
      </c>
      <c r="E267" s="186"/>
      <c r="F267" s="183"/>
      <c r="G267" s="118"/>
      <c r="H267" s="118"/>
      <c r="I267" s="77"/>
      <c r="J267" s="77"/>
      <c r="K267" s="182"/>
      <c r="L267" s="193"/>
      <c r="M267" s="193"/>
      <c r="N267" s="194" t="s">
        <v>333</v>
      </c>
      <c r="O267" s="78"/>
      <c r="P267" s="309">
        <f t="shared" ref="P267:P298" si="86">BE267</f>
        <v>0</v>
      </c>
      <c r="Q267" s="309">
        <f t="shared" ref="Q267:Q298" si="87">BF267</f>
        <v>0</v>
      </c>
      <c r="R267" s="91">
        <f t="shared" ref="R267:R298" si="88">BG267</f>
        <v>4.2763499999999999E-4</v>
      </c>
      <c r="S267" s="309">
        <f t="shared" ref="S267:S298" si="89">BH267</f>
        <v>0</v>
      </c>
      <c r="T267" s="309">
        <f t="shared" ref="T267:T330" si="90">SUM(P267:S267)</f>
        <v>4.2763499999999999E-4</v>
      </c>
      <c r="U267" s="309">
        <f t="shared" si="81"/>
        <v>0</v>
      </c>
      <c r="V267" s="309">
        <v>0</v>
      </c>
      <c r="W267" s="309">
        <v>0</v>
      </c>
      <c r="X267" s="309"/>
      <c r="Y267" s="309"/>
      <c r="Z267" s="309"/>
      <c r="AA267" s="309"/>
      <c r="AB267" s="309"/>
      <c r="AC267" s="309"/>
      <c r="AD267" s="309"/>
      <c r="AE267" s="309"/>
      <c r="AF267" s="309"/>
      <c r="AG267" s="309"/>
      <c r="AH267" s="325"/>
      <c r="AI267" s="325"/>
      <c r="AJ267" s="325"/>
      <c r="AK267" s="325"/>
      <c r="AL267" s="325"/>
      <c r="AM267" s="325"/>
      <c r="AN267" s="325"/>
      <c r="AO267" s="325"/>
      <c r="AP267" s="325"/>
      <c r="AQ267" s="325"/>
      <c r="AR267" s="325"/>
      <c r="AS267" s="325">
        <f t="shared" ref="AS267:AS330" si="91">SUM(AO267:AR267)</f>
        <v>0</v>
      </c>
      <c r="AT267" s="325"/>
      <c r="AU267" s="391">
        <v>0</v>
      </c>
      <c r="AV267" s="343">
        <v>0</v>
      </c>
      <c r="AW267" s="343">
        <v>0</v>
      </c>
      <c r="AX267" s="343">
        <v>0</v>
      </c>
      <c r="AY267" s="343">
        <v>0</v>
      </c>
      <c r="AZ267" s="343">
        <v>0</v>
      </c>
      <c r="BA267" s="343">
        <v>0</v>
      </c>
      <c r="BB267" s="337"/>
      <c r="BC267" s="446" t="s">
        <v>334</v>
      </c>
      <c r="BD267" s="355"/>
      <c r="BE267" s="309">
        <f t="shared" si="83"/>
        <v>0</v>
      </c>
      <c r="BF267" s="309">
        <f t="shared" si="83"/>
        <v>0</v>
      </c>
      <c r="BG267" s="199">
        <v>4.2763499999999999E-4</v>
      </c>
      <c r="BH267" s="309">
        <f t="shared" si="85"/>
        <v>0</v>
      </c>
      <c r="BI267" s="309">
        <f t="shared" si="85"/>
        <v>0</v>
      </c>
      <c r="BJ267" s="309">
        <f t="shared" si="85"/>
        <v>0</v>
      </c>
      <c r="BK267" s="309">
        <f t="shared" si="84"/>
        <v>0</v>
      </c>
      <c r="BL267" s="309">
        <f t="shared" si="84"/>
        <v>0</v>
      </c>
      <c r="BM267" s="309">
        <f t="shared" si="84"/>
        <v>0</v>
      </c>
      <c r="BN267" s="309">
        <f t="shared" si="84"/>
        <v>0</v>
      </c>
      <c r="BO267" s="309">
        <f t="shared" si="84"/>
        <v>0</v>
      </c>
      <c r="BP267" s="309">
        <f t="shared" si="84"/>
        <v>0</v>
      </c>
      <c r="BQ267" s="98"/>
      <c r="BR267" s="327" t="s">
        <v>334</v>
      </c>
      <c r="BS267" s="104"/>
      <c r="BT267" s="123"/>
      <c r="BU267" s="29">
        <v>1501006761</v>
      </c>
      <c r="BV267" s="29" t="s">
        <v>333</v>
      </c>
    </row>
    <row r="268" spans="1:74" s="29" customFormat="1" ht="26.1" customHeight="1" outlineLevel="1">
      <c r="A268" s="68">
        <v>34</v>
      </c>
      <c r="B268" s="123" t="s">
        <v>368</v>
      </c>
      <c r="C268" s="187"/>
      <c r="D268" s="192" t="s">
        <v>99</v>
      </c>
      <c r="E268" s="186"/>
      <c r="F268" s="183"/>
      <c r="G268" s="118"/>
      <c r="H268" s="118"/>
      <c r="I268" s="77"/>
      <c r="J268" s="77"/>
      <c r="K268" s="182"/>
      <c r="L268" s="193"/>
      <c r="M268" s="193"/>
      <c r="N268" s="194" t="s">
        <v>333</v>
      </c>
      <c r="O268" s="78"/>
      <c r="P268" s="309">
        <f t="shared" si="86"/>
        <v>0</v>
      </c>
      <c r="Q268" s="309">
        <f t="shared" si="87"/>
        <v>0</v>
      </c>
      <c r="R268" s="91">
        <f t="shared" si="88"/>
        <v>4.612672E-3</v>
      </c>
      <c r="S268" s="309">
        <f t="shared" si="89"/>
        <v>0</v>
      </c>
      <c r="T268" s="309">
        <f t="shared" si="90"/>
        <v>4.612672E-3</v>
      </c>
      <c r="U268" s="309">
        <f t="shared" si="81"/>
        <v>0</v>
      </c>
      <c r="V268" s="309">
        <v>0</v>
      </c>
      <c r="W268" s="309">
        <v>0</v>
      </c>
      <c r="X268" s="309"/>
      <c r="Y268" s="309"/>
      <c r="Z268" s="309"/>
      <c r="AA268" s="309"/>
      <c r="AB268" s="309"/>
      <c r="AC268" s="309"/>
      <c r="AD268" s="309"/>
      <c r="AE268" s="309"/>
      <c r="AF268" s="309"/>
      <c r="AG268" s="309"/>
      <c r="AH268" s="325"/>
      <c r="AI268" s="325"/>
      <c r="AJ268" s="325"/>
      <c r="AK268" s="325"/>
      <c r="AL268" s="325"/>
      <c r="AM268" s="325"/>
      <c r="AN268" s="325"/>
      <c r="AO268" s="325"/>
      <c r="AP268" s="325"/>
      <c r="AQ268" s="325"/>
      <c r="AR268" s="325"/>
      <c r="AS268" s="325">
        <f t="shared" si="91"/>
        <v>0</v>
      </c>
      <c r="AT268" s="325"/>
      <c r="AU268" s="391">
        <v>0</v>
      </c>
      <c r="AV268" s="343">
        <v>0</v>
      </c>
      <c r="AW268" s="343">
        <v>0</v>
      </c>
      <c r="AX268" s="343">
        <v>0</v>
      </c>
      <c r="AY268" s="343">
        <v>0</v>
      </c>
      <c r="AZ268" s="343">
        <v>0</v>
      </c>
      <c r="BA268" s="343">
        <v>0</v>
      </c>
      <c r="BB268" s="337"/>
      <c r="BC268" s="446" t="s">
        <v>334</v>
      </c>
      <c r="BD268" s="355"/>
      <c r="BE268" s="309">
        <f t="shared" si="83"/>
        <v>0</v>
      </c>
      <c r="BF268" s="309">
        <f t="shared" si="83"/>
        <v>0</v>
      </c>
      <c r="BG268" s="199">
        <v>4.612672E-3</v>
      </c>
      <c r="BH268" s="309">
        <f t="shared" si="85"/>
        <v>0</v>
      </c>
      <c r="BI268" s="309">
        <f t="shared" si="85"/>
        <v>0</v>
      </c>
      <c r="BJ268" s="309">
        <f t="shared" si="85"/>
        <v>0</v>
      </c>
      <c r="BK268" s="309">
        <f t="shared" si="84"/>
        <v>0</v>
      </c>
      <c r="BL268" s="309">
        <f t="shared" si="84"/>
        <v>0</v>
      </c>
      <c r="BM268" s="309">
        <f t="shared" si="84"/>
        <v>0</v>
      </c>
      <c r="BN268" s="309">
        <f t="shared" si="84"/>
        <v>0</v>
      </c>
      <c r="BO268" s="309">
        <f t="shared" si="84"/>
        <v>0</v>
      </c>
      <c r="BP268" s="309">
        <f t="shared" si="84"/>
        <v>0</v>
      </c>
      <c r="BQ268" s="98"/>
      <c r="BR268" s="327" t="s">
        <v>334</v>
      </c>
      <c r="BS268" s="104"/>
      <c r="BT268" s="123"/>
      <c r="BU268" s="29">
        <v>1501006762</v>
      </c>
      <c r="BV268" s="29" t="s">
        <v>333</v>
      </c>
    </row>
    <row r="269" spans="1:74" s="29" customFormat="1" ht="30" outlineLevel="1">
      <c r="A269" s="68">
        <v>35</v>
      </c>
      <c r="B269" s="123" t="s">
        <v>369</v>
      </c>
      <c r="C269" s="187"/>
      <c r="D269" s="192" t="s">
        <v>99</v>
      </c>
      <c r="E269" s="186"/>
      <c r="F269" s="183"/>
      <c r="G269" s="118"/>
      <c r="H269" s="118"/>
      <c r="I269" s="77"/>
      <c r="J269" s="77"/>
      <c r="K269" s="182"/>
      <c r="L269" s="193"/>
      <c r="M269" s="193"/>
      <c r="N269" s="194" t="s">
        <v>333</v>
      </c>
      <c r="O269" s="78"/>
      <c r="P269" s="309">
        <f t="shared" si="86"/>
        <v>0</v>
      </c>
      <c r="Q269" s="309">
        <f t="shared" si="87"/>
        <v>0</v>
      </c>
      <c r="R269" s="91">
        <f t="shared" si="88"/>
        <v>6.3898000000000004E-5</v>
      </c>
      <c r="S269" s="309">
        <f t="shared" si="89"/>
        <v>0</v>
      </c>
      <c r="T269" s="309">
        <f t="shared" si="90"/>
        <v>6.3898000000000004E-5</v>
      </c>
      <c r="U269" s="309">
        <f t="shared" si="81"/>
        <v>0</v>
      </c>
      <c r="V269" s="309">
        <v>0</v>
      </c>
      <c r="W269" s="309">
        <v>0</v>
      </c>
      <c r="X269" s="309"/>
      <c r="Y269" s="309"/>
      <c r="Z269" s="309"/>
      <c r="AA269" s="309"/>
      <c r="AB269" s="309"/>
      <c r="AC269" s="309"/>
      <c r="AD269" s="309"/>
      <c r="AE269" s="309"/>
      <c r="AF269" s="309"/>
      <c r="AG269" s="309"/>
      <c r="AH269" s="325"/>
      <c r="AI269" s="325"/>
      <c r="AJ269" s="325"/>
      <c r="AK269" s="325"/>
      <c r="AL269" s="325"/>
      <c r="AM269" s="325"/>
      <c r="AN269" s="325"/>
      <c r="AO269" s="325"/>
      <c r="AP269" s="325"/>
      <c r="AQ269" s="325"/>
      <c r="AR269" s="325"/>
      <c r="AS269" s="325">
        <f t="shared" si="91"/>
        <v>0</v>
      </c>
      <c r="AT269" s="325"/>
      <c r="AU269" s="391">
        <v>0</v>
      </c>
      <c r="AV269" s="343">
        <v>0</v>
      </c>
      <c r="AW269" s="343">
        <v>0</v>
      </c>
      <c r="AX269" s="343">
        <v>0</v>
      </c>
      <c r="AY269" s="343">
        <v>0</v>
      </c>
      <c r="AZ269" s="343">
        <v>0</v>
      </c>
      <c r="BA269" s="343">
        <v>0</v>
      </c>
      <c r="BB269" s="337"/>
      <c r="BC269" s="446" t="s">
        <v>334</v>
      </c>
      <c r="BD269" s="355"/>
      <c r="BE269" s="309">
        <f t="shared" si="83"/>
        <v>0</v>
      </c>
      <c r="BF269" s="309">
        <f t="shared" si="83"/>
        <v>0</v>
      </c>
      <c r="BG269" s="199">
        <v>6.3898000000000004E-5</v>
      </c>
      <c r="BH269" s="309">
        <f t="shared" si="85"/>
        <v>0</v>
      </c>
      <c r="BI269" s="309">
        <f t="shared" si="85"/>
        <v>0</v>
      </c>
      <c r="BJ269" s="309">
        <f t="shared" si="85"/>
        <v>0</v>
      </c>
      <c r="BK269" s="309">
        <f t="shared" si="84"/>
        <v>0</v>
      </c>
      <c r="BL269" s="309">
        <f t="shared" si="84"/>
        <v>0</v>
      </c>
      <c r="BM269" s="309">
        <f t="shared" si="84"/>
        <v>0</v>
      </c>
      <c r="BN269" s="309">
        <f t="shared" si="84"/>
        <v>0</v>
      </c>
      <c r="BO269" s="309">
        <f t="shared" si="84"/>
        <v>0</v>
      </c>
      <c r="BP269" s="309">
        <f t="shared" si="84"/>
        <v>0</v>
      </c>
      <c r="BQ269" s="98"/>
      <c r="BR269" s="327" t="s">
        <v>334</v>
      </c>
      <c r="BS269" s="104"/>
      <c r="BT269" s="123"/>
      <c r="BU269" s="29">
        <v>1501006763</v>
      </c>
      <c r="BV269" s="29" t="s">
        <v>333</v>
      </c>
    </row>
    <row r="270" spans="1:74" s="29" customFormat="1" outlineLevel="1">
      <c r="A270" s="68">
        <v>36</v>
      </c>
      <c r="B270" s="123" t="s">
        <v>370</v>
      </c>
      <c r="C270" s="187"/>
      <c r="D270" s="192" t="s">
        <v>99</v>
      </c>
      <c r="E270" s="186"/>
      <c r="F270" s="183"/>
      <c r="G270" s="118"/>
      <c r="H270" s="118"/>
      <c r="I270" s="77"/>
      <c r="J270" s="77"/>
      <c r="K270" s="182"/>
      <c r="L270" s="193"/>
      <c r="M270" s="193"/>
      <c r="N270" s="194" t="s">
        <v>333</v>
      </c>
      <c r="O270" s="78"/>
      <c r="P270" s="309">
        <f t="shared" si="86"/>
        <v>0</v>
      </c>
      <c r="Q270" s="309">
        <f t="shared" si="87"/>
        <v>0</v>
      </c>
      <c r="R270" s="91">
        <f t="shared" si="88"/>
        <v>9.4041100000000005E-4</v>
      </c>
      <c r="S270" s="309">
        <f t="shared" si="89"/>
        <v>0</v>
      </c>
      <c r="T270" s="309">
        <f t="shared" si="90"/>
        <v>9.4041100000000005E-4</v>
      </c>
      <c r="U270" s="309">
        <f t="shared" si="81"/>
        <v>0</v>
      </c>
      <c r="V270" s="309">
        <v>0</v>
      </c>
      <c r="W270" s="309">
        <v>0</v>
      </c>
      <c r="X270" s="309"/>
      <c r="Y270" s="309"/>
      <c r="Z270" s="309"/>
      <c r="AA270" s="309"/>
      <c r="AB270" s="309"/>
      <c r="AC270" s="309"/>
      <c r="AD270" s="309"/>
      <c r="AE270" s="309"/>
      <c r="AF270" s="309"/>
      <c r="AG270" s="309"/>
      <c r="AH270" s="325"/>
      <c r="AI270" s="325"/>
      <c r="AJ270" s="325"/>
      <c r="AK270" s="325"/>
      <c r="AL270" s="325"/>
      <c r="AM270" s="325"/>
      <c r="AN270" s="325"/>
      <c r="AO270" s="325"/>
      <c r="AP270" s="325"/>
      <c r="AQ270" s="325"/>
      <c r="AR270" s="325"/>
      <c r="AS270" s="325">
        <f t="shared" si="91"/>
        <v>0</v>
      </c>
      <c r="AT270" s="325"/>
      <c r="AU270" s="391">
        <v>0</v>
      </c>
      <c r="AV270" s="343">
        <v>0</v>
      </c>
      <c r="AW270" s="343">
        <v>0</v>
      </c>
      <c r="AX270" s="343">
        <v>0</v>
      </c>
      <c r="AY270" s="343">
        <v>0</v>
      </c>
      <c r="AZ270" s="343">
        <v>0</v>
      </c>
      <c r="BA270" s="343">
        <v>0</v>
      </c>
      <c r="BB270" s="337"/>
      <c r="BC270" s="446" t="s">
        <v>334</v>
      </c>
      <c r="BD270" s="355"/>
      <c r="BE270" s="309">
        <f t="shared" si="83"/>
        <v>0</v>
      </c>
      <c r="BF270" s="309">
        <f t="shared" si="83"/>
        <v>0</v>
      </c>
      <c r="BG270" s="199">
        <v>9.4041100000000005E-4</v>
      </c>
      <c r="BH270" s="309">
        <f t="shared" si="85"/>
        <v>0</v>
      </c>
      <c r="BI270" s="309">
        <f t="shared" si="85"/>
        <v>0</v>
      </c>
      <c r="BJ270" s="309">
        <f t="shared" si="85"/>
        <v>0</v>
      </c>
      <c r="BK270" s="309">
        <f t="shared" si="84"/>
        <v>0</v>
      </c>
      <c r="BL270" s="309">
        <f t="shared" si="84"/>
        <v>0</v>
      </c>
      <c r="BM270" s="309">
        <f t="shared" si="84"/>
        <v>0</v>
      </c>
      <c r="BN270" s="309">
        <f t="shared" si="84"/>
        <v>0</v>
      </c>
      <c r="BO270" s="309">
        <f t="shared" si="84"/>
        <v>0</v>
      </c>
      <c r="BP270" s="309">
        <f t="shared" si="84"/>
        <v>0</v>
      </c>
      <c r="BQ270" s="98"/>
      <c r="BR270" s="327" t="s">
        <v>334</v>
      </c>
      <c r="BS270" s="104"/>
      <c r="BT270" s="123"/>
      <c r="BU270" s="29">
        <v>1501006764</v>
      </c>
      <c r="BV270" s="29" t="s">
        <v>333</v>
      </c>
    </row>
    <row r="271" spans="1:74" s="29" customFormat="1" outlineLevel="1">
      <c r="A271" s="68">
        <v>37</v>
      </c>
      <c r="B271" s="123" t="s">
        <v>371</v>
      </c>
      <c r="C271" s="187"/>
      <c r="D271" s="192" t="s">
        <v>99</v>
      </c>
      <c r="E271" s="186"/>
      <c r="F271" s="183"/>
      <c r="G271" s="118"/>
      <c r="H271" s="118"/>
      <c r="I271" s="77"/>
      <c r="J271" s="77"/>
      <c r="K271" s="182"/>
      <c r="L271" s="193"/>
      <c r="M271" s="193"/>
      <c r="N271" s="194" t="s">
        <v>333</v>
      </c>
      <c r="O271" s="78"/>
      <c r="P271" s="309">
        <f t="shared" si="86"/>
        <v>0</v>
      </c>
      <c r="Q271" s="309">
        <f t="shared" si="87"/>
        <v>0</v>
      </c>
      <c r="R271" s="91">
        <f t="shared" si="88"/>
        <v>7.4704199999999995E-4</v>
      </c>
      <c r="S271" s="309">
        <f t="shared" si="89"/>
        <v>0</v>
      </c>
      <c r="T271" s="309">
        <f t="shared" si="90"/>
        <v>7.4704199999999995E-4</v>
      </c>
      <c r="U271" s="309">
        <f t="shared" ref="U271:U313" si="92">BI271</f>
        <v>0</v>
      </c>
      <c r="V271" s="309">
        <v>0</v>
      </c>
      <c r="W271" s="309">
        <v>0</v>
      </c>
      <c r="X271" s="309"/>
      <c r="Y271" s="309"/>
      <c r="Z271" s="309"/>
      <c r="AA271" s="309"/>
      <c r="AB271" s="309"/>
      <c r="AC271" s="309"/>
      <c r="AD271" s="309"/>
      <c r="AE271" s="309"/>
      <c r="AF271" s="309"/>
      <c r="AG271" s="309"/>
      <c r="AH271" s="325"/>
      <c r="AI271" s="325"/>
      <c r="AJ271" s="325"/>
      <c r="AK271" s="325"/>
      <c r="AL271" s="325"/>
      <c r="AM271" s="325"/>
      <c r="AN271" s="325"/>
      <c r="AO271" s="325"/>
      <c r="AP271" s="325"/>
      <c r="AQ271" s="325"/>
      <c r="AR271" s="325"/>
      <c r="AS271" s="325">
        <f t="shared" si="91"/>
        <v>0</v>
      </c>
      <c r="AT271" s="325"/>
      <c r="AU271" s="391">
        <v>0</v>
      </c>
      <c r="AV271" s="343">
        <v>0</v>
      </c>
      <c r="AW271" s="343">
        <v>0</v>
      </c>
      <c r="AX271" s="343">
        <v>0</v>
      </c>
      <c r="AY271" s="343">
        <v>0</v>
      </c>
      <c r="AZ271" s="343">
        <v>0</v>
      </c>
      <c r="BA271" s="343">
        <v>0</v>
      </c>
      <c r="BB271" s="337"/>
      <c r="BC271" s="446" t="s">
        <v>334</v>
      </c>
      <c r="BD271" s="355"/>
      <c r="BE271" s="309">
        <f t="shared" si="83"/>
        <v>0</v>
      </c>
      <c r="BF271" s="309">
        <f t="shared" si="83"/>
        <v>0</v>
      </c>
      <c r="BG271" s="199">
        <v>7.4704199999999995E-4</v>
      </c>
      <c r="BH271" s="309">
        <f t="shared" si="85"/>
        <v>0</v>
      </c>
      <c r="BI271" s="309">
        <f t="shared" si="85"/>
        <v>0</v>
      </c>
      <c r="BJ271" s="309">
        <f t="shared" si="85"/>
        <v>0</v>
      </c>
      <c r="BK271" s="309">
        <f t="shared" si="84"/>
        <v>0</v>
      </c>
      <c r="BL271" s="309">
        <f t="shared" si="84"/>
        <v>0</v>
      </c>
      <c r="BM271" s="309">
        <f t="shared" si="84"/>
        <v>0</v>
      </c>
      <c r="BN271" s="309">
        <f t="shared" si="84"/>
        <v>0</v>
      </c>
      <c r="BO271" s="309">
        <f t="shared" si="84"/>
        <v>0</v>
      </c>
      <c r="BP271" s="309">
        <f t="shared" si="84"/>
        <v>0</v>
      </c>
      <c r="BQ271" s="98"/>
      <c r="BR271" s="327" t="s">
        <v>334</v>
      </c>
      <c r="BS271" s="104"/>
      <c r="BT271" s="123"/>
      <c r="BU271" s="29">
        <v>1501006765</v>
      </c>
      <c r="BV271" s="29" t="s">
        <v>333</v>
      </c>
    </row>
    <row r="272" spans="1:74" s="29" customFormat="1" outlineLevel="1">
      <c r="A272" s="68">
        <v>38</v>
      </c>
      <c r="B272" s="123" t="s">
        <v>372</v>
      </c>
      <c r="C272" s="187"/>
      <c r="D272" s="192" t="s">
        <v>99</v>
      </c>
      <c r="E272" s="186"/>
      <c r="F272" s="183"/>
      <c r="G272" s="118"/>
      <c r="H272" s="118"/>
      <c r="I272" s="77"/>
      <c r="J272" s="77"/>
      <c r="K272" s="182"/>
      <c r="L272" s="193"/>
      <c r="M272" s="193"/>
      <c r="N272" s="194" t="s">
        <v>333</v>
      </c>
      <c r="O272" s="78"/>
      <c r="P272" s="309">
        <f t="shared" si="86"/>
        <v>0</v>
      </c>
      <c r="Q272" s="309">
        <f t="shared" si="87"/>
        <v>0</v>
      </c>
      <c r="R272" s="91">
        <f t="shared" si="88"/>
        <v>2.8485300000000001E-4</v>
      </c>
      <c r="S272" s="309">
        <f t="shared" si="89"/>
        <v>0</v>
      </c>
      <c r="T272" s="309">
        <f t="shared" si="90"/>
        <v>2.8485300000000001E-4</v>
      </c>
      <c r="U272" s="309">
        <f t="shared" si="92"/>
        <v>0</v>
      </c>
      <c r="V272" s="309">
        <v>0</v>
      </c>
      <c r="W272" s="309">
        <v>0</v>
      </c>
      <c r="X272" s="309"/>
      <c r="Y272" s="309"/>
      <c r="Z272" s="309"/>
      <c r="AA272" s="309"/>
      <c r="AB272" s="309"/>
      <c r="AC272" s="309"/>
      <c r="AD272" s="309"/>
      <c r="AE272" s="309"/>
      <c r="AF272" s="309"/>
      <c r="AG272" s="309"/>
      <c r="AH272" s="325"/>
      <c r="AI272" s="325"/>
      <c r="AJ272" s="325"/>
      <c r="AK272" s="325"/>
      <c r="AL272" s="325"/>
      <c r="AM272" s="325"/>
      <c r="AN272" s="325"/>
      <c r="AO272" s="325"/>
      <c r="AP272" s="325"/>
      <c r="AQ272" s="325"/>
      <c r="AR272" s="325"/>
      <c r="AS272" s="325">
        <f t="shared" si="91"/>
        <v>0</v>
      </c>
      <c r="AT272" s="325"/>
      <c r="AU272" s="391">
        <v>0</v>
      </c>
      <c r="AV272" s="343">
        <v>0</v>
      </c>
      <c r="AW272" s="343">
        <v>0</v>
      </c>
      <c r="AX272" s="343">
        <v>0</v>
      </c>
      <c r="AY272" s="343">
        <v>0</v>
      </c>
      <c r="AZ272" s="343">
        <v>0</v>
      </c>
      <c r="BA272" s="343">
        <v>0</v>
      </c>
      <c r="BB272" s="337"/>
      <c r="BC272" s="446" t="s">
        <v>334</v>
      </c>
      <c r="BD272" s="355"/>
      <c r="BE272" s="309">
        <f t="shared" si="83"/>
        <v>0</v>
      </c>
      <c r="BF272" s="309">
        <f t="shared" si="83"/>
        <v>0</v>
      </c>
      <c r="BG272" s="199">
        <v>2.8485300000000001E-4</v>
      </c>
      <c r="BH272" s="309">
        <f t="shared" si="85"/>
        <v>0</v>
      </c>
      <c r="BI272" s="309">
        <f t="shared" si="85"/>
        <v>0</v>
      </c>
      <c r="BJ272" s="309">
        <f t="shared" si="85"/>
        <v>0</v>
      </c>
      <c r="BK272" s="309">
        <f t="shared" si="84"/>
        <v>0</v>
      </c>
      <c r="BL272" s="309">
        <f t="shared" si="84"/>
        <v>0</v>
      </c>
      <c r="BM272" s="309">
        <f t="shared" si="84"/>
        <v>0</v>
      </c>
      <c r="BN272" s="309">
        <f t="shared" si="84"/>
        <v>0</v>
      </c>
      <c r="BO272" s="309">
        <f t="shared" si="84"/>
        <v>0</v>
      </c>
      <c r="BP272" s="309">
        <f t="shared" si="84"/>
        <v>0</v>
      </c>
      <c r="BQ272" s="98"/>
      <c r="BR272" s="327" t="s">
        <v>334</v>
      </c>
      <c r="BS272" s="104"/>
      <c r="BT272" s="123"/>
      <c r="BU272" s="29">
        <v>1501006766</v>
      </c>
      <c r="BV272" s="29" t="s">
        <v>333</v>
      </c>
    </row>
    <row r="273" spans="1:74" s="29" customFormat="1" outlineLevel="1">
      <c r="A273" s="68">
        <v>39</v>
      </c>
      <c r="B273" s="123" t="s">
        <v>373</v>
      </c>
      <c r="C273" s="187"/>
      <c r="D273" s="192" t="s">
        <v>99</v>
      </c>
      <c r="E273" s="186"/>
      <c r="F273" s="183"/>
      <c r="G273" s="118"/>
      <c r="H273" s="118"/>
      <c r="I273" s="77"/>
      <c r="J273" s="77"/>
      <c r="K273" s="182"/>
      <c r="L273" s="193"/>
      <c r="M273" s="193"/>
      <c r="N273" s="194" t="s">
        <v>333</v>
      </c>
      <c r="O273" s="78"/>
      <c r="P273" s="309">
        <f t="shared" si="86"/>
        <v>0</v>
      </c>
      <c r="Q273" s="309">
        <f t="shared" si="87"/>
        <v>0</v>
      </c>
      <c r="R273" s="91">
        <f t="shared" si="88"/>
        <v>1.5851400000000001E-4</v>
      </c>
      <c r="S273" s="309">
        <f t="shared" si="89"/>
        <v>0</v>
      </c>
      <c r="T273" s="309">
        <f t="shared" si="90"/>
        <v>1.5851400000000001E-4</v>
      </c>
      <c r="U273" s="309">
        <f t="shared" si="92"/>
        <v>0</v>
      </c>
      <c r="V273" s="309">
        <v>0</v>
      </c>
      <c r="W273" s="309">
        <v>0</v>
      </c>
      <c r="X273" s="309"/>
      <c r="Y273" s="309"/>
      <c r="Z273" s="309"/>
      <c r="AA273" s="309"/>
      <c r="AB273" s="309"/>
      <c r="AC273" s="309"/>
      <c r="AD273" s="309"/>
      <c r="AE273" s="309"/>
      <c r="AF273" s="309"/>
      <c r="AG273" s="309"/>
      <c r="AH273" s="325"/>
      <c r="AI273" s="325"/>
      <c r="AJ273" s="325"/>
      <c r="AK273" s="325"/>
      <c r="AL273" s="325"/>
      <c r="AM273" s="325"/>
      <c r="AN273" s="325"/>
      <c r="AO273" s="325"/>
      <c r="AP273" s="325"/>
      <c r="AQ273" s="325"/>
      <c r="AR273" s="325"/>
      <c r="AS273" s="325">
        <f t="shared" si="91"/>
        <v>0</v>
      </c>
      <c r="AT273" s="325"/>
      <c r="AU273" s="391">
        <v>0</v>
      </c>
      <c r="AV273" s="343">
        <v>0</v>
      </c>
      <c r="AW273" s="343">
        <v>0</v>
      </c>
      <c r="AX273" s="343">
        <v>0</v>
      </c>
      <c r="AY273" s="343">
        <v>0</v>
      </c>
      <c r="AZ273" s="343">
        <v>0</v>
      </c>
      <c r="BA273" s="343">
        <v>0</v>
      </c>
      <c r="BB273" s="337"/>
      <c r="BC273" s="446" t="s">
        <v>334</v>
      </c>
      <c r="BD273" s="355"/>
      <c r="BE273" s="309">
        <f t="shared" si="83"/>
        <v>0</v>
      </c>
      <c r="BF273" s="309">
        <f t="shared" si="83"/>
        <v>0</v>
      </c>
      <c r="BG273" s="199">
        <v>1.5851400000000001E-4</v>
      </c>
      <c r="BH273" s="309">
        <f t="shared" si="85"/>
        <v>0</v>
      </c>
      <c r="BI273" s="309">
        <f t="shared" si="85"/>
        <v>0</v>
      </c>
      <c r="BJ273" s="309">
        <f t="shared" si="85"/>
        <v>0</v>
      </c>
      <c r="BK273" s="309">
        <f t="shared" si="84"/>
        <v>0</v>
      </c>
      <c r="BL273" s="309">
        <f t="shared" si="84"/>
        <v>0</v>
      </c>
      <c r="BM273" s="309">
        <f t="shared" si="84"/>
        <v>0</v>
      </c>
      <c r="BN273" s="309">
        <f t="shared" si="84"/>
        <v>0</v>
      </c>
      <c r="BO273" s="309">
        <f t="shared" si="84"/>
        <v>0</v>
      </c>
      <c r="BP273" s="309">
        <f t="shared" si="84"/>
        <v>0</v>
      </c>
      <c r="BQ273" s="98"/>
      <c r="BR273" s="327" t="s">
        <v>334</v>
      </c>
      <c r="BS273" s="104"/>
      <c r="BT273" s="123"/>
      <c r="BU273" s="29">
        <v>1501006767</v>
      </c>
      <c r="BV273" s="29" t="s">
        <v>333</v>
      </c>
    </row>
    <row r="274" spans="1:74" s="29" customFormat="1" ht="30" outlineLevel="1">
      <c r="A274" s="68">
        <v>40</v>
      </c>
      <c r="B274" s="123" t="s">
        <v>374</v>
      </c>
      <c r="C274" s="187"/>
      <c r="D274" s="192" t="s">
        <v>99</v>
      </c>
      <c r="E274" s="186"/>
      <c r="F274" s="183"/>
      <c r="G274" s="118"/>
      <c r="H274" s="118"/>
      <c r="I274" s="77"/>
      <c r="J274" s="77"/>
      <c r="K274" s="182"/>
      <c r="L274" s="193"/>
      <c r="M274" s="193"/>
      <c r="N274" s="194" t="s">
        <v>333</v>
      </c>
      <c r="O274" s="78"/>
      <c r="P274" s="309">
        <f t="shared" si="86"/>
        <v>0</v>
      </c>
      <c r="Q274" s="309">
        <f t="shared" si="87"/>
        <v>0</v>
      </c>
      <c r="R274" s="91">
        <f t="shared" si="88"/>
        <v>5.5407899999999996E-4</v>
      </c>
      <c r="S274" s="309">
        <f t="shared" si="89"/>
        <v>0</v>
      </c>
      <c r="T274" s="309">
        <f t="shared" si="90"/>
        <v>5.5407899999999996E-4</v>
      </c>
      <c r="U274" s="309">
        <f t="shared" si="92"/>
        <v>0</v>
      </c>
      <c r="V274" s="309">
        <v>0</v>
      </c>
      <c r="W274" s="309">
        <v>0</v>
      </c>
      <c r="X274" s="309"/>
      <c r="Y274" s="309"/>
      <c r="Z274" s="309"/>
      <c r="AA274" s="309"/>
      <c r="AB274" s="309"/>
      <c r="AC274" s="309"/>
      <c r="AD274" s="309"/>
      <c r="AE274" s="309"/>
      <c r="AF274" s="309"/>
      <c r="AG274" s="309"/>
      <c r="AH274" s="325"/>
      <c r="AI274" s="325"/>
      <c r="AJ274" s="325"/>
      <c r="AK274" s="325"/>
      <c r="AL274" s="325"/>
      <c r="AM274" s="325"/>
      <c r="AN274" s="325"/>
      <c r="AO274" s="325"/>
      <c r="AP274" s="325"/>
      <c r="AQ274" s="325"/>
      <c r="AR274" s="325"/>
      <c r="AS274" s="325">
        <f t="shared" si="91"/>
        <v>0</v>
      </c>
      <c r="AT274" s="325"/>
      <c r="AU274" s="391">
        <v>0</v>
      </c>
      <c r="AV274" s="343">
        <v>0</v>
      </c>
      <c r="AW274" s="343">
        <v>0</v>
      </c>
      <c r="AX274" s="343">
        <v>0</v>
      </c>
      <c r="AY274" s="343">
        <v>0</v>
      </c>
      <c r="AZ274" s="343">
        <v>0</v>
      </c>
      <c r="BA274" s="343">
        <v>0</v>
      </c>
      <c r="BB274" s="337"/>
      <c r="BC274" s="446" t="s">
        <v>334</v>
      </c>
      <c r="BD274" s="355"/>
      <c r="BE274" s="309">
        <f t="shared" si="83"/>
        <v>0</v>
      </c>
      <c r="BF274" s="309">
        <f t="shared" si="83"/>
        <v>0</v>
      </c>
      <c r="BG274" s="199">
        <v>5.5407899999999996E-4</v>
      </c>
      <c r="BH274" s="309">
        <f t="shared" si="85"/>
        <v>0</v>
      </c>
      <c r="BI274" s="309">
        <f t="shared" si="85"/>
        <v>0</v>
      </c>
      <c r="BJ274" s="309">
        <f t="shared" si="85"/>
        <v>0</v>
      </c>
      <c r="BK274" s="309">
        <f t="shared" si="84"/>
        <v>0</v>
      </c>
      <c r="BL274" s="309">
        <f t="shared" si="84"/>
        <v>0</v>
      </c>
      <c r="BM274" s="309">
        <f t="shared" si="84"/>
        <v>0</v>
      </c>
      <c r="BN274" s="309">
        <f t="shared" si="84"/>
        <v>0</v>
      </c>
      <c r="BO274" s="309">
        <f t="shared" si="84"/>
        <v>0</v>
      </c>
      <c r="BP274" s="309">
        <f t="shared" si="84"/>
        <v>0</v>
      </c>
      <c r="BQ274" s="98"/>
      <c r="BR274" s="327" t="s">
        <v>334</v>
      </c>
      <c r="BS274" s="104"/>
      <c r="BT274" s="123"/>
      <c r="BU274" s="29">
        <v>1501006768</v>
      </c>
      <c r="BV274" s="29" t="s">
        <v>333</v>
      </c>
    </row>
    <row r="275" spans="1:74" s="29" customFormat="1" outlineLevel="1">
      <c r="A275" s="68">
        <v>41</v>
      </c>
      <c r="B275" s="123" t="s">
        <v>375</v>
      </c>
      <c r="C275" s="187"/>
      <c r="D275" s="192" t="s">
        <v>99</v>
      </c>
      <c r="E275" s="186"/>
      <c r="F275" s="183"/>
      <c r="G275" s="118"/>
      <c r="H275" s="118"/>
      <c r="I275" s="77"/>
      <c r="J275" s="77"/>
      <c r="K275" s="182"/>
      <c r="L275" s="193"/>
      <c r="M275" s="193"/>
      <c r="N275" s="194" t="s">
        <v>333</v>
      </c>
      <c r="O275" s="78"/>
      <c r="P275" s="309">
        <f t="shared" si="86"/>
        <v>0</v>
      </c>
      <c r="Q275" s="309">
        <f t="shared" si="87"/>
        <v>0</v>
      </c>
      <c r="R275" s="91">
        <f t="shared" si="88"/>
        <v>2.6945000000000002E-4</v>
      </c>
      <c r="S275" s="309">
        <f t="shared" si="89"/>
        <v>0</v>
      </c>
      <c r="T275" s="309">
        <f t="shared" si="90"/>
        <v>2.6945000000000002E-4</v>
      </c>
      <c r="U275" s="309">
        <f t="shared" si="92"/>
        <v>0</v>
      </c>
      <c r="V275" s="309">
        <v>0</v>
      </c>
      <c r="W275" s="309">
        <v>0</v>
      </c>
      <c r="X275" s="309"/>
      <c r="Y275" s="309"/>
      <c r="Z275" s="309"/>
      <c r="AA275" s="309"/>
      <c r="AB275" s="309"/>
      <c r="AC275" s="309"/>
      <c r="AD275" s="309"/>
      <c r="AE275" s="309"/>
      <c r="AF275" s="309"/>
      <c r="AG275" s="309"/>
      <c r="AH275" s="325"/>
      <c r="AI275" s="325"/>
      <c r="AJ275" s="325"/>
      <c r="AK275" s="325"/>
      <c r="AL275" s="325"/>
      <c r="AM275" s="325"/>
      <c r="AN275" s="325"/>
      <c r="AO275" s="325"/>
      <c r="AP275" s="325"/>
      <c r="AQ275" s="325"/>
      <c r="AR275" s="325"/>
      <c r="AS275" s="325">
        <f t="shared" si="91"/>
        <v>0</v>
      </c>
      <c r="AT275" s="325"/>
      <c r="AU275" s="391">
        <v>0</v>
      </c>
      <c r="AV275" s="343">
        <v>0</v>
      </c>
      <c r="AW275" s="343">
        <v>0</v>
      </c>
      <c r="AX275" s="343">
        <v>0</v>
      </c>
      <c r="AY275" s="343">
        <v>0</v>
      </c>
      <c r="AZ275" s="343">
        <v>0</v>
      </c>
      <c r="BA275" s="343">
        <v>0</v>
      </c>
      <c r="BB275" s="337"/>
      <c r="BC275" s="446" t="s">
        <v>334</v>
      </c>
      <c r="BD275" s="355"/>
      <c r="BE275" s="309">
        <f t="shared" si="83"/>
        <v>0</v>
      </c>
      <c r="BF275" s="309">
        <f t="shared" si="83"/>
        <v>0</v>
      </c>
      <c r="BG275" s="199">
        <v>2.6945000000000002E-4</v>
      </c>
      <c r="BH275" s="309">
        <f t="shared" si="85"/>
        <v>0</v>
      </c>
      <c r="BI275" s="309">
        <f t="shared" si="85"/>
        <v>0</v>
      </c>
      <c r="BJ275" s="309">
        <f t="shared" si="85"/>
        <v>0</v>
      </c>
      <c r="BK275" s="309">
        <f t="shared" si="84"/>
        <v>0</v>
      </c>
      <c r="BL275" s="309">
        <f t="shared" si="84"/>
        <v>0</v>
      </c>
      <c r="BM275" s="309">
        <f t="shared" si="84"/>
        <v>0</v>
      </c>
      <c r="BN275" s="309">
        <f t="shared" si="84"/>
        <v>0</v>
      </c>
      <c r="BO275" s="309">
        <f t="shared" si="84"/>
        <v>0</v>
      </c>
      <c r="BP275" s="309">
        <f t="shared" si="84"/>
        <v>0</v>
      </c>
      <c r="BQ275" s="98"/>
      <c r="BR275" s="327" t="s">
        <v>334</v>
      </c>
      <c r="BS275" s="104"/>
      <c r="BT275" s="123"/>
      <c r="BU275" s="29">
        <v>1501006769</v>
      </c>
      <c r="BV275" s="29" t="s">
        <v>333</v>
      </c>
    </row>
    <row r="276" spans="1:74" s="29" customFormat="1" outlineLevel="1">
      <c r="A276" s="68">
        <v>42</v>
      </c>
      <c r="B276" s="123" t="s">
        <v>376</v>
      </c>
      <c r="C276" s="187"/>
      <c r="D276" s="192" t="s">
        <v>99</v>
      </c>
      <c r="E276" s="186"/>
      <c r="F276" s="183"/>
      <c r="G276" s="118"/>
      <c r="H276" s="118"/>
      <c r="I276" s="77"/>
      <c r="J276" s="77"/>
      <c r="K276" s="182"/>
      <c r="L276" s="193"/>
      <c r="M276" s="193"/>
      <c r="N276" s="194" t="s">
        <v>333</v>
      </c>
      <c r="O276" s="78"/>
      <c r="P276" s="309">
        <f t="shared" si="86"/>
        <v>0</v>
      </c>
      <c r="Q276" s="309">
        <f t="shared" si="87"/>
        <v>0</v>
      </c>
      <c r="R276" s="91">
        <f t="shared" si="88"/>
        <v>1.64229E-4</v>
      </c>
      <c r="S276" s="309">
        <f t="shared" si="89"/>
        <v>0</v>
      </c>
      <c r="T276" s="309">
        <f t="shared" si="90"/>
        <v>1.64229E-4</v>
      </c>
      <c r="U276" s="309">
        <f t="shared" si="92"/>
        <v>0</v>
      </c>
      <c r="V276" s="309">
        <v>0</v>
      </c>
      <c r="W276" s="309">
        <v>0</v>
      </c>
      <c r="X276" s="309"/>
      <c r="Y276" s="309"/>
      <c r="Z276" s="309"/>
      <c r="AA276" s="309"/>
      <c r="AB276" s="309"/>
      <c r="AC276" s="309"/>
      <c r="AD276" s="309"/>
      <c r="AE276" s="309"/>
      <c r="AF276" s="309"/>
      <c r="AG276" s="309"/>
      <c r="AH276" s="325"/>
      <c r="AI276" s="325"/>
      <c r="AJ276" s="325"/>
      <c r="AK276" s="325"/>
      <c r="AL276" s="325"/>
      <c r="AM276" s="325"/>
      <c r="AN276" s="325"/>
      <c r="AO276" s="325"/>
      <c r="AP276" s="325"/>
      <c r="AQ276" s="325"/>
      <c r="AR276" s="325"/>
      <c r="AS276" s="325">
        <f t="shared" si="91"/>
        <v>0</v>
      </c>
      <c r="AT276" s="325"/>
      <c r="AU276" s="391">
        <v>0</v>
      </c>
      <c r="AV276" s="343">
        <v>0</v>
      </c>
      <c r="AW276" s="343">
        <v>0</v>
      </c>
      <c r="AX276" s="343">
        <v>0</v>
      </c>
      <c r="AY276" s="343">
        <v>0</v>
      </c>
      <c r="AZ276" s="343">
        <v>0</v>
      </c>
      <c r="BA276" s="343">
        <v>0</v>
      </c>
      <c r="BB276" s="337"/>
      <c r="BC276" s="446" t="s">
        <v>334</v>
      </c>
      <c r="BD276" s="355"/>
      <c r="BE276" s="309">
        <f t="shared" si="83"/>
        <v>0</v>
      </c>
      <c r="BF276" s="309">
        <f t="shared" si="83"/>
        <v>0</v>
      </c>
      <c r="BG276" s="199">
        <v>1.64229E-4</v>
      </c>
      <c r="BH276" s="309">
        <f t="shared" si="85"/>
        <v>0</v>
      </c>
      <c r="BI276" s="309">
        <f t="shared" si="85"/>
        <v>0</v>
      </c>
      <c r="BJ276" s="309">
        <f t="shared" si="85"/>
        <v>0</v>
      </c>
      <c r="BK276" s="309">
        <f t="shared" si="84"/>
        <v>0</v>
      </c>
      <c r="BL276" s="309">
        <f t="shared" si="84"/>
        <v>0</v>
      </c>
      <c r="BM276" s="309">
        <f t="shared" si="84"/>
        <v>0</v>
      </c>
      <c r="BN276" s="309">
        <f t="shared" si="84"/>
        <v>0</v>
      </c>
      <c r="BO276" s="309">
        <f t="shared" si="84"/>
        <v>0</v>
      </c>
      <c r="BP276" s="309">
        <f t="shared" si="84"/>
        <v>0</v>
      </c>
      <c r="BQ276" s="98"/>
      <c r="BR276" s="327" t="s">
        <v>334</v>
      </c>
      <c r="BS276" s="104"/>
      <c r="BT276" s="123"/>
      <c r="BU276" s="29">
        <v>1501006770</v>
      </c>
      <c r="BV276" s="29" t="s">
        <v>333</v>
      </c>
    </row>
    <row r="277" spans="1:74" s="29" customFormat="1" outlineLevel="1">
      <c r="A277" s="68">
        <v>43</v>
      </c>
      <c r="B277" s="123" t="s">
        <v>377</v>
      </c>
      <c r="C277" s="187"/>
      <c r="D277" s="192" t="s">
        <v>99</v>
      </c>
      <c r="E277" s="186"/>
      <c r="F277" s="183"/>
      <c r="G277" s="118"/>
      <c r="H277" s="118"/>
      <c r="I277" s="77"/>
      <c r="J277" s="77"/>
      <c r="K277" s="182"/>
      <c r="L277" s="193"/>
      <c r="M277" s="193"/>
      <c r="N277" s="194" t="s">
        <v>333</v>
      </c>
      <c r="O277" s="78"/>
      <c r="P277" s="309">
        <f t="shared" si="86"/>
        <v>0</v>
      </c>
      <c r="Q277" s="309">
        <f t="shared" si="87"/>
        <v>0</v>
      </c>
      <c r="R277" s="91">
        <f t="shared" si="88"/>
        <v>1.7302000000000001E-5</v>
      </c>
      <c r="S277" s="309">
        <f t="shared" si="89"/>
        <v>0</v>
      </c>
      <c r="T277" s="309">
        <f t="shared" si="90"/>
        <v>1.7302000000000001E-5</v>
      </c>
      <c r="U277" s="309">
        <f t="shared" si="92"/>
        <v>0</v>
      </c>
      <c r="V277" s="309">
        <v>0</v>
      </c>
      <c r="W277" s="309">
        <v>0</v>
      </c>
      <c r="X277" s="309"/>
      <c r="Y277" s="309"/>
      <c r="Z277" s="309"/>
      <c r="AA277" s="309"/>
      <c r="AB277" s="309"/>
      <c r="AC277" s="309"/>
      <c r="AD277" s="309"/>
      <c r="AE277" s="309"/>
      <c r="AF277" s="309"/>
      <c r="AG277" s="309"/>
      <c r="AH277" s="325"/>
      <c r="AI277" s="325"/>
      <c r="AJ277" s="325"/>
      <c r="AK277" s="325"/>
      <c r="AL277" s="325"/>
      <c r="AM277" s="325"/>
      <c r="AN277" s="325"/>
      <c r="AO277" s="325"/>
      <c r="AP277" s="325"/>
      <c r="AQ277" s="325"/>
      <c r="AR277" s="325"/>
      <c r="AS277" s="325">
        <f t="shared" si="91"/>
        <v>0</v>
      </c>
      <c r="AT277" s="325"/>
      <c r="AU277" s="391">
        <v>0</v>
      </c>
      <c r="AV277" s="343">
        <v>0</v>
      </c>
      <c r="AW277" s="343">
        <v>0</v>
      </c>
      <c r="AX277" s="343">
        <v>0</v>
      </c>
      <c r="AY277" s="343">
        <v>0</v>
      </c>
      <c r="AZ277" s="343">
        <v>0</v>
      </c>
      <c r="BA277" s="343">
        <v>0</v>
      </c>
      <c r="BB277" s="337"/>
      <c r="BC277" s="446" t="s">
        <v>334</v>
      </c>
      <c r="BD277" s="355"/>
      <c r="BE277" s="309">
        <f t="shared" si="83"/>
        <v>0</v>
      </c>
      <c r="BF277" s="309">
        <f t="shared" si="83"/>
        <v>0</v>
      </c>
      <c r="BG277" s="199">
        <v>1.7302000000000001E-5</v>
      </c>
      <c r="BH277" s="309">
        <f t="shared" si="85"/>
        <v>0</v>
      </c>
      <c r="BI277" s="309">
        <f t="shared" si="85"/>
        <v>0</v>
      </c>
      <c r="BJ277" s="309">
        <f t="shared" si="85"/>
        <v>0</v>
      </c>
      <c r="BK277" s="309">
        <f t="shared" si="84"/>
        <v>0</v>
      </c>
      <c r="BL277" s="309">
        <f t="shared" si="84"/>
        <v>0</v>
      </c>
      <c r="BM277" s="309">
        <f t="shared" si="84"/>
        <v>0</v>
      </c>
      <c r="BN277" s="309">
        <f t="shared" si="84"/>
        <v>0</v>
      </c>
      <c r="BO277" s="309">
        <f t="shared" si="84"/>
        <v>0</v>
      </c>
      <c r="BP277" s="309">
        <f t="shared" si="84"/>
        <v>0</v>
      </c>
      <c r="BQ277" s="98"/>
      <c r="BR277" s="327" t="s">
        <v>334</v>
      </c>
      <c r="BS277" s="104"/>
      <c r="BT277" s="123"/>
      <c r="BU277" s="29">
        <v>1501006771</v>
      </c>
      <c r="BV277" s="29" t="s">
        <v>333</v>
      </c>
    </row>
    <row r="278" spans="1:74" s="29" customFormat="1" ht="30" customHeight="1" outlineLevel="1">
      <c r="A278" s="68">
        <v>44</v>
      </c>
      <c r="B278" s="123" t="s">
        <v>378</v>
      </c>
      <c r="C278" s="187"/>
      <c r="D278" s="192" t="s">
        <v>99</v>
      </c>
      <c r="E278" s="186"/>
      <c r="F278" s="183"/>
      <c r="G278" s="118"/>
      <c r="H278" s="118"/>
      <c r="I278" s="77"/>
      <c r="J278" s="77"/>
      <c r="K278" s="182"/>
      <c r="L278" s="193"/>
      <c r="M278" s="193"/>
      <c r="N278" s="194" t="s">
        <v>333</v>
      </c>
      <c r="O278" s="78"/>
      <c r="P278" s="309">
        <f t="shared" si="86"/>
        <v>0</v>
      </c>
      <c r="Q278" s="309">
        <f t="shared" si="87"/>
        <v>0</v>
      </c>
      <c r="R278" s="91">
        <f t="shared" si="88"/>
        <v>8.551E-6</v>
      </c>
      <c r="S278" s="309">
        <f t="shared" si="89"/>
        <v>0</v>
      </c>
      <c r="T278" s="309">
        <f t="shared" si="90"/>
        <v>8.551E-6</v>
      </c>
      <c r="U278" s="309">
        <f t="shared" si="92"/>
        <v>0</v>
      </c>
      <c r="V278" s="309">
        <v>0</v>
      </c>
      <c r="W278" s="309">
        <v>0</v>
      </c>
      <c r="X278" s="309"/>
      <c r="Y278" s="309"/>
      <c r="Z278" s="309"/>
      <c r="AA278" s="309"/>
      <c r="AB278" s="309"/>
      <c r="AC278" s="309"/>
      <c r="AD278" s="309"/>
      <c r="AE278" s="309"/>
      <c r="AF278" s="309"/>
      <c r="AG278" s="309"/>
      <c r="AH278" s="325"/>
      <c r="AI278" s="325"/>
      <c r="AJ278" s="325"/>
      <c r="AK278" s="325"/>
      <c r="AL278" s="325"/>
      <c r="AM278" s="325"/>
      <c r="AN278" s="325"/>
      <c r="AO278" s="325"/>
      <c r="AP278" s="325"/>
      <c r="AQ278" s="325"/>
      <c r="AR278" s="325"/>
      <c r="AS278" s="325">
        <f t="shared" si="91"/>
        <v>0</v>
      </c>
      <c r="AT278" s="325"/>
      <c r="AU278" s="391">
        <v>0</v>
      </c>
      <c r="AV278" s="343">
        <v>0</v>
      </c>
      <c r="AW278" s="343">
        <v>0</v>
      </c>
      <c r="AX278" s="343">
        <v>0</v>
      </c>
      <c r="AY278" s="343">
        <v>0</v>
      </c>
      <c r="AZ278" s="343">
        <v>0</v>
      </c>
      <c r="BA278" s="343">
        <v>0</v>
      </c>
      <c r="BB278" s="337"/>
      <c r="BC278" s="446" t="s">
        <v>334</v>
      </c>
      <c r="BD278" s="355"/>
      <c r="BE278" s="309">
        <f t="shared" si="83"/>
        <v>0</v>
      </c>
      <c r="BF278" s="309">
        <f t="shared" si="83"/>
        <v>0</v>
      </c>
      <c r="BG278" s="199">
        <v>8.551E-6</v>
      </c>
      <c r="BH278" s="309">
        <f t="shared" si="85"/>
        <v>0</v>
      </c>
      <c r="BI278" s="309">
        <f t="shared" si="85"/>
        <v>0</v>
      </c>
      <c r="BJ278" s="309">
        <f t="shared" si="85"/>
        <v>0</v>
      </c>
      <c r="BK278" s="309">
        <f t="shared" si="84"/>
        <v>0</v>
      </c>
      <c r="BL278" s="309">
        <f t="shared" si="84"/>
        <v>0</v>
      </c>
      <c r="BM278" s="309">
        <f t="shared" si="84"/>
        <v>0</v>
      </c>
      <c r="BN278" s="309">
        <f t="shared" si="84"/>
        <v>0</v>
      </c>
      <c r="BO278" s="309">
        <f t="shared" si="84"/>
        <v>0</v>
      </c>
      <c r="BP278" s="309">
        <f t="shared" si="84"/>
        <v>0</v>
      </c>
      <c r="BQ278" s="98"/>
      <c r="BR278" s="327" t="s">
        <v>334</v>
      </c>
      <c r="BS278" s="104"/>
      <c r="BT278" s="123"/>
      <c r="BU278" s="29">
        <v>1501006772</v>
      </c>
      <c r="BV278" s="29" t="s">
        <v>333</v>
      </c>
    </row>
    <row r="279" spans="1:74" s="29" customFormat="1" ht="30" customHeight="1" outlineLevel="1">
      <c r="A279" s="68">
        <v>45</v>
      </c>
      <c r="B279" s="123" t="s">
        <v>379</v>
      </c>
      <c r="C279" s="187"/>
      <c r="D279" s="192" t="s">
        <v>99</v>
      </c>
      <c r="E279" s="186"/>
      <c r="F279" s="183"/>
      <c r="G279" s="118"/>
      <c r="H279" s="118"/>
      <c r="I279" s="77"/>
      <c r="J279" s="77"/>
      <c r="K279" s="182"/>
      <c r="L279" s="193"/>
      <c r="M279" s="193"/>
      <c r="N279" s="194" t="s">
        <v>333</v>
      </c>
      <c r="O279" s="78"/>
      <c r="P279" s="309">
        <f t="shared" si="86"/>
        <v>0</v>
      </c>
      <c r="Q279" s="309">
        <f t="shared" si="87"/>
        <v>0</v>
      </c>
      <c r="R279" s="91">
        <f t="shared" si="88"/>
        <v>1.6923E-5</v>
      </c>
      <c r="S279" s="309">
        <f t="shared" si="89"/>
        <v>0</v>
      </c>
      <c r="T279" s="309">
        <f t="shared" si="90"/>
        <v>1.6923E-5</v>
      </c>
      <c r="U279" s="309">
        <f t="shared" si="92"/>
        <v>0</v>
      </c>
      <c r="V279" s="309">
        <v>0</v>
      </c>
      <c r="W279" s="309">
        <v>0</v>
      </c>
      <c r="X279" s="309"/>
      <c r="Y279" s="309"/>
      <c r="Z279" s="309"/>
      <c r="AA279" s="309"/>
      <c r="AB279" s="309"/>
      <c r="AC279" s="309"/>
      <c r="AD279" s="309"/>
      <c r="AE279" s="309"/>
      <c r="AF279" s="309"/>
      <c r="AG279" s="309"/>
      <c r="AH279" s="325"/>
      <c r="AI279" s="325"/>
      <c r="AJ279" s="325"/>
      <c r="AK279" s="325"/>
      <c r="AL279" s="325"/>
      <c r="AM279" s="325"/>
      <c r="AN279" s="325"/>
      <c r="AO279" s="325"/>
      <c r="AP279" s="325"/>
      <c r="AQ279" s="325"/>
      <c r="AR279" s="325"/>
      <c r="AS279" s="325">
        <f t="shared" si="91"/>
        <v>0</v>
      </c>
      <c r="AT279" s="325"/>
      <c r="AU279" s="391">
        <v>0</v>
      </c>
      <c r="AV279" s="343">
        <v>0</v>
      </c>
      <c r="AW279" s="343">
        <v>0</v>
      </c>
      <c r="AX279" s="343">
        <v>0</v>
      </c>
      <c r="AY279" s="343">
        <v>0</v>
      </c>
      <c r="AZ279" s="343">
        <v>0</v>
      </c>
      <c r="BA279" s="343">
        <v>0</v>
      </c>
      <c r="BB279" s="337"/>
      <c r="BC279" s="446" t="s">
        <v>334</v>
      </c>
      <c r="BD279" s="355"/>
      <c r="BE279" s="309">
        <f t="shared" si="83"/>
        <v>0</v>
      </c>
      <c r="BF279" s="309">
        <f t="shared" si="83"/>
        <v>0</v>
      </c>
      <c r="BG279" s="199">
        <v>1.6923E-5</v>
      </c>
      <c r="BH279" s="309">
        <f t="shared" si="85"/>
        <v>0</v>
      </c>
      <c r="BI279" s="309">
        <f t="shared" si="85"/>
        <v>0</v>
      </c>
      <c r="BJ279" s="309">
        <f t="shared" si="85"/>
        <v>0</v>
      </c>
      <c r="BK279" s="309">
        <f t="shared" si="84"/>
        <v>0</v>
      </c>
      <c r="BL279" s="309">
        <f t="shared" si="84"/>
        <v>0</v>
      </c>
      <c r="BM279" s="309">
        <f t="shared" si="84"/>
        <v>0</v>
      </c>
      <c r="BN279" s="309">
        <f t="shared" si="84"/>
        <v>0</v>
      </c>
      <c r="BO279" s="309">
        <f t="shared" si="84"/>
        <v>0</v>
      </c>
      <c r="BP279" s="309">
        <f t="shared" si="84"/>
        <v>0</v>
      </c>
      <c r="BQ279" s="98"/>
      <c r="BR279" s="327" t="s">
        <v>334</v>
      </c>
      <c r="BS279" s="104"/>
      <c r="BT279" s="123"/>
      <c r="BU279" s="29">
        <v>1501006773</v>
      </c>
      <c r="BV279" s="29" t="s">
        <v>333</v>
      </c>
    </row>
    <row r="280" spans="1:74" s="29" customFormat="1" ht="27.95" customHeight="1" outlineLevel="1">
      <c r="A280" s="68">
        <v>46</v>
      </c>
      <c r="B280" s="123" t="s">
        <v>380</v>
      </c>
      <c r="C280" s="187"/>
      <c r="D280" s="192" t="s">
        <v>99</v>
      </c>
      <c r="E280" s="186"/>
      <c r="F280" s="183"/>
      <c r="G280" s="118"/>
      <c r="H280" s="118"/>
      <c r="I280" s="77"/>
      <c r="J280" s="77"/>
      <c r="K280" s="182"/>
      <c r="L280" s="193"/>
      <c r="M280" s="193"/>
      <c r="N280" s="194" t="s">
        <v>333</v>
      </c>
      <c r="O280" s="78"/>
      <c r="P280" s="309">
        <f t="shared" si="86"/>
        <v>0</v>
      </c>
      <c r="Q280" s="309">
        <f t="shared" si="87"/>
        <v>0</v>
      </c>
      <c r="R280" s="91">
        <f t="shared" si="88"/>
        <v>5.8934000000000002E-5</v>
      </c>
      <c r="S280" s="309">
        <f t="shared" si="89"/>
        <v>0</v>
      </c>
      <c r="T280" s="309">
        <f t="shared" si="90"/>
        <v>5.8934000000000002E-5</v>
      </c>
      <c r="U280" s="309">
        <f t="shared" si="92"/>
        <v>0</v>
      </c>
      <c r="V280" s="309">
        <v>0</v>
      </c>
      <c r="W280" s="309">
        <v>0</v>
      </c>
      <c r="X280" s="309"/>
      <c r="Y280" s="309"/>
      <c r="Z280" s="309"/>
      <c r="AA280" s="309"/>
      <c r="AB280" s="309"/>
      <c r="AC280" s="309"/>
      <c r="AD280" s="309"/>
      <c r="AE280" s="309"/>
      <c r="AF280" s="309"/>
      <c r="AG280" s="309"/>
      <c r="AH280" s="325"/>
      <c r="AI280" s="325"/>
      <c r="AJ280" s="325"/>
      <c r="AK280" s="325"/>
      <c r="AL280" s="325"/>
      <c r="AM280" s="325"/>
      <c r="AN280" s="325"/>
      <c r="AO280" s="325"/>
      <c r="AP280" s="325"/>
      <c r="AQ280" s="325"/>
      <c r="AR280" s="325"/>
      <c r="AS280" s="325">
        <f t="shared" si="91"/>
        <v>0</v>
      </c>
      <c r="AT280" s="325"/>
      <c r="AU280" s="391">
        <v>0</v>
      </c>
      <c r="AV280" s="343">
        <v>0</v>
      </c>
      <c r="AW280" s="343">
        <v>0</v>
      </c>
      <c r="AX280" s="343">
        <v>0</v>
      </c>
      <c r="AY280" s="343">
        <v>0</v>
      </c>
      <c r="AZ280" s="343">
        <v>0</v>
      </c>
      <c r="BA280" s="343">
        <v>0</v>
      </c>
      <c r="BB280" s="337"/>
      <c r="BC280" s="446" t="s">
        <v>334</v>
      </c>
      <c r="BD280" s="355"/>
      <c r="BE280" s="309">
        <f t="shared" si="83"/>
        <v>0</v>
      </c>
      <c r="BF280" s="309">
        <f t="shared" si="83"/>
        <v>0</v>
      </c>
      <c r="BG280" s="199">
        <v>5.8934000000000002E-5</v>
      </c>
      <c r="BH280" s="309">
        <f t="shared" si="85"/>
        <v>0</v>
      </c>
      <c r="BI280" s="309">
        <f t="shared" si="85"/>
        <v>0</v>
      </c>
      <c r="BJ280" s="309">
        <f t="shared" si="85"/>
        <v>0</v>
      </c>
      <c r="BK280" s="309">
        <f t="shared" si="84"/>
        <v>0</v>
      </c>
      <c r="BL280" s="309">
        <f t="shared" si="84"/>
        <v>0</v>
      </c>
      <c r="BM280" s="309">
        <f t="shared" si="84"/>
        <v>0</v>
      </c>
      <c r="BN280" s="309">
        <f t="shared" si="84"/>
        <v>0</v>
      </c>
      <c r="BO280" s="309">
        <f t="shared" si="84"/>
        <v>0</v>
      </c>
      <c r="BP280" s="309">
        <f t="shared" si="84"/>
        <v>0</v>
      </c>
      <c r="BQ280" s="98"/>
      <c r="BR280" s="327" t="s">
        <v>334</v>
      </c>
      <c r="BS280" s="104"/>
      <c r="BT280" s="123"/>
      <c r="BU280" s="29">
        <v>1501006774</v>
      </c>
      <c r="BV280" s="29" t="s">
        <v>333</v>
      </c>
    </row>
    <row r="281" spans="1:74" s="29" customFormat="1" ht="30.95" customHeight="1" outlineLevel="1">
      <c r="A281" s="68">
        <v>47</v>
      </c>
      <c r="B281" s="123" t="s">
        <v>381</v>
      </c>
      <c r="C281" s="187"/>
      <c r="D281" s="192" t="s">
        <v>99</v>
      </c>
      <c r="E281" s="186"/>
      <c r="F281" s="183"/>
      <c r="G281" s="118"/>
      <c r="H281" s="118"/>
      <c r="I281" s="77"/>
      <c r="J281" s="77"/>
      <c r="K281" s="182"/>
      <c r="L281" s="193"/>
      <c r="M281" s="193"/>
      <c r="N281" s="194" t="s">
        <v>333</v>
      </c>
      <c r="O281" s="78"/>
      <c r="P281" s="309">
        <f t="shared" si="86"/>
        <v>0</v>
      </c>
      <c r="Q281" s="309">
        <f t="shared" si="87"/>
        <v>0</v>
      </c>
      <c r="R281" s="91">
        <f t="shared" si="88"/>
        <v>1.4947300000000001E-4</v>
      </c>
      <c r="S281" s="309">
        <f t="shared" si="89"/>
        <v>0</v>
      </c>
      <c r="T281" s="309">
        <f t="shared" si="90"/>
        <v>1.4947300000000001E-4</v>
      </c>
      <c r="U281" s="309">
        <f t="shared" si="92"/>
        <v>0</v>
      </c>
      <c r="V281" s="309">
        <v>0</v>
      </c>
      <c r="W281" s="309">
        <v>0</v>
      </c>
      <c r="X281" s="309"/>
      <c r="Y281" s="309"/>
      <c r="Z281" s="309"/>
      <c r="AA281" s="309"/>
      <c r="AB281" s="309"/>
      <c r="AC281" s="309"/>
      <c r="AD281" s="309"/>
      <c r="AE281" s="309"/>
      <c r="AF281" s="309"/>
      <c r="AG281" s="309"/>
      <c r="AH281" s="325"/>
      <c r="AI281" s="325"/>
      <c r="AJ281" s="325"/>
      <c r="AK281" s="325"/>
      <c r="AL281" s="325"/>
      <c r="AM281" s="325"/>
      <c r="AN281" s="325"/>
      <c r="AO281" s="325"/>
      <c r="AP281" s="325"/>
      <c r="AQ281" s="325"/>
      <c r="AR281" s="325"/>
      <c r="AS281" s="325">
        <f t="shared" si="91"/>
        <v>0</v>
      </c>
      <c r="AT281" s="325"/>
      <c r="AU281" s="391">
        <v>0</v>
      </c>
      <c r="AV281" s="343">
        <v>0</v>
      </c>
      <c r="AW281" s="343">
        <v>0</v>
      </c>
      <c r="AX281" s="343">
        <v>0</v>
      </c>
      <c r="AY281" s="343">
        <v>0</v>
      </c>
      <c r="AZ281" s="343">
        <v>0</v>
      </c>
      <c r="BA281" s="343">
        <v>0</v>
      </c>
      <c r="BB281" s="337"/>
      <c r="BC281" s="446" t="s">
        <v>334</v>
      </c>
      <c r="BD281" s="355"/>
      <c r="BE281" s="309">
        <f t="shared" si="83"/>
        <v>0</v>
      </c>
      <c r="BF281" s="309">
        <f t="shared" si="83"/>
        <v>0</v>
      </c>
      <c r="BG281" s="199">
        <v>1.4947300000000001E-4</v>
      </c>
      <c r="BH281" s="309">
        <f t="shared" si="85"/>
        <v>0</v>
      </c>
      <c r="BI281" s="309">
        <f t="shared" si="85"/>
        <v>0</v>
      </c>
      <c r="BJ281" s="309">
        <f t="shared" si="85"/>
        <v>0</v>
      </c>
      <c r="BK281" s="309">
        <f t="shared" si="84"/>
        <v>0</v>
      </c>
      <c r="BL281" s="309">
        <f t="shared" si="84"/>
        <v>0</v>
      </c>
      <c r="BM281" s="309">
        <f t="shared" si="84"/>
        <v>0</v>
      </c>
      <c r="BN281" s="309">
        <f t="shared" si="84"/>
        <v>0</v>
      </c>
      <c r="BO281" s="309">
        <f t="shared" si="84"/>
        <v>0</v>
      </c>
      <c r="BP281" s="309">
        <f t="shared" si="84"/>
        <v>0</v>
      </c>
      <c r="BQ281" s="98"/>
      <c r="BR281" s="327" t="s">
        <v>334</v>
      </c>
      <c r="BS281" s="104"/>
      <c r="BT281" s="123"/>
      <c r="BU281" s="29">
        <v>1501006775</v>
      </c>
      <c r="BV281" s="29" t="s">
        <v>333</v>
      </c>
    </row>
    <row r="282" spans="1:74" s="29" customFormat="1" ht="27.95" customHeight="1" outlineLevel="1">
      <c r="A282" s="68">
        <v>48</v>
      </c>
      <c r="B282" s="123" t="s">
        <v>382</v>
      </c>
      <c r="C282" s="187"/>
      <c r="D282" s="192" t="s">
        <v>99</v>
      </c>
      <c r="E282" s="186"/>
      <c r="F282" s="183"/>
      <c r="G282" s="118"/>
      <c r="H282" s="118"/>
      <c r="I282" s="77"/>
      <c r="J282" s="77"/>
      <c r="K282" s="182"/>
      <c r="L282" s="193"/>
      <c r="M282" s="193"/>
      <c r="N282" s="194" t="s">
        <v>333</v>
      </c>
      <c r="O282" s="78"/>
      <c r="P282" s="309">
        <f t="shared" si="86"/>
        <v>0</v>
      </c>
      <c r="Q282" s="309">
        <f t="shared" si="87"/>
        <v>0</v>
      </c>
      <c r="R282" s="91">
        <f t="shared" si="88"/>
        <v>4.5158999999999999E-5</v>
      </c>
      <c r="S282" s="309">
        <f t="shared" si="89"/>
        <v>0</v>
      </c>
      <c r="T282" s="309">
        <f t="shared" si="90"/>
        <v>4.5158999999999999E-5</v>
      </c>
      <c r="U282" s="309">
        <f t="shared" si="92"/>
        <v>0</v>
      </c>
      <c r="V282" s="309">
        <v>0</v>
      </c>
      <c r="W282" s="309">
        <v>0</v>
      </c>
      <c r="X282" s="309"/>
      <c r="Y282" s="309"/>
      <c r="Z282" s="309"/>
      <c r="AA282" s="309"/>
      <c r="AB282" s="309"/>
      <c r="AC282" s="309"/>
      <c r="AD282" s="309"/>
      <c r="AE282" s="309"/>
      <c r="AF282" s="309"/>
      <c r="AG282" s="309"/>
      <c r="AH282" s="325"/>
      <c r="AI282" s="325"/>
      <c r="AJ282" s="325"/>
      <c r="AK282" s="325"/>
      <c r="AL282" s="325"/>
      <c r="AM282" s="325"/>
      <c r="AN282" s="325"/>
      <c r="AO282" s="325"/>
      <c r="AP282" s="325"/>
      <c r="AQ282" s="325"/>
      <c r="AR282" s="325"/>
      <c r="AS282" s="325">
        <f t="shared" si="91"/>
        <v>0</v>
      </c>
      <c r="AT282" s="325"/>
      <c r="AU282" s="391">
        <v>0</v>
      </c>
      <c r="AV282" s="343">
        <v>0</v>
      </c>
      <c r="AW282" s="343">
        <v>0</v>
      </c>
      <c r="AX282" s="343">
        <v>0</v>
      </c>
      <c r="AY282" s="343">
        <v>0</v>
      </c>
      <c r="AZ282" s="343">
        <v>0</v>
      </c>
      <c r="BA282" s="343">
        <v>0</v>
      </c>
      <c r="BB282" s="337"/>
      <c r="BC282" s="446" t="s">
        <v>334</v>
      </c>
      <c r="BD282" s="355"/>
      <c r="BE282" s="309">
        <f t="shared" si="83"/>
        <v>0</v>
      </c>
      <c r="BF282" s="309">
        <f t="shared" si="83"/>
        <v>0</v>
      </c>
      <c r="BG282" s="199">
        <v>4.5158999999999999E-5</v>
      </c>
      <c r="BH282" s="309">
        <f t="shared" si="85"/>
        <v>0</v>
      </c>
      <c r="BI282" s="309">
        <f t="shared" si="85"/>
        <v>0</v>
      </c>
      <c r="BJ282" s="309">
        <f t="shared" si="85"/>
        <v>0</v>
      </c>
      <c r="BK282" s="309">
        <f t="shared" si="84"/>
        <v>0</v>
      </c>
      <c r="BL282" s="309">
        <f t="shared" si="84"/>
        <v>0</v>
      </c>
      <c r="BM282" s="309">
        <f t="shared" si="84"/>
        <v>0</v>
      </c>
      <c r="BN282" s="309">
        <f t="shared" si="84"/>
        <v>0</v>
      </c>
      <c r="BO282" s="309">
        <f t="shared" si="84"/>
        <v>0</v>
      </c>
      <c r="BP282" s="309">
        <f t="shared" si="84"/>
        <v>0</v>
      </c>
      <c r="BQ282" s="98"/>
      <c r="BR282" s="327" t="s">
        <v>334</v>
      </c>
      <c r="BS282" s="104"/>
      <c r="BT282" s="123"/>
      <c r="BU282" s="29">
        <v>1501006776</v>
      </c>
      <c r="BV282" s="29" t="s">
        <v>333</v>
      </c>
    </row>
    <row r="283" spans="1:74" s="29" customFormat="1" outlineLevel="1">
      <c r="A283" s="68">
        <v>49</v>
      </c>
      <c r="B283" s="123" t="s">
        <v>383</v>
      </c>
      <c r="C283" s="187"/>
      <c r="D283" s="192" t="s">
        <v>99</v>
      </c>
      <c r="E283" s="186"/>
      <c r="F283" s="183"/>
      <c r="G283" s="118"/>
      <c r="H283" s="118"/>
      <c r="I283" s="77"/>
      <c r="J283" s="77"/>
      <c r="K283" s="182"/>
      <c r="L283" s="193"/>
      <c r="M283" s="193"/>
      <c r="N283" s="194" t="s">
        <v>333</v>
      </c>
      <c r="O283" s="78"/>
      <c r="P283" s="309">
        <f t="shared" si="86"/>
        <v>0</v>
      </c>
      <c r="Q283" s="309">
        <f t="shared" si="87"/>
        <v>0</v>
      </c>
      <c r="R283" s="91">
        <f t="shared" si="88"/>
        <v>3.4220000000000001E-5</v>
      </c>
      <c r="S283" s="309">
        <f t="shared" si="89"/>
        <v>0</v>
      </c>
      <c r="T283" s="309">
        <f t="shared" si="90"/>
        <v>3.4220000000000001E-5</v>
      </c>
      <c r="U283" s="309">
        <f t="shared" si="92"/>
        <v>0</v>
      </c>
      <c r="V283" s="309">
        <v>0</v>
      </c>
      <c r="W283" s="309">
        <v>0</v>
      </c>
      <c r="X283" s="309"/>
      <c r="Y283" s="309"/>
      <c r="Z283" s="309"/>
      <c r="AA283" s="309"/>
      <c r="AB283" s="309"/>
      <c r="AC283" s="309"/>
      <c r="AD283" s="309"/>
      <c r="AE283" s="309"/>
      <c r="AF283" s="309"/>
      <c r="AG283" s="309"/>
      <c r="AH283" s="325"/>
      <c r="AI283" s="325"/>
      <c r="AJ283" s="325"/>
      <c r="AK283" s="325"/>
      <c r="AL283" s="325"/>
      <c r="AM283" s="325"/>
      <c r="AN283" s="325"/>
      <c r="AO283" s="325"/>
      <c r="AP283" s="325"/>
      <c r="AQ283" s="325"/>
      <c r="AR283" s="325"/>
      <c r="AS283" s="325">
        <f t="shared" si="91"/>
        <v>0</v>
      </c>
      <c r="AT283" s="325"/>
      <c r="AU283" s="391">
        <v>0</v>
      </c>
      <c r="AV283" s="343">
        <v>0</v>
      </c>
      <c r="AW283" s="343">
        <v>0</v>
      </c>
      <c r="AX283" s="343">
        <v>0</v>
      </c>
      <c r="AY283" s="343">
        <v>0</v>
      </c>
      <c r="AZ283" s="343">
        <v>0</v>
      </c>
      <c r="BA283" s="343">
        <v>0</v>
      </c>
      <c r="BB283" s="337"/>
      <c r="BC283" s="446" t="s">
        <v>334</v>
      </c>
      <c r="BD283" s="355"/>
      <c r="BE283" s="309">
        <f t="shared" si="83"/>
        <v>0</v>
      </c>
      <c r="BF283" s="309">
        <f t="shared" si="83"/>
        <v>0</v>
      </c>
      <c r="BG283" s="199">
        <v>3.4220000000000001E-5</v>
      </c>
      <c r="BH283" s="309">
        <f t="shared" si="85"/>
        <v>0</v>
      </c>
      <c r="BI283" s="309">
        <f t="shared" si="85"/>
        <v>0</v>
      </c>
      <c r="BJ283" s="309">
        <f t="shared" si="85"/>
        <v>0</v>
      </c>
      <c r="BK283" s="309">
        <f t="shared" si="84"/>
        <v>0</v>
      </c>
      <c r="BL283" s="309">
        <f t="shared" si="84"/>
        <v>0</v>
      </c>
      <c r="BM283" s="309">
        <f t="shared" si="84"/>
        <v>0</v>
      </c>
      <c r="BN283" s="309">
        <f t="shared" si="84"/>
        <v>0</v>
      </c>
      <c r="BO283" s="309">
        <f t="shared" si="84"/>
        <v>0</v>
      </c>
      <c r="BP283" s="309">
        <f t="shared" si="84"/>
        <v>0</v>
      </c>
      <c r="BQ283" s="98"/>
      <c r="BR283" s="327" t="s">
        <v>334</v>
      </c>
      <c r="BS283" s="104"/>
      <c r="BT283" s="123"/>
      <c r="BU283" s="29">
        <v>1501006777</v>
      </c>
      <c r="BV283" s="29" t="s">
        <v>333</v>
      </c>
    </row>
    <row r="284" spans="1:74" s="29" customFormat="1" outlineLevel="1">
      <c r="A284" s="68">
        <v>50</v>
      </c>
      <c r="B284" s="123" t="s">
        <v>384</v>
      </c>
      <c r="C284" s="187"/>
      <c r="D284" s="192" t="s">
        <v>99</v>
      </c>
      <c r="E284" s="186"/>
      <c r="F284" s="183"/>
      <c r="G284" s="118"/>
      <c r="H284" s="118"/>
      <c r="I284" s="77"/>
      <c r="J284" s="77"/>
      <c r="K284" s="182"/>
      <c r="L284" s="193"/>
      <c r="M284" s="193"/>
      <c r="N284" s="194" t="s">
        <v>333</v>
      </c>
      <c r="O284" s="78"/>
      <c r="P284" s="309">
        <f t="shared" si="86"/>
        <v>0</v>
      </c>
      <c r="Q284" s="309">
        <f t="shared" si="87"/>
        <v>0</v>
      </c>
      <c r="R284" s="91">
        <f t="shared" si="88"/>
        <v>4.409E-5</v>
      </c>
      <c r="S284" s="309">
        <f t="shared" si="89"/>
        <v>0</v>
      </c>
      <c r="T284" s="309">
        <f t="shared" si="90"/>
        <v>4.409E-5</v>
      </c>
      <c r="U284" s="309">
        <f t="shared" si="92"/>
        <v>0</v>
      </c>
      <c r="V284" s="309">
        <v>0</v>
      </c>
      <c r="W284" s="309">
        <v>0</v>
      </c>
      <c r="X284" s="309"/>
      <c r="Y284" s="309"/>
      <c r="Z284" s="309"/>
      <c r="AA284" s="309"/>
      <c r="AB284" s="309"/>
      <c r="AC284" s="309"/>
      <c r="AD284" s="309"/>
      <c r="AE284" s="309"/>
      <c r="AF284" s="309"/>
      <c r="AG284" s="309"/>
      <c r="AH284" s="325"/>
      <c r="AI284" s="325"/>
      <c r="AJ284" s="325"/>
      <c r="AK284" s="325"/>
      <c r="AL284" s="325"/>
      <c r="AM284" s="325"/>
      <c r="AN284" s="325"/>
      <c r="AO284" s="325"/>
      <c r="AP284" s="325"/>
      <c r="AQ284" s="325"/>
      <c r="AR284" s="325"/>
      <c r="AS284" s="325">
        <f t="shared" si="91"/>
        <v>0</v>
      </c>
      <c r="AT284" s="325"/>
      <c r="AU284" s="391">
        <v>0</v>
      </c>
      <c r="AV284" s="343">
        <v>0</v>
      </c>
      <c r="AW284" s="343">
        <v>0</v>
      </c>
      <c r="AX284" s="343">
        <v>0</v>
      </c>
      <c r="AY284" s="343">
        <v>0</v>
      </c>
      <c r="AZ284" s="343">
        <v>0</v>
      </c>
      <c r="BA284" s="343">
        <v>0</v>
      </c>
      <c r="BB284" s="337"/>
      <c r="BC284" s="446" t="s">
        <v>334</v>
      </c>
      <c r="BD284" s="355"/>
      <c r="BE284" s="309">
        <f t="shared" si="83"/>
        <v>0</v>
      </c>
      <c r="BF284" s="309">
        <f t="shared" si="83"/>
        <v>0</v>
      </c>
      <c r="BG284" s="199">
        <v>4.409E-5</v>
      </c>
      <c r="BH284" s="309">
        <f t="shared" si="85"/>
        <v>0</v>
      </c>
      <c r="BI284" s="309">
        <f t="shared" si="85"/>
        <v>0</v>
      </c>
      <c r="BJ284" s="309">
        <f t="shared" si="85"/>
        <v>0</v>
      </c>
      <c r="BK284" s="309">
        <f t="shared" si="84"/>
        <v>0</v>
      </c>
      <c r="BL284" s="309">
        <f t="shared" si="84"/>
        <v>0</v>
      </c>
      <c r="BM284" s="309">
        <f t="shared" si="84"/>
        <v>0</v>
      </c>
      <c r="BN284" s="309">
        <f t="shared" si="84"/>
        <v>0</v>
      </c>
      <c r="BO284" s="309">
        <f t="shared" si="84"/>
        <v>0</v>
      </c>
      <c r="BP284" s="309">
        <f t="shared" si="84"/>
        <v>0</v>
      </c>
      <c r="BQ284" s="98"/>
      <c r="BR284" s="327" t="s">
        <v>334</v>
      </c>
      <c r="BS284" s="104"/>
      <c r="BT284" s="123"/>
      <c r="BU284" s="29">
        <v>1501006778</v>
      </c>
      <c r="BV284" s="29" t="s">
        <v>333</v>
      </c>
    </row>
    <row r="285" spans="1:74" s="29" customFormat="1" ht="33" customHeight="1" outlineLevel="1">
      <c r="A285" s="68">
        <v>51</v>
      </c>
      <c r="B285" s="123" t="s">
        <v>385</v>
      </c>
      <c r="C285" s="187"/>
      <c r="D285" s="192" t="s">
        <v>99</v>
      </c>
      <c r="E285" s="186"/>
      <c r="F285" s="183"/>
      <c r="G285" s="118"/>
      <c r="H285" s="118"/>
      <c r="I285" s="77"/>
      <c r="J285" s="77"/>
      <c r="K285" s="182"/>
      <c r="L285" s="193"/>
      <c r="M285" s="193"/>
      <c r="N285" s="194" t="s">
        <v>333</v>
      </c>
      <c r="O285" s="78"/>
      <c r="P285" s="309">
        <f t="shared" si="86"/>
        <v>0</v>
      </c>
      <c r="Q285" s="309">
        <f t="shared" si="87"/>
        <v>0</v>
      </c>
      <c r="R285" s="91">
        <f t="shared" si="88"/>
        <v>8.5750000000000001E-6</v>
      </c>
      <c r="S285" s="309">
        <f t="shared" si="89"/>
        <v>0</v>
      </c>
      <c r="T285" s="309">
        <f t="shared" si="90"/>
        <v>8.5750000000000001E-6</v>
      </c>
      <c r="U285" s="309">
        <f t="shared" si="92"/>
        <v>0</v>
      </c>
      <c r="V285" s="309">
        <v>0</v>
      </c>
      <c r="W285" s="309">
        <v>0</v>
      </c>
      <c r="X285" s="309"/>
      <c r="Y285" s="309"/>
      <c r="Z285" s="309"/>
      <c r="AA285" s="309"/>
      <c r="AB285" s="309"/>
      <c r="AC285" s="309"/>
      <c r="AD285" s="309"/>
      <c r="AE285" s="309"/>
      <c r="AF285" s="309"/>
      <c r="AG285" s="309"/>
      <c r="AH285" s="325"/>
      <c r="AI285" s="325"/>
      <c r="AJ285" s="325"/>
      <c r="AK285" s="325"/>
      <c r="AL285" s="325"/>
      <c r="AM285" s="325"/>
      <c r="AN285" s="325"/>
      <c r="AO285" s="325"/>
      <c r="AP285" s="325"/>
      <c r="AQ285" s="325"/>
      <c r="AR285" s="325"/>
      <c r="AS285" s="325">
        <f t="shared" si="91"/>
        <v>0</v>
      </c>
      <c r="AT285" s="325"/>
      <c r="AU285" s="391">
        <v>0</v>
      </c>
      <c r="AV285" s="343">
        <v>0</v>
      </c>
      <c r="AW285" s="343">
        <v>0</v>
      </c>
      <c r="AX285" s="343">
        <v>0</v>
      </c>
      <c r="AY285" s="343">
        <v>0</v>
      </c>
      <c r="AZ285" s="343">
        <v>0</v>
      </c>
      <c r="BA285" s="343">
        <v>0</v>
      </c>
      <c r="BB285" s="337"/>
      <c r="BC285" s="446" t="s">
        <v>334</v>
      </c>
      <c r="BD285" s="355"/>
      <c r="BE285" s="309">
        <f t="shared" si="83"/>
        <v>0</v>
      </c>
      <c r="BF285" s="309">
        <f t="shared" si="83"/>
        <v>0</v>
      </c>
      <c r="BG285" s="199">
        <v>8.5750000000000001E-6</v>
      </c>
      <c r="BH285" s="309">
        <f t="shared" si="85"/>
        <v>0</v>
      </c>
      <c r="BI285" s="309">
        <f t="shared" si="85"/>
        <v>0</v>
      </c>
      <c r="BJ285" s="309">
        <f t="shared" si="85"/>
        <v>0</v>
      </c>
      <c r="BK285" s="309">
        <f t="shared" si="84"/>
        <v>0</v>
      </c>
      <c r="BL285" s="309">
        <f t="shared" si="84"/>
        <v>0</v>
      </c>
      <c r="BM285" s="309">
        <f t="shared" si="84"/>
        <v>0</v>
      </c>
      <c r="BN285" s="309">
        <f t="shared" si="84"/>
        <v>0</v>
      </c>
      <c r="BO285" s="309">
        <f t="shared" si="84"/>
        <v>0</v>
      </c>
      <c r="BP285" s="309">
        <f t="shared" si="84"/>
        <v>0</v>
      </c>
      <c r="BQ285" s="98"/>
      <c r="BR285" s="327" t="s">
        <v>334</v>
      </c>
      <c r="BS285" s="104"/>
      <c r="BT285" s="123"/>
      <c r="BU285" s="29">
        <v>1501006779</v>
      </c>
      <c r="BV285" s="29" t="s">
        <v>333</v>
      </c>
    </row>
    <row r="286" spans="1:74" s="29" customFormat="1" ht="30" outlineLevel="1">
      <c r="A286" s="68">
        <v>52</v>
      </c>
      <c r="B286" s="123" t="s">
        <v>386</v>
      </c>
      <c r="C286" s="187"/>
      <c r="D286" s="192" t="s">
        <v>99</v>
      </c>
      <c r="E286" s="186"/>
      <c r="F286" s="183"/>
      <c r="G286" s="118"/>
      <c r="H286" s="118"/>
      <c r="I286" s="77"/>
      <c r="J286" s="77"/>
      <c r="K286" s="182"/>
      <c r="L286" s="193"/>
      <c r="M286" s="193"/>
      <c r="N286" s="194" t="s">
        <v>333</v>
      </c>
      <c r="O286" s="78"/>
      <c r="P286" s="309">
        <f t="shared" si="86"/>
        <v>0</v>
      </c>
      <c r="Q286" s="309">
        <f t="shared" si="87"/>
        <v>0</v>
      </c>
      <c r="R286" s="91">
        <f t="shared" si="88"/>
        <v>1.38462E-4</v>
      </c>
      <c r="S286" s="309">
        <f t="shared" si="89"/>
        <v>0</v>
      </c>
      <c r="T286" s="309">
        <f t="shared" si="90"/>
        <v>1.38462E-4</v>
      </c>
      <c r="U286" s="309">
        <f t="shared" si="92"/>
        <v>0</v>
      </c>
      <c r="V286" s="309">
        <v>0</v>
      </c>
      <c r="W286" s="309">
        <v>0</v>
      </c>
      <c r="X286" s="309"/>
      <c r="Y286" s="309"/>
      <c r="Z286" s="309"/>
      <c r="AA286" s="309"/>
      <c r="AB286" s="309"/>
      <c r="AC286" s="309"/>
      <c r="AD286" s="309"/>
      <c r="AE286" s="309"/>
      <c r="AF286" s="309"/>
      <c r="AG286" s="309"/>
      <c r="AH286" s="325"/>
      <c r="AI286" s="325"/>
      <c r="AJ286" s="325"/>
      <c r="AK286" s="325"/>
      <c r="AL286" s="325"/>
      <c r="AM286" s="325"/>
      <c r="AN286" s="325"/>
      <c r="AO286" s="325"/>
      <c r="AP286" s="325"/>
      <c r="AQ286" s="325"/>
      <c r="AR286" s="325"/>
      <c r="AS286" s="325">
        <f t="shared" si="91"/>
        <v>0</v>
      </c>
      <c r="AT286" s="325"/>
      <c r="AU286" s="391">
        <v>0</v>
      </c>
      <c r="AV286" s="343">
        <v>0</v>
      </c>
      <c r="AW286" s="343">
        <v>0</v>
      </c>
      <c r="AX286" s="343">
        <v>0</v>
      </c>
      <c r="AY286" s="343">
        <v>0</v>
      </c>
      <c r="AZ286" s="343">
        <v>0</v>
      </c>
      <c r="BA286" s="343">
        <v>0</v>
      </c>
      <c r="BB286" s="337"/>
      <c r="BC286" s="446" t="s">
        <v>334</v>
      </c>
      <c r="BD286" s="355"/>
      <c r="BE286" s="309">
        <f t="shared" si="83"/>
        <v>0</v>
      </c>
      <c r="BF286" s="309">
        <f t="shared" si="83"/>
        <v>0</v>
      </c>
      <c r="BG286" s="199">
        <v>1.38462E-4</v>
      </c>
      <c r="BH286" s="309">
        <f t="shared" si="85"/>
        <v>0</v>
      </c>
      <c r="BI286" s="309">
        <f t="shared" si="85"/>
        <v>0</v>
      </c>
      <c r="BJ286" s="309">
        <f t="shared" si="85"/>
        <v>0</v>
      </c>
      <c r="BK286" s="309">
        <f t="shared" si="84"/>
        <v>0</v>
      </c>
      <c r="BL286" s="309">
        <f t="shared" si="84"/>
        <v>0</v>
      </c>
      <c r="BM286" s="309">
        <f t="shared" si="84"/>
        <v>0</v>
      </c>
      <c r="BN286" s="309">
        <f t="shared" si="84"/>
        <v>0</v>
      </c>
      <c r="BO286" s="309">
        <f t="shared" si="84"/>
        <v>0</v>
      </c>
      <c r="BP286" s="309">
        <f t="shared" si="84"/>
        <v>0</v>
      </c>
      <c r="BQ286" s="98"/>
      <c r="BR286" s="327" t="s">
        <v>334</v>
      </c>
      <c r="BS286" s="104"/>
      <c r="BT286" s="123"/>
      <c r="BU286" s="29">
        <v>1501006780</v>
      </c>
      <c r="BV286" s="29" t="s">
        <v>333</v>
      </c>
    </row>
    <row r="287" spans="1:74" s="29" customFormat="1" ht="30.95" customHeight="1" outlineLevel="1">
      <c r="A287" s="68">
        <v>53</v>
      </c>
      <c r="B287" s="123" t="s">
        <v>387</v>
      </c>
      <c r="C287" s="187"/>
      <c r="D287" s="192" t="s">
        <v>99</v>
      </c>
      <c r="E287" s="186"/>
      <c r="F287" s="183"/>
      <c r="G287" s="118"/>
      <c r="H287" s="118"/>
      <c r="I287" s="77"/>
      <c r="J287" s="77"/>
      <c r="K287" s="182"/>
      <c r="L287" s="193"/>
      <c r="M287" s="193"/>
      <c r="N287" s="194" t="s">
        <v>333</v>
      </c>
      <c r="O287" s="78"/>
      <c r="P287" s="309">
        <f t="shared" si="86"/>
        <v>0</v>
      </c>
      <c r="Q287" s="309">
        <f t="shared" si="87"/>
        <v>0</v>
      </c>
      <c r="R287" s="91">
        <f t="shared" si="88"/>
        <v>3.5627999999999998E-5</v>
      </c>
      <c r="S287" s="309">
        <f t="shared" si="89"/>
        <v>0</v>
      </c>
      <c r="T287" s="309">
        <f t="shared" si="90"/>
        <v>3.5627999999999998E-5</v>
      </c>
      <c r="U287" s="309">
        <f t="shared" si="92"/>
        <v>0</v>
      </c>
      <c r="V287" s="309">
        <v>0</v>
      </c>
      <c r="W287" s="309">
        <v>0</v>
      </c>
      <c r="X287" s="309"/>
      <c r="Y287" s="309"/>
      <c r="Z287" s="309"/>
      <c r="AA287" s="309"/>
      <c r="AB287" s="309"/>
      <c r="AC287" s="309"/>
      <c r="AD287" s="309"/>
      <c r="AE287" s="309"/>
      <c r="AF287" s="309"/>
      <c r="AG287" s="309"/>
      <c r="AH287" s="325"/>
      <c r="AI287" s="325"/>
      <c r="AJ287" s="325"/>
      <c r="AK287" s="325"/>
      <c r="AL287" s="325"/>
      <c r="AM287" s="325"/>
      <c r="AN287" s="325"/>
      <c r="AO287" s="325"/>
      <c r="AP287" s="325"/>
      <c r="AQ287" s="325"/>
      <c r="AR287" s="325"/>
      <c r="AS287" s="325">
        <f t="shared" si="91"/>
        <v>0</v>
      </c>
      <c r="AT287" s="325"/>
      <c r="AU287" s="391">
        <v>0</v>
      </c>
      <c r="AV287" s="343">
        <v>0</v>
      </c>
      <c r="AW287" s="343">
        <v>0</v>
      </c>
      <c r="AX287" s="343">
        <v>0</v>
      </c>
      <c r="AY287" s="343">
        <v>0</v>
      </c>
      <c r="AZ287" s="343">
        <v>0</v>
      </c>
      <c r="BA287" s="343">
        <v>0</v>
      </c>
      <c r="BB287" s="337"/>
      <c r="BC287" s="446" t="s">
        <v>334</v>
      </c>
      <c r="BD287" s="355"/>
      <c r="BE287" s="309">
        <f t="shared" si="83"/>
        <v>0</v>
      </c>
      <c r="BF287" s="309">
        <f t="shared" si="83"/>
        <v>0</v>
      </c>
      <c r="BG287" s="199">
        <v>3.5627999999999998E-5</v>
      </c>
      <c r="BH287" s="309">
        <f t="shared" si="85"/>
        <v>0</v>
      </c>
      <c r="BI287" s="309">
        <f t="shared" si="85"/>
        <v>0</v>
      </c>
      <c r="BJ287" s="309">
        <f t="shared" si="85"/>
        <v>0</v>
      </c>
      <c r="BK287" s="309">
        <f t="shared" si="84"/>
        <v>0</v>
      </c>
      <c r="BL287" s="309">
        <f t="shared" si="84"/>
        <v>0</v>
      </c>
      <c r="BM287" s="309">
        <f t="shared" si="84"/>
        <v>0</v>
      </c>
      <c r="BN287" s="309">
        <f t="shared" si="84"/>
        <v>0</v>
      </c>
      <c r="BO287" s="309">
        <f t="shared" si="84"/>
        <v>0</v>
      </c>
      <c r="BP287" s="309">
        <f t="shared" si="84"/>
        <v>0</v>
      </c>
      <c r="BQ287" s="98"/>
      <c r="BR287" s="327" t="s">
        <v>334</v>
      </c>
      <c r="BS287" s="104"/>
      <c r="BT287" s="123"/>
      <c r="BU287" s="29">
        <v>1501006781</v>
      </c>
      <c r="BV287" s="29" t="s">
        <v>333</v>
      </c>
    </row>
    <row r="288" spans="1:74" s="29" customFormat="1" ht="30" outlineLevel="1">
      <c r="A288" s="68">
        <v>54</v>
      </c>
      <c r="B288" s="123" t="s">
        <v>388</v>
      </c>
      <c r="C288" s="187"/>
      <c r="D288" s="192" t="s">
        <v>99</v>
      </c>
      <c r="E288" s="186"/>
      <c r="F288" s="183"/>
      <c r="G288" s="118"/>
      <c r="H288" s="118"/>
      <c r="I288" s="77"/>
      <c r="J288" s="77"/>
      <c r="K288" s="182"/>
      <c r="L288" s="193"/>
      <c r="M288" s="193"/>
      <c r="N288" s="194" t="s">
        <v>333</v>
      </c>
      <c r="O288" s="78"/>
      <c r="P288" s="309">
        <f t="shared" si="86"/>
        <v>0</v>
      </c>
      <c r="Q288" s="309">
        <f t="shared" si="87"/>
        <v>0</v>
      </c>
      <c r="R288" s="91">
        <f t="shared" si="88"/>
        <v>1.7813999999999999E-5</v>
      </c>
      <c r="S288" s="309">
        <f t="shared" si="89"/>
        <v>0</v>
      </c>
      <c r="T288" s="309">
        <f t="shared" si="90"/>
        <v>1.7813999999999999E-5</v>
      </c>
      <c r="U288" s="309">
        <f t="shared" si="92"/>
        <v>0</v>
      </c>
      <c r="V288" s="309">
        <v>0</v>
      </c>
      <c r="W288" s="309">
        <v>0</v>
      </c>
      <c r="X288" s="309"/>
      <c r="Y288" s="309"/>
      <c r="Z288" s="309"/>
      <c r="AA288" s="309"/>
      <c r="AB288" s="309"/>
      <c r="AC288" s="309"/>
      <c r="AD288" s="309"/>
      <c r="AE288" s="309"/>
      <c r="AF288" s="309"/>
      <c r="AG288" s="309"/>
      <c r="AH288" s="325"/>
      <c r="AI288" s="325"/>
      <c r="AJ288" s="325"/>
      <c r="AK288" s="325"/>
      <c r="AL288" s="325"/>
      <c r="AM288" s="325"/>
      <c r="AN288" s="325"/>
      <c r="AO288" s="325"/>
      <c r="AP288" s="325"/>
      <c r="AQ288" s="325"/>
      <c r="AR288" s="325"/>
      <c r="AS288" s="325">
        <f t="shared" si="91"/>
        <v>0</v>
      </c>
      <c r="AT288" s="325"/>
      <c r="AU288" s="391">
        <v>0</v>
      </c>
      <c r="AV288" s="343">
        <v>0</v>
      </c>
      <c r="AW288" s="343">
        <v>0</v>
      </c>
      <c r="AX288" s="343">
        <v>0</v>
      </c>
      <c r="AY288" s="343">
        <v>0</v>
      </c>
      <c r="AZ288" s="343">
        <v>0</v>
      </c>
      <c r="BA288" s="343">
        <v>0</v>
      </c>
      <c r="BB288" s="337"/>
      <c r="BC288" s="446" t="s">
        <v>334</v>
      </c>
      <c r="BD288" s="355"/>
      <c r="BE288" s="309">
        <f t="shared" si="83"/>
        <v>0</v>
      </c>
      <c r="BF288" s="309">
        <f t="shared" si="83"/>
        <v>0</v>
      </c>
      <c r="BG288" s="199">
        <v>1.7813999999999999E-5</v>
      </c>
      <c r="BH288" s="309">
        <f t="shared" si="85"/>
        <v>0</v>
      </c>
      <c r="BI288" s="309">
        <f t="shared" si="85"/>
        <v>0</v>
      </c>
      <c r="BJ288" s="309">
        <f t="shared" si="85"/>
        <v>0</v>
      </c>
      <c r="BK288" s="309">
        <f t="shared" si="84"/>
        <v>0</v>
      </c>
      <c r="BL288" s="309">
        <f t="shared" si="84"/>
        <v>0</v>
      </c>
      <c r="BM288" s="309">
        <f t="shared" si="84"/>
        <v>0</v>
      </c>
      <c r="BN288" s="309">
        <f t="shared" si="84"/>
        <v>0</v>
      </c>
      <c r="BO288" s="309">
        <f t="shared" si="84"/>
        <v>0</v>
      </c>
      <c r="BP288" s="309">
        <f t="shared" si="84"/>
        <v>0</v>
      </c>
      <c r="BQ288" s="98"/>
      <c r="BR288" s="327" t="s">
        <v>334</v>
      </c>
      <c r="BS288" s="104"/>
      <c r="BT288" s="123"/>
      <c r="BU288" s="29">
        <v>1501006782</v>
      </c>
      <c r="BV288" s="29" t="s">
        <v>333</v>
      </c>
    </row>
    <row r="289" spans="1:74" s="29" customFormat="1" ht="39.950000000000003" customHeight="1" outlineLevel="1">
      <c r="A289" s="68">
        <v>55</v>
      </c>
      <c r="B289" s="123" t="s">
        <v>389</v>
      </c>
      <c r="C289" s="187"/>
      <c r="D289" s="192" t="s">
        <v>99</v>
      </c>
      <c r="E289" s="186"/>
      <c r="F289" s="183"/>
      <c r="G289" s="118"/>
      <c r="H289" s="118"/>
      <c r="I289" s="77"/>
      <c r="J289" s="77"/>
      <c r="K289" s="182"/>
      <c r="L289" s="193"/>
      <c r="M289" s="193"/>
      <c r="N289" s="194" t="s">
        <v>333</v>
      </c>
      <c r="O289" s="78"/>
      <c r="P289" s="309">
        <f t="shared" si="86"/>
        <v>0</v>
      </c>
      <c r="Q289" s="309">
        <f t="shared" si="87"/>
        <v>0</v>
      </c>
      <c r="R289" s="91">
        <f t="shared" si="88"/>
        <v>6.5769099999999996E-4</v>
      </c>
      <c r="S289" s="309">
        <f t="shared" si="89"/>
        <v>0</v>
      </c>
      <c r="T289" s="309">
        <f t="shared" si="90"/>
        <v>6.5769099999999996E-4</v>
      </c>
      <c r="U289" s="309">
        <f t="shared" si="92"/>
        <v>0</v>
      </c>
      <c r="V289" s="309">
        <v>0</v>
      </c>
      <c r="W289" s="309">
        <v>0</v>
      </c>
      <c r="X289" s="309"/>
      <c r="Y289" s="309"/>
      <c r="Z289" s="309"/>
      <c r="AA289" s="309"/>
      <c r="AB289" s="309"/>
      <c r="AC289" s="309"/>
      <c r="AD289" s="309"/>
      <c r="AE289" s="309"/>
      <c r="AF289" s="309"/>
      <c r="AG289" s="309"/>
      <c r="AH289" s="325"/>
      <c r="AI289" s="325"/>
      <c r="AJ289" s="325"/>
      <c r="AK289" s="325"/>
      <c r="AL289" s="325"/>
      <c r="AM289" s="325"/>
      <c r="AN289" s="325"/>
      <c r="AO289" s="325"/>
      <c r="AP289" s="325"/>
      <c r="AQ289" s="325"/>
      <c r="AR289" s="325"/>
      <c r="AS289" s="325">
        <f t="shared" si="91"/>
        <v>0</v>
      </c>
      <c r="AT289" s="325"/>
      <c r="AU289" s="391">
        <v>0</v>
      </c>
      <c r="AV289" s="343">
        <v>0</v>
      </c>
      <c r="AW289" s="343">
        <v>0</v>
      </c>
      <c r="AX289" s="343">
        <v>0</v>
      </c>
      <c r="AY289" s="343">
        <v>0</v>
      </c>
      <c r="AZ289" s="343">
        <v>0</v>
      </c>
      <c r="BA289" s="343">
        <v>0</v>
      </c>
      <c r="BB289" s="337"/>
      <c r="BC289" s="446" t="s">
        <v>334</v>
      </c>
      <c r="BD289" s="355"/>
      <c r="BE289" s="309">
        <f t="shared" si="83"/>
        <v>0</v>
      </c>
      <c r="BF289" s="309">
        <f t="shared" si="83"/>
        <v>0</v>
      </c>
      <c r="BG289" s="199">
        <v>6.5769099999999996E-4</v>
      </c>
      <c r="BH289" s="309">
        <f t="shared" si="85"/>
        <v>0</v>
      </c>
      <c r="BI289" s="309">
        <f t="shared" si="85"/>
        <v>0</v>
      </c>
      <c r="BJ289" s="309">
        <f t="shared" si="85"/>
        <v>0</v>
      </c>
      <c r="BK289" s="309">
        <f t="shared" si="84"/>
        <v>0</v>
      </c>
      <c r="BL289" s="309">
        <f t="shared" si="84"/>
        <v>0</v>
      </c>
      <c r="BM289" s="309">
        <f t="shared" si="84"/>
        <v>0</v>
      </c>
      <c r="BN289" s="309">
        <f t="shared" si="84"/>
        <v>0</v>
      </c>
      <c r="BO289" s="309">
        <f t="shared" si="84"/>
        <v>0</v>
      </c>
      <c r="BP289" s="309">
        <f t="shared" si="84"/>
        <v>0</v>
      </c>
      <c r="BQ289" s="98"/>
      <c r="BR289" s="327" t="s">
        <v>334</v>
      </c>
      <c r="BS289" s="104"/>
      <c r="BT289" s="123"/>
      <c r="BU289" s="29">
        <v>1501006783</v>
      </c>
      <c r="BV289" s="29" t="s">
        <v>333</v>
      </c>
    </row>
    <row r="290" spans="1:74" s="29" customFormat="1" outlineLevel="1">
      <c r="A290" s="68">
        <v>56</v>
      </c>
      <c r="B290" s="123" t="s">
        <v>390</v>
      </c>
      <c r="C290" s="187"/>
      <c r="D290" s="192" t="s">
        <v>99</v>
      </c>
      <c r="E290" s="186"/>
      <c r="F290" s="183"/>
      <c r="G290" s="118"/>
      <c r="H290" s="118"/>
      <c r="I290" s="77"/>
      <c r="J290" s="77"/>
      <c r="K290" s="182"/>
      <c r="L290" s="193"/>
      <c r="M290" s="193"/>
      <c r="N290" s="194" t="s">
        <v>333</v>
      </c>
      <c r="O290" s="78"/>
      <c r="P290" s="309">
        <f t="shared" si="86"/>
        <v>0</v>
      </c>
      <c r="Q290" s="309">
        <f t="shared" si="87"/>
        <v>0</v>
      </c>
      <c r="R290" s="91">
        <f t="shared" si="88"/>
        <v>1.9338999999999999E-5</v>
      </c>
      <c r="S290" s="309">
        <f t="shared" si="89"/>
        <v>0</v>
      </c>
      <c r="T290" s="309">
        <f t="shared" si="90"/>
        <v>1.9338999999999999E-5</v>
      </c>
      <c r="U290" s="309">
        <f t="shared" si="92"/>
        <v>0</v>
      </c>
      <c r="V290" s="309">
        <v>0</v>
      </c>
      <c r="W290" s="309">
        <v>0</v>
      </c>
      <c r="X290" s="309"/>
      <c r="Y290" s="309"/>
      <c r="Z290" s="309"/>
      <c r="AA290" s="309"/>
      <c r="AB290" s="309"/>
      <c r="AC290" s="309"/>
      <c r="AD290" s="309"/>
      <c r="AE290" s="309"/>
      <c r="AF290" s="309"/>
      <c r="AG290" s="309"/>
      <c r="AH290" s="325"/>
      <c r="AI290" s="325"/>
      <c r="AJ290" s="325"/>
      <c r="AK290" s="325"/>
      <c r="AL290" s="325"/>
      <c r="AM290" s="325"/>
      <c r="AN290" s="325"/>
      <c r="AO290" s="325"/>
      <c r="AP290" s="325"/>
      <c r="AQ290" s="325"/>
      <c r="AR290" s="325"/>
      <c r="AS290" s="325">
        <f t="shared" si="91"/>
        <v>0</v>
      </c>
      <c r="AT290" s="325"/>
      <c r="AU290" s="391">
        <v>0</v>
      </c>
      <c r="AV290" s="343">
        <v>0</v>
      </c>
      <c r="AW290" s="343">
        <v>0</v>
      </c>
      <c r="AX290" s="343">
        <v>0</v>
      </c>
      <c r="AY290" s="343">
        <v>0</v>
      </c>
      <c r="AZ290" s="343">
        <v>0</v>
      </c>
      <c r="BA290" s="343">
        <v>0</v>
      </c>
      <c r="BB290" s="337"/>
      <c r="BC290" s="446" t="s">
        <v>334</v>
      </c>
      <c r="BD290" s="355"/>
      <c r="BE290" s="309">
        <f t="shared" si="83"/>
        <v>0</v>
      </c>
      <c r="BF290" s="309">
        <f t="shared" si="83"/>
        <v>0</v>
      </c>
      <c r="BG290" s="199">
        <v>1.9338999999999999E-5</v>
      </c>
      <c r="BH290" s="309">
        <f t="shared" si="85"/>
        <v>0</v>
      </c>
      <c r="BI290" s="309">
        <f t="shared" si="85"/>
        <v>0</v>
      </c>
      <c r="BJ290" s="309">
        <f t="shared" si="85"/>
        <v>0</v>
      </c>
      <c r="BK290" s="309">
        <f t="shared" si="84"/>
        <v>0</v>
      </c>
      <c r="BL290" s="309">
        <f t="shared" si="84"/>
        <v>0</v>
      </c>
      <c r="BM290" s="309">
        <f t="shared" si="84"/>
        <v>0</v>
      </c>
      <c r="BN290" s="309">
        <f t="shared" si="84"/>
        <v>0</v>
      </c>
      <c r="BO290" s="309">
        <f t="shared" si="84"/>
        <v>0</v>
      </c>
      <c r="BP290" s="309">
        <f t="shared" si="84"/>
        <v>0</v>
      </c>
      <c r="BQ290" s="98"/>
      <c r="BR290" s="327" t="s">
        <v>334</v>
      </c>
      <c r="BS290" s="104"/>
      <c r="BT290" s="123"/>
      <c r="BU290" s="29">
        <v>1501006784</v>
      </c>
      <c r="BV290" s="29" t="s">
        <v>333</v>
      </c>
    </row>
    <row r="291" spans="1:74" s="29" customFormat="1" ht="27.95" customHeight="1" outlineLevel="1">
      <c r="A291" s="68">
        <v>57</v>
      </c>
      <c r="B291" s="123" t="s">
        <v>391</v>
      </c>
      <c r="C291" s="187"/>
      <c r="D291" s="192" t="s">
        <v>99</v>
      </c>
      <c r="E291" s="186"/>
      <c r="F291" s="183"/>
      <c r="G291" s="118"/>
      <c r="H291" s="118"/>
      <c r="I291" s="77"/>
      <c r="J291" s="77"/>
      <c r="K291" s="182"/>
      <c r="L291" s="193"/>
      <c r="M291" s="193"/>
      <c r="N291" s="194" t="s">
        <v>333</v>
      </c>
      <c r="O291" s="78"/>
      <c r="P291" s="309">
        <f t="shared" si="86"/>
        <v>0</v>
      </c>
      <c r="Q291" s="309">
        <f t="shared" si="87"/>
        <v>0</v>
      </c>
      <c r="R291" s="91">
        <f t="shared" si="88"/>
        <v>1.4134799999999999E-4</v>
      </c>
      <c r="S291" s="309">
        <f t="shared" si="89"/>
        <v>0</v>
      </c>
      <c r="T291" s="309">
        <f t="shared" si="90"/>
        <v>1.4134799999999999E-4</v>
      </c>
      <c r="U291" s="309">
        <f t="shared" si="92"/>
        <v>0</v>
      </c>
      <c r="V291" s="309">
        <v>0</v>
      </c>
      <c r="W291" s="309">
        <v>0</v>
      </c>
      <c r="X291" s="309"/>
      <c r="Y291" s="309"/>
      <c r="Z291" s="309"/>
      <c r="AA291" s="309"/>
      <c r="AB291" s="309"/>
      <c r="AC291" s="309"/>
      <c r="AD291" s="309"/>
      <c r="AE291" s="309"/>
      <c r="AF291" s="309"/>
      <c r="AG291" s="309"/>
      <c r="AH291" s="325"/>
      <c r="AI291" s="325"/>
      <c r="AJ291" s="325"/>
      <c r="AK291" s="325"/>
      <c r="AL291" s="325"/>
      <c r="AM291" s="325"/>
      <c r="AN291" s="325"/>
      <c r="AO291" s="325"/>
      <c r="AP291" s="325"/>
      <c r="AQ291" s="325"/>
      <c r="AR291" s="325"/>
      <c r="AS291" s="325">
        <f t="shared" si="91"/>
        <v>0</v>
      </c>
      <c r="AT291" s="325"/>
      <c r="AU291" s="391">
        <v>0</v>
      </c>
      <c r="AV291" s="343">
        <v>0</v>
      </c>
      <c r="AW291" s="343">
        <v>0</v>
      </c>
      <c r="AX291" s="343">
        <v>0</v>
      </c>
      <c r="AY291" s="343">
        <v>0</v>
      </c>
      <c r="AZ291" s="343">
        <v>0</v>
      </c>
      <c r="BA291" s="343">
        <v>0</v>
      </c>
      <c r="BB291" s="337"/>
      <c r="BC291" s="446" t="s">
        <v>334</v>
      </c>
      <c r="BD291" s="355"/>
      <c r="BE291" s="309">
        <f t="shared" si="83"/>
        <v>0</v>
      </c>
      <c r="BF291" s="309">
        <f t="shared" si="83"/>
        <v>0</v>
      </c>
      <c r="BG291" s="199">
        <v>1.4134799999999999E-4</v>
      </c>
      <c r="BH291" s="309">
        <f t="shared" si="85"/>
        <v>0</v>
      </c>
      <c r="BI291" s="309">
        <f t="shared" si="85"/>
        <v>0</v>
      </c>
      <c r="BJ291" s="309">
        <f t="shared" si="85"/>
        <v>0</v>
      </c>
      <c r="BK291" s="309">
        <f t="shared" si="84"/>
        <v>0</v>
      </c>
      <c r="BL291" s="309">
        <f t="shared" si="84"/>
        <v>0</v>
      </c>
      <c r="BM291" s="309">
        <f t="shared" si="84"/>
        <v>0</v>
      </c>
      <c r="BN291" s="309">
        <f t="shared" si="84"/>
        <v>0</v>
      </c>
      <c r="BO291" s="309">
        <f t="shared" si="84"/>
        <v>0</v>
      </c>
      <c r="BP291" s="309">
        <f t="shared" si="84"/>
        <v>0</v>
      </c>
      <c r="BQ291" s="98"/>
      <c r="BR291" s="327" t="s">
        <v>334</v>
      </c>
      <c r="BS291" s="104"/>
      <c r="BT291" s="123"/>
      <c r="BU291" s="29">
        <v>1501006785</v>
      </c>
      <c r="BV291" s="29" t="s">
        <v>333</v>
      </c>
    </row>
    <row r="292" spans="1:74" s="29" customFormat="1" ht="33" customHeight="1" outlineLevel="1">
      <c r="A292" s="68">
        <v>58</v>
      </c>
      <c r="B292" s="123" t="s">
        <v>392</v>
      </c>
      <c r="C292" s="187"/>
      <c r="D292" s="192" t="s">
        <v>99</v>
      </c>
      <c r="E292" s="186"/>
      <c r="F292" s="183"/>
      <c r="G292" s="118"/>
      <c r="H292" s="118"/>
      <c r="I292" s="77"/>
      <c r="J292" s="77"/>
      <c r="K292" s="182"/>
      <c r="L292" s="193"/>
      <c r="M292" s="193"/>
      <c r="N292" s="194" t="s">
        <v>333</v>
      </c>
      <c r="O292" s="78"/>
      <c r="P292" s="309">
        <f t="shared" si="86"/>
        <v>0</v>
      </c>
      <c r="Q292" s="309">
        <f t="shared" si="87"/>
        <v>0</v>
      </c>
      <c r="R292" s="91">
        <f t="shared" si="88"/>
        <v>6.5490000000000007E-2</v>
      </c>
      <c r="S292" s="309">
        <f t="shared" si="89"/>
        <v>0</v>
      </c>
      <c r="T292" s="309">
        <f t="shared" si="90"/>
        <v>6.5490000000000007E-2</v>
      </c>
      <c r="U292" s="309">
        <f t="shared" si="92"/>
        <v>0</v>
      </c>
      <c r="V292" s="309">
        <v>0</v>
      </c>
      <c r="W292" s="309">
        <v>0</v>
      </c>
      <c r="X292" s="309"/>
      <c r="Y292" s="309"/>
      <c r="Z292" s="309"/>
      <c r="AA292" s="309"/>
      <c r="AB292" s="309"/>
      <c r="AC292" s="309"/>
      <c r="AD292" s="309"/>
      <c r="AE292" s="309"/>
      <c r="AF292" s="309"/>
      <c r="AG292" s="309"/>
      <c r="AH292" s="325"/>
      <c r="AI292" s="325"/>
      <c r="AJ292" s="325"/>
      <c r="AK292" s="325"/>
      <c r="AL292" s="325"/>
      <c r="AM292" s="325"/>
      <c r="AN292" s="325"/>
      <c r="AO292" s="325"/>
      <c r="AP292" s="325"/>
      <c r="AQ292" s="325"/>
      <c r="AR292" s="325"/>
      <c r="AS292" s="325">
        <f t="shared" si="91"/>
        <v>0</v>
      </c>
      <c r="AT292" s="325"/>
      <c r="AU292" s="391">
        <v>0</v>
      </c>
      <c r="AV292" s="343">
        <v>0</v>
      </c>
      <c r="AW292" s="343">
        <v>0</v>
      </c>
      <c r="AX292" s="343">
        <v>0</v>
      </c>
      <c r="AY292" s="343">
        <v>0</v>
      </c>
      <c r="AZ292" s="343">
        <v>0</v>
      </c>
      <c r="BA292" s="343">
        <v>0</v>
      </c>
      <c r="BB292" s="337"/>
      <c r="BC292" s="449" t="s">
        <v>393</v>
      </c>
      <c r="BD292" s="355"/>
      <c r="BE292" s="309">
        <f t="shared" si="83"/>
        <v>0</v>
      </c>
      <c r="BF292" s="309">
        <f t="shared" si="83"/>
        <v>0</v>
      </c>
      <c r="BG292" s="199">
        <v>6.5490000000000007E-2</v>
      </c>
      <c r="BH292" s="309">
        <f t="shared" si="85"/>
        <v>0</v>
      </c>
      <c r="BI292" s="309">
        <f t="shared" si="85"/>
        <v>0</v>
      </c>
      <c r="BJ292" s="309">
        <f t="shared" si="85"/>
        <v>0</v>
      </c>
      <c r="BK292" s="309">
        <f t="shared" si="84"/>
        <v>0</v>
      </c>
      <c r="BL292" s="309">
        <f t="shared" si="84"/>
        <v>0</v>
      </c>
      <c r="BM292" s="309">
        <f t="shared" si="84"/>
        <v>0</v>
      </c>
      <c r="BN292" s="309">
        <f t="shared" si="84"/>
        <v>0</v>
      </c>
      <c r="BO292" s="309">
        <f t="shared" si="84"/>
        <v>0</v>
      </c>
      <c r="BP292" s="309">
        <f t="shared" si="84"/>
        <v>0</v>
      </c>
      <c r="BQ292" s="98"/>
      <c r="BR292" s="330" t="s">
        <v>393</v>
      </c>
      <c r="BS292" s="104"/>
      <c r="BT292" s="123"/>
      <c r="BU292" s="29">
        <v>1501006802</v>
      </c>
      <c r="BV292" s="29" t="s">
        <v>333</v>
      </c>
    </row>
    <row r="293" spans="1:74" s="29" customFormat="1" ht="30.95" customHeight="1" outlineLevel="1">
      <c r="A293" s="68">
        <v>59</v>
      </c>
      <c r="B293" s="123" t="s">
        <v>394</v>
      </c>
      <c r="C293" s="187"/>
      <c r="D293" s="192" t="s">
        <v>99</v>
      </c>
      <c r="E293" s="186"/>
      <c r="F293" s="183"/>
      <c r="G293" s="118"/>
      <c r="H293" s="118"/>
      <c r="I293" s="77"/>
      <c r="J293" s="77"/>
      <c r="K293" s="182"/>
      <c r="L293" s="193"/>
      <c r="M293" s="193"/>
      <c r="N293" s="194" t="s">
        <v>395</v>
      </c>
      <c r="O293" s="78"/>
      <c r="P293" s="309">
        <f t="shared" si="86"/>
        <v>0</v>
      </c>
      <c r="Q293" s="309">
        <f t="shared" si="87"/>
        <v>0</v>
      </c>
      <c r="R293" s="91">
        <f t="shared" si="88"/>
        <v>7.4618999999999996E-3</v>
      </c>
      <c r="S293" s="309">
        <f t="shared" si="89"/>
        <v>0</v>
      </c>
      <c r="T293" s="309">
        <f t="shared" si="90"/>
        <v>7.4618999999999996E-3</v>
      </c>
      <c r="U293" s="309">
        <f t="shared" si="92"/>
        <v>0</v>
      </c>
      <c r="V293" s="309">
        <v>0</v>
      </c>
      <c r="W293" s="309">
        <v>0</v>
      </c>
      <c r="X293" s="309"/>
      <c r="Y293" s="309"/>
      <c r="Z293" s="309"/>
      <c r="AA293" s="309"/>
      <c r="AB293" s="309"/>
      <c r="AC293" s="309"/>
      <c r="AD293" s="309"/>
      <c r="AE293" s="309"/>
      <c r="AF293" s="309"/>
      <c r="AG293" s="309"/>
      <c r="AH293" s="325"/>
      <c r="AI293" s="325"/>
      <c r="AJ293" s="325"/>
      <c r="AK293" s="325"/>
      <c r="AL293" s="325"/>
      <c r="AM293" s="325"/>
      <c r="AN293" s="325"/>
      <c r="AO293" s="325"/>
      <c r="AP293" s="325"/>
      <c r="AQ293" s="325"/>
      <c r="AR293" s="325"/>
      <c r="AS293" s="325">
        <f t="shared" si="91"/>
        <v>0</v>
      </c>
      <c r="AT293" s="325"/>
      <c r="AU293" s="391">
        <v>0</v>
      </c>
      <c r="AV293" s="343">
        <v>0</v>
      </c>
      <c r="AW293" s="343">
        <v>0</v>
      </c>
      <c r="AX293" s="343">
        <v>0</v>
      </c>
      <c r="AY293" s="343">
        <v>0</v>
      </c>
      <c r="AZ293" s="343">
        <v>0</v>
      </c>
      <c r="BA293" s="343">
        <v>0</v>
      </c>
      <c r="BB293" s="337"/>
      <c r="BC293" s="449" t="s">
        <v>393</v>
      </c>
      <c r="BD293" s="355"/>
      <c r="BE293" s="309">
        <f t="shared" si="83"/>
        <v>0</v>
      </c>
      <c r="BF293" s="309">
        <f t="shared" si="83"/>
        <v>0</v>
      </c>
      <c r="BG293" s="199">
        <v>7.4618999999999996E-3</v>
      </c>
      <c r="BH293" s="309">
        <f t="shared" si="85"/>
        <v>0</v>
      </c>
      <c r="BI293" s="309">
        <f t="shared" si="85"/>
        <v>0</v>
      </c>
      <c r="BJ293" s="309">
        <f t="shared" si="85"/>
        <v>0</v>
      </c>
      <c r="BK293" s="309">
        <f t="shared" si="84"/>
        <v>0</v>
      </c>
      <c r="BL293" s="309">
        <f t="shared" si="84"/>
        <v>0</v>
      </c>
      <c r="BM293" s="309">
        <f t="shared" si="84"/>
        <v>0</v>
      </c>
      <c r="BN293" s="309">
        <f t="shared" si="84"/>
        <v>0</v>
      </c>
      <c r="BO293" s="309">
        <f t="shared" si="84"/>
        <v>0</v>
      </c>
      <c r="BP293" s="309">
        <f t="shared" si="84"/>
        <v>0</v>
      </c>
      <c r="BQ293" s="98"/>
      <c r="BR293" s="330" t="s">
        <v>393</v>
      </c>
      <c r="BS293" s="104"/>
      <c r="BT293" s="123"/>
      <c r="BU293" s="29">
        <v>1501008425</v>
      </c>
      <c r="BV293" s="29" t="s">
        <v>395</v>
      </c>
    </row>
    <row r="294" spans="1:74" s="29" customFormat="1" ht="36" customHeight="1" outlineLevel="1">
      <c r="A294" s="68">
        <v>60</v>
      </c>
      <c r="B294" s="123" t="s">
        <v>396</v>
      </c>
      <c r="C294" s="187"/>
      <c r="D294" s="192" t="s">
        <v>99</v>
      </c>
      <c r="E294" s="186"/>
      <c r="F294" s="183"/>
      <c r="G294" s="118"/>
      <c r="H294" s="118"/>
      <c r="I294" s="77"/>
      <c r="J294" s="77"/>
      <c r="K294" s="182"/>
      <c r="L294" s="193"/>
      <c r="M294" s="193"/>
      <c r="N294" s="194" t="s">
        <v>397</v>
      </c>
      <c r="O294" s="78"/>
      <c r="P294" s="309">
        <f t="shared" si="86"/>
        <v>0</v>
      </c>
      <c r="Q294" s="309">
        <f t="shared" si="87"/>
        <v>0</v>
      </c>
      <c r="R294" s="91">
        <f t="shared" si="88"/>
        <v>4.6610299000000001E-2</v>
      </c>
      <c r="S294" s="309">
        <f t="shared" si="89"/>
        <v>0</v>
      </c>
      <c r="T294" s="309">
        <f t="shared" si="90"/>
        <v>4.6610299000000001E-2</v>
      </c>
      <c r="U294" s="309">
        <f t="shared" si="92"/>
        <v>0</v>
      </c>
      <c r="V294" s="309">
        <v>0</v>
      </c>
      <c r="W294" s="309">
        <v>0</v>
      </c>
      <c r="X294" s="309"/>
      <c r="Y294" s="309"/>
      <c r="Z294" s="309"/>
      <c r="AA294" s="309"/>
      <c r="AB294" s="309"/>
      <c r="AC294" s="309"/>
      <c r="AD294" s="309"/>
      <c r="AE294" s="309"/>
      <c r="AF294" s="309"/>
      <c r="AG294" s="309"/>
      <c r="AH294" s="325"/>
      <c r="AI294" s="325"/>
      <c r="AJ294" s="325"/>
      <c r="AK294" s="325"/>
      <c r="AL294" s="325"/>
      <c r="AM294" s="325"/>
      <c r="AN294" s="325"/>
      <c r="AO294" s="325"/>
      <c r="AP294" s="325"/>
      <c r="AQ294" s="325"/>
      <c r="AR294" s="325"/>
      <c r="AS294" s="325">
        <f t="shared" si="91"/>
        <v>0</v>
      </c>
      <c r="AT294" s="325"/>
      <c r="AU294" s="391">
        <v>0</v>
      </c>
      <c r="AV294" s="343">
        <v>0</v>
      </c>
      <c r="AW294" s="343">
        <v>0</v>
      </c>
      <c r="AX294" s="343">
        <v>0</v>
      </c>
      <c r="AY294" s="343">
        <v>0</v>
      </c>
      <c r="AZ294" s="343">
        <v>0</v>
      </c>
      <c r="BA294" s="343">
        <v>0</v>
      </c>
      <c r="BB294" s="337"/>
      <c r="BC294" s="446" t="s">
        <v>334</v>
      </c>
      <c r="BD294" s="355"/>
      <c r="BE294" s="309">
        <f t="shared" si="83"/>
        <v>0</v>
      </c>
      <c r="BF294" s="309">
        <f t="shared" si="83"/>
        <v>0</v>
      </c>
      <c r="BG294" s="199">
        <v>4.6610299000000001E-2</v>
      </c>
      <c r="BH294" s="309">
        <f t="shared" si="85"/>
        <v>0</v>
      </c>
      <c r="BI294" s="309">
        <f t="shared" si="85"/>
        <v>0</v>
      </c>
      <c r="BJ294" s="309">
        <f t="shared" si="85"/>
        <v>0</v>
      </c>
      <c r="BK294" s="309">
        <f>CD294</f>
        <v>0</v>
      </c>
      <c r="BL294" s="309">
        <f t="shared" si="84"/>
        <v>0</v>
      </c>
      <c r="BM294" s="309">
        <f t="shared" si="84"/>
        <v>0</v>
      </c>
      <c r="BN294" s="309">
        <f t="shared" si="84"/>
        <v>0</v>
      </c>
      <c r="BO294" s="309">
        <f t="shared" si="84"/>
        <v>0</v>
      </c>
      <c r="BP294" s="309">
        <f t="shared" si="84"/>
        <v>0</v>
      </c>
      <c r="BQ294" s="98"/>
      <c r="BR294" s="327" t="s">
        <v>334</v>
      </c>
      <c r="BS294" s="104"/>
      <c r="BT294" s="123"/>
      <c r="BU294" s="29">
        <v>1501008440</v>
      </c>
      <c r="BV294" s="29" t="s">
        <v>397</v>
      </c>
    </row>
    <row r="295" spans="1:74" s="29" customFormat="1" ht="30" outlineLevel="1">
      <c r="A295" s="68">
        <v>61</v>
      </c>
      <c r="B295" s="123" t="s">
        <v>398</v>
      </c>
      <c r="C295" s="187"/>
      <c r="D295" s="192" t="s">
        <v>99</v>
      </c>
      <c r="E295" s="186"/>
      <c r="F295" s="183"/>
      <c r="G295" s="118"/>
      <c r="H295" s="118"/>
      <c r="I295" s="77"/>
      <c r="J295" s="77"/>
      <c r="K295" s="182"/>
      <c r="L295" s="193"/>
      <c r="M295" s="193"/>
      <c r="N295" s="194" t="s">
        <v>399</v>
      </c>
      <c r="O295" s="78"/>
      <c r="P295" s="309">
        <f t="shared" si="86"/>
        <v>0</v>
      </c>
      <c r="Q295" s="309">
        <f t="shared" si="87"/>
        <v>0</v>
      </c>
      <c r="R295" s="91">
        <f t="shared" si="88"/>
        <v>0.21887515400000002</v>
      </c>
      <c r="S295" s="309">
        <f t="shared" si="89"/>
        <v>0</v>
      </c>
      <c r="T295" s="309">
        <f t="shared" si="90"/>
        <v>0.21887515400000002</v>
      </c>
      <c r="U295" s="309">
        <f t="shared" si="92"/>
        <v>0</v>
      </c>
      <c r="V295" s="309">
        <v>0</v>
      </c>
      <c r="W295" s="309">
        <v>0</v>
      </c>
      <c r="X295" s="309"/>
      <c r="Y295" s="309"/>
      <c r="Z295" s="309"/>
      <c r="AA295" s="309"/>
      <c r="AB295" s="309"/>
      <c r="AC295" s="309"/>
      <c r="AD295" s="309"/>
      <c r="AE295" s="309"/>
      <c r="AF295" s="309"/>
      <c r="AG295" s="309"/>
      <c r="AH295" s="325"/>
      <c r="AI295" s="325"/>
      <c r="AJ295" s="325"/>
      <c r="AK295" s="325"/>
      <c r="AL295" s="325"/>
      <c r="AM295" s="325"/>
      <c r="AN295" s="325"/>
      <c r="AO295" s="325"/>
      <c r="AP295" s="325"/>
      <c r="AQ295" s="325"/>
      <c r="AR295" s="325"/>
      <c r="AS295" s="325">
        <f t="shared" si="91"/>
        <v>0</v>
      </c>
      <c r="AT295" s="325"/>
      <c r="AU295" s="391">
        <v>0</v>
      </c>
      <c r="AV295" s="343">
        <v>0</v>
      </c>
      <c r="AW295" s="343">
        <v>0</v>
      </c>
      <c r="AX295" s="343">
        <v>0</v>
      </c>
      <c r="AY295" s="343">
        <v>0</v>
      </c>
      <c r="AZ295" s="343">
        <v>0</v>
      </c>
      <c r="BA295" s="343">
        <v>0</v>
      </c>
      <c r="BB295" s="337"/>
      <c r="BC295" s="450" t="s">
        <v>346</v>
      </c>
      <c r="BD295" s="355"/>
      <c r="BE295" s="309">
        <f t="shared" si="83"/>
        <v>0</v>
      </c>
      <c r="BF295" s="309">
        <f t="shared" si="83"/>
        <v>0</v>
      </c>
      <c r="BG295" s="199">
        <f>(1506492.87+682258.67)/10000000</f>
        <v>0.21887515400000002</v>
      </c>
      <c r="BH295" s="309">
        <f t="shared" si="85"/>
        <v>0</v>
      </c>
      <c r="BI295" s="309">
        <f t="shared" si="85"/>
        <v>0</v>
      </c>
      <c r="BJ295" s="309">
        <f t="shared" si="85"/>
        <v>0</v>
      </c>
      <c r="BK295" s="309">
        <f t="shared" si="84"/>
        <v>0</v>
      </c>
      <c r="BL295" s="309">
        <f t="shared" si="84"/>
        <v>0</v>
      </c>
      <c r="BM295" s="309">
        <f t="shared" si="84"/>
        <v>0</v>
      </c>
      <c r="BN295" s="309">
        <f t="shared" si="84"/>
        <v>0</v>
      </c>
      <c r="BO295" s="309">
        <f t="shared" si="84"/>
        <v>0</v>
      </c>
      <c r="BP295" s="309">
        <f t="shared" si="84"/>
        <v>0</v>
      </c>
      <c r="BQ295" s="98"/>
      <c r="BR295" s="331" t="s">
        <v>346</v>
      </c>
      <c r="BS295" s="104"/>
      <c r="BT295" s="123"/>
      <c r="BU295" s="29">
        <v>180104305</v>
      </c>
      <c r="BV295" s="29" t="s">
        <v>399</v>
      </c>
    </row>
    <row r="296" spans="1:74" s="29" customFormat="1" ht="30" outlineLevel="1">
      <c r="A296" s="68">
        <v>62</v>
      </c>
      <c r="B296" s="123" t="s">
        <v>400</v>
      </c>
      <c r="C296" s="187"/>
      <c r="D296" s="192" t="s">
        <v>99</v>
      </c>
      <c r="E296" s="186"/>
      <c r="F296" s="183"/>
      <c r="G296" s="118"/>
      <c r="H296" s="118"/>
      <c r="I296" s="77"/>
      <c r="J296" s="77"/>
      <c r="K296" s="182"/>
      <c r="L296" s="193"/>
      <c r="M296" s="193"/>
      <c r="N296" s="194" t="s">
        <v>333</v>
      </c>
      <c r="O296" s="78"/>
      <c r="P296" s="309">
        <f t="shared" si="86"/>
        <v>0</v>
      </c>
      <c r="Q296" s="91">
        <f t="shared" si="87"/>
        <v>8.3684199999999997E-4</v>
      </c>
      <c r="R296" s="309">
        <f t="shared" si="88"/>
        <v>0</v>
      </c>
      <c r="S296" s="309">
        <f t="shared" si="89"/>
        <v>0</v>
      </c>
      <c r="T296" s="309">
        <f t="shared" si="90"/>
        <v>8.3684199999999997E-4</v>
      </c>
      <c r="U296" s="309">
        <f t="shared" si="92"/>
        <v>0</v>
      </c>
      <c r="V296" s="309">
        <v>0</v>
      </c>
      <c r="W296" s="309">
        <v>0</v>
      </c>
      <c r="X296" s="309"/>
      <c r="Y296" s="309"/>
      <c r="Z296" s="309"/>
      <c r="AA296" s="309"/>
      <c r="AB296" s="309"/>
      <c r="AC296" s="309"/>
      <c r="AD296" s="309"/>
      <c r="AE296" s="309"/>
      <c r="AF296" s="309"/>
      <c r="AG296" s="309"/>
      <c r="AH296" s="325"/>
      <c r="AI296" s="325"/>
      <c r="AJ296" s="325"/>
      <c r="AK296" s="325"/>
      <c r="AL296" s="325"/>
      <c r="AM296" s="325"/>
      <c r="AN296" s="325"/>
      <c r="AO296" s="325"/>
      <c r="AP296" s="325"/>
      <c r="AQ296" s="325"/>
      <c r="AR296" s="325"/>
      <c r="AS296" s="325">
        <f t="shared" si="91"/>
        <v>0</v>
      </c>
      <c r="AT296" s="325"/>
      <c r="AU296" s="391">
        <v>0</v>
      </c>
      <c r="AV296" s="343">
        <v>0</v>
      </c>
      <c r="AW296" s="343">
        <v>0</v>
      </c>
      <c r="AX296" s="343">
        <v>0</v>
      </c>
      <c r="AY296" s="343">
        <v>0</v>
      </c>
      <c r="AZ296" s="343">
        <v>0</v>
      </c>
      <c r="BA296" s="343">
        <v>0</v>
      </c>
      <c r="BB296" s="337"/>
      <c r="BC296" s="451" t="s">
        <v>401</v>
      </c>
      <c r="BD296" s="355"/>
      <c r="BE296" s="309">
        <f t="shared" ref="BE296:BE359" si="93">BX296</f>
        <v>0</v>
      </c>
      <c r="BF296" s="203">
        <v>8.3684199999999997E-4</v>
      </c>
      <c r="BG296" s="309">
        <f t="shared" ref="BG296:BJ359" si="94">BZ296</f>
        <v>0</v>
      </c>
      <c r="BH296" s="309">
        <f t="shared" si="85"/>
        <v>0</v>
      </c>
      <c r="BI296" s="309">
        <f t="shared" si="85"/>
        <v>0</v>
      </c>
      <c r="BJ296" s="309">
        <f t="shared" si="85"/>
        <v>0</v>
      </c>
      <c r="BK296" s="309">
        <f t="shared" si="84"/>
        <v>0</v>
      </c>
      <c r="BL296" s="309">
        <f t="shared" si="84"/>
        <v>0</v>
      </c>
      <c r="BM296" s="309">
        <f t="shared" si="84"/>
        <v>0</v>
      </c>
      <c r="BN296" s="309">
        <f t="shared" si="84"/>
        <v>0</v>
      </c>
      <c r="BO296" s="309">
        <f t="shared" si="84"/>
        <v>0</v>
      </c>
      <c r="BP296" s="309">
        <f t="shared" si="84"/>
        <v>0</v>
      </c>
      <c r="BQ296" s="98"/>
      <c r="BR296" s="332" t="s">
        <v>401</v>
      </c>
      <c r="BS296" s="104"/>
      <c r="BT296" s="123"/>
      <c r="BU296" s="29">
        <v>130100766</v>
      </c>
      <c r="BV296" s="29" t="s">
        <v>333</v>
      </c>
    </row>
    <row r="297" spans="1:74" s="29" customFormat="1" ht="30" outlineLevel="1">
      <c r="A297" s="68">
        <v>63</v>
      </c>
      <c r="B297" s="123" t="s">
        <v>402</v>
      </c>
      <c r="C297" s="187"/>
      <c r="D297" s="192" t="s">
        <v>99</v>
      </c>
      <c r="E297" s="186"/>
      <c r="F297" s="183"/>
      <c r="G297" s="118"/>
      <c r="H297" s="118"/>
      <c r="I297" s="77"/>
      <c r="J297" s="77"/>
      <c r="K297" s="182"/>
      <c r="L297" s="193"/>
      <c r="M297" s="193"/>
      <c r="N297" s="194" t="s">
        <v>333</v>
      </c>
      <c r="O297" s="78"/>
      <c r="P297" s="309">
        <f t="shared" si="86"/>
        <v>0</v>
      </c>
      <c r="Q297" s="91">
        <f t="shared" si="87"/>
        <v>4.8560299999999999E-3</v>
      </c>
      <c r="R297" s="309">
        <f t="shared" si="88"/>
        <v>0</v>
      </c>
      <c r="S297" s="309">
        <f t="shared" si="89"/>
        <v>0</v>
      </c>
      <c r="T297" s="309">
        <f t="shared" si="90"/>
        <v>4.8560299999999999E-3</v>
      </c>
      <c r="U297" s="309">
        <f t="shared" si="92"/>
        <v>0</v>
      </c>
      <c r="V297" s="309">
        <v>0</v>
      </c>
      <c r="W297" s="309">
        <v>0</v>
      </c>
      <c r="X297" s="309"/>
      <c r="Y297" s="309"/>
      <c r="Z297" s="309"/>
      <c r="AA297" s="309"/>
      <c r="AB297" s="309"/>
      <c r="AC297" s="309"/>
      <c r="AD297" s="309"/>
      <c r="AE297" s="309"/>
      <c r="AF297" s="309"/>
      <c r="AG297" s="309"/>
      <c r="AH297" s="325"/>
      <c r="AI297" s="325"/>
      <c r="AJ297" s="325"/>
      <c r="AK297" s="325"/>
      <c r="AL297" s="325"/>
      <c r="AM297" s="325"/>
      <c r="AN297" s="325"/>
      <c r="AO297" s="325"/>
      <c r="AP297" s="325"/>
      <c r="AQ297" s="325"/>
      <c r="AR297" s="325"/>
      <c r="AS297" s="325">
        <f t="shared" si="91"/>
        <v>0</v>
      </c>
      <c r="AT297" s="325"/>
      <c r="AU297" s="391">
        <v>0</v>
      </c>
      <c r="AV297" s="343">
        <v>0</v>
      </c>
      <c r="AW297" s="343">
        <v>0</v>
      </c>
      <c r="AX297" s="343">
        <v>0</v>
      </c>
      <c r="AY297" s="343">
        <v>0</v>
      </c>
      <c r="AZ297" s="343">
        <v>0</v>
      </c>
      <c r="BA297" s="343">
        <v>0</v>
      </c>
      <c r="BB297" s="337"/>
      <c r="BC297" s="451" t="s">
        <v>401</v>
      </c>
      <c r="BD297" s="355"/>
      <c r="BE297" s="309">
        <f t="shared" si="93"/>
        <v>0</v>
      </c>
      <c r="BF297" s="203">
        <v>4.8560299999999999E-3</v>
      </c>
      <c r="BG297" s="309">
        <f t="shared" si="94"/>
        <v>0</v>
      </c>
      <c r="BH297" s="309">
        <f t="shared" si="85"/>
        <v>0</v>
      </c>
      <c r="BI297" s="309">
        <f t="shared" si="85"/>
        <v>0</v>
      </c>
      <c r="BJ297" s="309">
        <f t="shared" si="85"/>
        <v>0</v>
      </c>
      <c r="BK297" s="309">
        <f t="shared" si="84"/>
        <v>0</v>
      </c>
      <c r="BL297" s="309">
        <f t="shared" si="84"/>
        <v>0</v>
      </c>
      <c r="BM297" s="309">
        <f t="shared" si="84"/>
        <v>0</v>
      </c>
      <c r="BN297" s="309">
        <f t="shared" si="84"/>
        <v>0</v>
      </c>
      <c r="BO297" s="309">
        <f t="shared" si="84"/>
        <v>0</v>
      </c>
      <c r="BP297" s="309">
        <f t="shared" si="84"/>
        <v>0</v>
      </c>
      <c r="BQ297" s="98"/>
      <c r="BR297" s="332" t="s">
        <v>401</v>
      </c>
      <c r="BS297" s="104"/>
      <c r="BT297" s="123"/>
      <c r="BU297" s="29">
        <v>130100767</v>
      </c>
      <c r="BV297" s="29" t="s">
        <v>333</v>
      </c>
    </row>
    <row r="298" spans="1:74" s="29" customFormat="1" ht="30" outlineLevel="1">
      <c r="A298" s="68">
        <v>64</v>
      </c>
      <c r="B298" s="123" t="s">
        <v>403</v>
      </c>
      <c r="C298" s="187"/>
      <c r="D298" s="192" t="s">
        <v>99</v>
      </c>
      <c r="E298" s="186"/>
      <c r="F298" s="183"/>
      <c r="G298" s="118"/>
      <c r="H298" s="118"/>
      <c r="I298" s="77"/>
      <c r="J298" s="77"/>
      <c r="K298" s="182"/>
      <c r="L298" s="193"/>
      <c r="M298" s="193"/>
      <c r="N298" s="194" t="s">
        <v>333</v>
      </c>
      <c r="O298" s="78"/>
      <c r="P298" s="309">
        <f t="shared" si="86"/>
        <v>0</v>
      </c>
      <c r="Q298" s="91">
        <f t="shared" si="87"/>
        <v>1.6841648000000001E-2</v>
      </c>
      <c r="R298" s="309">
        <f t="shared" si="88"/>
        <v>0</v>
      </c>
      <c r="S298" s="309">
        <f t="shared" si="89"/>
        <v>0</v>
      </c>
      <c r="T298" s="309">
        <f t="shared" si="90"/>
        <v>1.6841648000000001E-2</v>
      </c>
      <c r="U298" s="309">
        <f t="shared" si="92"/>
        <v>0</v>
      </c>
      <c r="V298" s="309">
        <v>0</v>
      </c>
      <c r="W298" s="309">
        <v>0</v>
      </c>
      <c r="X298" s="309"/>
      <c r="Y298" s="309"/>
      <c r="Z298" s="309"/>
      <c r="AA298" s="309"/>
      <c r="AB298" s="309"/>
      <c r="AC298" s="309"/>
      <c r="AD298" s="309"/>
      <c r="AE298" s="309"/>
      <c r="AF298" s="309"/>
      <c r="AG298" s="309"/>
      <c r="AH298" s="325"/>
      <c r="AI298" s="325"/>
      <c r="AJ298" s="325"/>
      <c r="AK298" s="325"/>
      <c r="AL298" s="325"/>
      <c r="AM298" s="325"/>
      <c r="AN298" s="325"/>
      <c r="AO298" s="325"/>
      <c r="AP298" s="325"/>
      <c r="AQ298" s="325"/>
      <c r="AR298" s="325"/>
      <c r="AS298" s="325">
        <f t="shared" si="91"/>
        <v>0</v>
      </c>
      <c r="AT298" s="325"/>
      <c r="AU298" s="391">
        <v>0</v>
      </c>
      <c r="AV298" s="343">
        <v>0</v>
      </c>
      <c r="AW298" s="343">
        <v>0</v>
      </c>
      <c r="AX298" s="343">
        <v>0</v>
      </c>
      <c r="AY298" s="343">
        <v>0</v>
      </c>
      <c r="AZ298" s="343">
        <v>0</v>
      </c>
      <c r="BA298" s="343">
        <v>0</v>
      </c>
      <c r="BB298" s="337"/>
      <c r="BC298" s="451" t="s">
        <v>401</v>
      </c>
      <c r="BD298" s="355"/>
      <c r="BE298" s="309">
        <f t="shared" si="93"/>
        <v>0</v>
      </c>
      <c r="BF298" s="203">
        <v>1.6841648000000001E-2</v>
      </c>
      <c r="BG298" s="309">
        <f t="shared" si="94"/>
        <v>0</v>
      </c>
      <c r="BH298" s="309">
        <f t="shared" si="85"/>
        <v>0</v>
      </c>
      <c r="BI298" s="309">
        <f t="shared" si="85"/>
        <v>0</v>
      </c>
      <c r="BJ298" s="309">
        <f t="shared" si="85"/>
        <v>0</v>
      </c>
      <c r="BK298" s="309">
        <f t="shared" si="84"/>
        <v>0</v>
      </c>
      <c r="BL298" s="309">
        <f t="shared" si="84"/>
        <v>0</v>
      </c>
      <c r="BM298" s="309">
        <f t="shared" si="84"/>
        <v>0</v>
      </c>
      <c r="BN298" s="309">
        <f t="shared" si="84"/>
        <v>0</v>
      </c>
      <c r="BO298" s="309">
        <f t="shared" si="84"/>
        <v>0</v>
      </c>
      <c r="BP298" s="309">
        <f t="shared" si="84"/>
        <v>0</v>
      </c>
      <c r="BQ298" s="98"/>
      <c r="BR298" s="332" t="s">
        <v>401</v>
      </c>
      <c r="BS298" s="104"/>
      <c r="BT298" s="123"/>
      <c r="BU298" s="29">
        <v>130100768</v>
      </c>
      <c r="BV298" s="29" t="s">
        <v>333</v>
      </c>
    </row>
    <row r="299" spans="1:74" s="29" customFormat="1" ht="30" outlineLevel="1">
      <c r="A299" s="68">
        <v>65</v>
      </c>
      <c r="B299" s="123" t="s">
        <v>404</v>
      </c>
      <c r="C299" s="187"/>
      <c r="D299" s="192" t="s">
        <v>99</v>
      </c>
      <c r="E299" s="186"/>
      <c r="F299" s="183"/>
      <c r="G299" s="118"/>
      <c r="H299" s="118"/>
      <c r="I299" s="77"/>
      <c r="J299" s="77"/>
      <c r="K299" s="182"/>
      <c r="L299" s="193"/>
      <c r="M299" s="193"/>
      <c r="N299" s="194" t="s">
        <v>333</v>
      </c>
      <c r="O299" s="78"/>
      <c r="P299" s="309">
        <f t="shared" ref="P299:P330" si="95">BE299</f>
        <v>0</v>
      </c>
      <c r="Q299" s="91">
        <f t="shared" ref="Q299:Q330" si="96">BF299</f>
        <v>1.8479445000000001E-2</v>
      </c>
      <c r="R299" s="309">
        <f t="shared" ref="R299:R330" si="97">BG299</f>
        <v>0</v>
      </c>
      <c r="S299" s="309">
        <f t="shared" ref="S299:S330" si="98">BH299</f>
        <v>0</v>
      </c>
      <c r="T299" s="309">
        <f t="shared" si="90"/>
        <v>1.8479445000000001E-2</v>
      </c>
      <c r="U299" s="309">
        <f t="shared" si="92"/>
        <v>0</v>
      </c>
      <c r="V299" s="309">
        <v>0</v>
      </c>
      <c r="W299" s="309">
        <v>0</v>
      </c>
      <c r="X299" s="309"/>
      <c r="Y299" s="309"/>
      <c r="Z299" s="309"/>
      <c r="AA299" s="309"/>
      <c r="AB299" s="309"/>
      <c r="AC299" s="309"/>
      <c r="AD299" s="309"/>
      <c r="AE299" s="309"/>
      <c r="AF299" s="309"/>
      <c r="AG299" s="309"/>
      <c r="AH299" s="325"/>
      <c r="AI299" s="325"/>
      <c r="AJ299" s="325"/>
      <c r="AK299" s="325"/>
      <c r="AL299" s="325"/>
      <c r="AM299" s="325"/>
      <c r="AN299" s="325"/>
      <c r="AO299" s="325"/>
      <c r="AP299" s="325"/>
      <c r="AQ299" s="325"/>
      <c r="AR299" s="325"/>
      <c r="AS299" s="325">
        <f t="shared" si="91"/>
        <v>0</v>
      </c>
      <c r="AT299" s="325"/>
      <c r="AU299" s="391">
        <v>0</v>
      </c>
      <c r="AV299" s="343">
        <v>0</v>
      </c>
      <c r="AW299" s="343">
        <v>0</v>
      </c>
      <c r="AX299" s="343">
        <v>0</v>
      </c>
      <c r="AY299" s="343">
        <v>0</v>
      </c>
      <c r="AZ299" s="343">
        <v>0</v>
      </c>
      <c r="BA299" s="343">
        <v>0</v>
      </c>
      <c r="BB299" s="337"/>
      <c r="BC299" s="451" t="s">
        <v>401</v>
      </c>
      <c r="BD299" s="355"/>
      <c r="BE299" s="309">
        <f t="shared" si="93"/>
        <v>0</v>
      </c>
      <c r="BF299" s="203">
        <v>1.8479445000000001E-2</v>
      </c>
      <c r="BG299" s="309">
        <f t="shared" si="94"/>
        <v>0</v>
      </c>
      <c r="BH299" s="309">
        <f t="shared" si="85"/>
        <v>0</v>
      </c>
      <c r="BI299" s="309">
        <f t="shared" si="85"/>
        <v>0</v>
      </c>
      <c r="BJ299" s="309">
        <f t="shared" si="85"/>
        <v>0</v>
      </c>
      <c r="BK299" s="309">
        <f t="shared" si="84"/>
        <v>0</v>
      </c>
      <c r="BL299" s="309">
        <f t="shared" si="84"/>
        <v>0</v>
      </c>
      <c r="BM299" s="309">
        <f t="shared" si="84"/>
        <v>0</v>
      </c>
      <c r="BN299" s="309">
        <f t="shared" si="84"/>
        <v>0</v>
      </c>
      <c r="BO299" s="309">
        <f t="shared" si="84"/>
        <v>0</v>
      </c>
      <c r="BP299" s="309">
        <f t="shared" si="84"/>
        <v>0</v>
      </c>
      <c r="BQ299" s="98"/>
      <c r="BR299" s="332" t="s">
        <v>401</v>
      </c>
      <c r="BS299" s="104"/>
      <c r="BT299" s="123"/>
      <c r="BU299" s="29">
        <v>130100769</v>
      </c>
      <c r="BV299" s="29" t="s">
        <v>333</v>
      </c>
    </row>
    <row r="300" spans="1:74" s="29" customFormat="1" ht="30" outlineLevel="1">
      <c r="A300" s="68">
        <v>66</v>
      </c>
      <c r="B300" s="123" t="s">
        <v>405</v>
      </c>
      <c r="C300" s="187"/>
      <c r="D300" s="192" t="s">
        <v>99</v>
      </c>
      <c r="E300" s="186"/>
      <c r="F300" s="183"/>
      <c r="G300" s="118"/>
      <c r="H300" s="118"/>
      <c r="I300" s="77"/>
      <c r="J300" s="77"/>
      <c r="K300" s="182"/>
      <c r="L300" s="193"/>
      <c r="M300" s="193"/>
      <c r="N300" s="194" t="s">
        <v>333</v>
      </c>
      <c r="O300" s="78"/>
      <c r="P300" s="309">
        <f t="shared" si="95"/>
        <v>0</v>
      </c>
      <c r="Q300" s="91">
        <f t="shared" si="96"/>
        <v>1.7255999999999999E-5</v>
      </c>
      <c r="R300" s="309">
        <f t="shared" si="97"/>
        <v>0</v>
      </c>
      <c r="S300" s="309">
        <f t="shared" si="98"/>
        <v>0</v>
      </c>
      <c r="T300" s="309">
        <f t="shared" si="90"/>
        <v>1.7255999999999999E-5</v>
      </c>
      <c r="U300" s="309">
        <f t="shared" si="92"/>
        <v>0</v>
      </c>
      <c r="V300" s="309">
        <v>0</v>
      </c>
      <c r="W300" s="309">
        <v>0</v>
      </c>
      <c r="X300" s="309"/>
      <c r="Y300" s="309"/>
      <c r="Z300" s="309"/>
      <c r="AA300" s="309"/>
      <c r="AB300" s="309"/>
      <c r="AC300" s="309"/>
      <c r="AD300" s="309"/>
      <c r="AE300" s="309"/>
      <c r="AF300" s="309"/>
      <c r="AG300" s="309"/>
      <c r="AH300" s="325"/>
      <c r="AI300" s="325"/>
      <c r="AJ300" s="325"/>
      <c r="AK300" s="325"/>
      <c r="AL300" s="325"/>
      <c r="AM300" s="325"/>
      <c r="AN300" s="325"/>
      <c r="AO300" s="325"/>
      <c r="AP300" s="325"/>
      <c r="AQ300" s="325"/>
      <c r="AR300" s="325"/>
      <c r="AS300" s="325">
        <f t="shared" si="91"/>
        <v>0</v>
      </c>
      <c r="AT300" s="325"/>
      <c r="AU300" s="391">
        <v>0</v>
      </c>
      <c r="AV300" s="343">
        <v>0</v>
      </c>
      <c r="AW300" s="343">
        <v>0</v>
      </c>
      <c r="AX300" s="343">
        <v>0</v>
      </c>
      <c r="AY300" s="343">
        <v>0</v>
      </c>
      <c r="AZ300" s="343">
        <v>0</v>
      </c>
      <c r="BA300" s="343">
        <v>0</v>
      </c>
      <c r="BB300" s="337"/>
      <c r="BC300" s="452" t="s">
        <v>406</v>
      </c>
      <c r="BD300" s="355"/>
      <c r="BE300" s="309">
        <f t="shared" si="93"/>
        <v>0</v>
      </c>
      <c r="BF300" s="203">
        <v>1.7255999999999999E-5</v>
      </c>
      <c r="BG300" s="309">
        <f t="shared" si="94"/>
        <v>0</v>
      </c>
      <c r="BH300" s="309">
        <f t="shared" si="85"/>
        <v>0</v>
      </c>
      <c r="BI300" s="309">
        <f t="shared" si="85"/>
        <v>0</v>
      </c>
      <c r="BJ300" s="309">
        <f t="shared" si="85"/>
        <v>0</v>
      </c>
      <c r="BK300" s="309">
        <f t="shared" si="84"/>
        <v>0</v>
      </c>
      <c r="BL300" s="309">
        <f t="shared" si="84"/>
        <v>0</v>
      </c>
      <c r="BM300" s="309">
        <f t="shared" si="84"/>
        <v>0</v>
      </c>
      <c r="BN300" s="309">
        <f t="shared" si="84"/>
        <v>0</v>
      </c>
      <c r="BO300" s="309">
        <f t="shared" si="84"/>
        <v>0</v>
      </c>
      <c r="BP300" s="309">
        <f t="shared" si="84"/>
        <v>0</v>
      </c>
      <c r="BQ300" s="98"/>
      <c r="BR300" s="333" t="s">
        <v>406</v>
      </c>
      <c r="BS300" s="104"/>
      <c r="BT300" s="138"/>
      <c r="BU300" s="29">
        <v>1501006786</v>
      </c>
      <c r="BV300" s="29" t="s">
        <v>333</v>
      </c>
    </row>
    <row r="301" spans="1:74" s="29" customFormat="1" outlineLevel="1">
      <c r="A301" s="68">
        <v>67</v>
      </c>
      <c r="B301" s="123" t="s">
        <v>407</v>
      </c>
      <c r="C301" s="187"/>
      <c r="D301" s="192" t="s">
        <v>99</v>
      </c>
      <c r="E301" s="186"/>
      <c r="F301" s="183"/>
      <c r="G301" s="118"/>
      <c r="H301" s="118"/>
      <c r="I301" s="77"/>
      <c r="J301" s="77"/>
      <c r="K301" s="182"/>
      <c r="L301" s="193"/>
      <c r="M301" s="193"/>
      <c r="N301" s="194" t="s">
        <v>333</v>
      </c>
      <c r="O301" s="78"/>
      <c r="P301" s="309">
        <f t="shared" si="95"/>
        <v>0</v>
      </c>
      <c r="Q301" s="91">
        <f t="shared" si="96"/>
        <v>1.344619E-3</v>
      </c>
      <c r="R301" s="309">
        <f t="shared" si="97"/>
        <v>0</v>
      </c>
      <c r="S301" s="309">
        <f t="shared" si="98"/>
        <v>0</v>
      </c>
      <c r="T301" s="309">
        <f t="shared" si="90"/>
        <v>1.344619E-3</v>
      </c>
      <c r="U301" s="309">
        <f t="shared" si="92"/>
        <v>0</v>
      </c>
      <c r="V301" s="309">
        <v>0</v>
      </c>
      <c r="W301" s="309">
        <v>0</v>
      </c>
      <c r="X301" s="309"/>
      <c r="Y301" s="309"/>
      <c r="Z301" s="309"/>
      <c r="AA301" s="309"/>
      <c r="AB301" s="309"/>
      <c r="AC301" s="309"/>
      <c r="AD301" s="309"/>
      <c r="AE301" s="309"/>
      <c r="AF301" s="309"/>
      <c r="AG301" s="309"/>
      <c r="AH301" s="325"/>
      <c r="AI301" s="325"/>
      <c r="AJ301" s="325"/>
      <c r="AK301" s="325"/>
      <c r="AL301" s="325"/>
      <c r="AM301" s="325"/>
      <c r="AN301" s="325"/>
      <c r="AO301" s="325"/>
      <c r="AP301" s="325"/>
      <c r="AQ301" s="325"/>
      <c r="AR301" s="325"/>
      <c r="AS301" s="325">
        <f t="shared" si="91"/>
        <v>0</v>
      </c>
      <c r="AT301" s="325"/>
      <c r="AU301" s="391">
        <v>0</v>
      </c>
      <c r="AV301" s="343">
        <v>0</v>
      </c>
      <c r="AW301" s="343">
        <v>0</v>
      </c>
      <c r="AX301" s="343">
        <v>0</v>
      </c>
      <c r="AY301" s="343">
        <v>0</v>
      </c>
      <c r="AZ301" s="343">
        <v>0</v>
      </c>
      <c r="BA301" s="343">
        <v>0</v>
      </c>
      <c r="BB301" s="337"/>
      <c r="BC301" s="452" t="s">
        <v>406</v>
      </c>
      <c r="BD301" s="355"/>
      <c r="BE301" s="309">
        <f t="shared" si="93"/>
        <v>0</v>
      </c>
      <c r="BF301" s="203">
        <v>1.344619E-3</v>
      </c>
      <c r="BG301" s="309">
        <f t="shared" si="94"/>
        <v>0</v>
      </c>
      <c r="BH301" s="309">
        <f t="shared" si="85"/>
        <v>0</v>
      </c>
      <c r="BI301" s="309">
        <f t="shared" si="85"/>
        <v>0</v>
      </c>
      <c r="BJ301" s="309">
        <f t="shared" si="85"/>
        <v>0</v>
      </c>
      <c r="BK301" s="309">
        <f t="shared" si="84"/>
        <v>0</v>
      </c>
      <c r="BL301" s="309">
        <f t="shared" si="84"/>
        <v>0</v>
      </c>
      <c r="BM301" s="309">
        <f t="shared" si="84"/>
        <v>0</v>
      </c>
      <c r="BN301" s="309">
        <f t="shared" si="84"/>
        <v>0</v>
      </c>
      <c r="BO301" s="309">
        <f t="shared" si="84"/>
        <v>0</v>
      </c>
      <c r="BP301" s="309">
        <f t="shared" si="84"/>
        <v>0</v>
      </c>
      <c r="BQ301" s="98"/>
      <c r="BR301" s="333" t="s">
        <v>406</v>
      </c>
      <c r="BS301" s="104"/>
      <c r="BT301" s="123"/>
      <c r="BU301" s="29">
        <v>1501006787</v>
      </c>
      <c r="BV301" s="29" t="s">
        <v>333</v>
      </c>
    </row>
    <row r="302" spans="1:74" s="29" customFormat="1" outlineLevel="1">
      <c r="A302" s="68">
        <v>68</v>
      </c>
      <c r="B302" s="123" t="s">
        <v>408</v>
      </c>
      <c r="C302" s="187"/>
      <c r="D302" s="192" t="s">
        <v>99</v>
      </c>
      <c r="E302" s="186"/>
      <c r="F302" s="183"/>
      <c r="G302" s="118"/>
      <c r="H302" s="118"/>
      <c r="I302" s="77"/>
      <c r="J302" s="77"/>
      <c r="K302" s="182"/>
      <c r="L302" s="193"/>
      <c r="M302" s="193"/>
      <c r="N302" s="194" t="s">
        <v>333</v>
      </c>
      <c r="O302" s="78"/>
      <c r="P302" s="309">
        <f t="shared" si="95"/>
        <v>0</v>
      </c>
      <c r="Q302" s="91">
        <f t="shared" si="96"/>
        <v>2.1652109999999998E-3</v>
      </c>
      <c r="R302" s="309">
        <f t="shared" si="97"/>
        <v>0</v>
      </c>
      <c r="S302" s="309">
        <f t="shared" si="98"/>
        <v>0</v>
      </c>
      <c r="T302" s="309">
        <f t="shared" si="90"/>
        <v>2.1652109999999998E-3</v>
      </c>
      <c r="U302" s="309">
        <f t="shared" si="92"/>
        <v>0</v>
      </c>
      <c r="V302" s="309">
        <v>0</v>
      </c>
      <c r="W302" s="309">
        <v>0</v>
      </c>
      <c r="X302" s="309"/>
      <c r="Y302" s="309"/>
      <c r="Z302" s="309"/>
      <c r="AA302" s="309"/>
      <c r="AB302" s="309"/>
      <c r="AC302" s="309"/>
      <c r="AD302" s="309"/>
      <c r="AE302" s="309"/>
      <c r="AF302" s="309"/>
      <c r="AG302" s="309"/>
      <c r="AH302" s="325"/>
      <c r="AI302" s="325"/>
      <c r="AJ302" s="325"/>
      <c r="AK302" s="325"/>
      <c r="AL302" s="325"/>
      <c r="AM302" s="325"/>
      <c r="AN302" s="325"/>
      <c r="AO302" s="325"/>
      <c r="AP302" s="325"/>
      <c r="AQ302" s="325"/>
      <c r="AR302" s="325"/>
      <c r="AS302" s="325">
        <f t="shared" si="91"/>
        <v>0</v>
      </c>
      <c r="AT302" s="325"/>
      <c r="AU302" s="391">
        <v>0</v>
      </c>
      <c r="AV302" s="343">
        <v>0</v>
      </c>
      <c r="AW302" s="343">
        <v>0</v>
      </c>
      <c r="AX302" s="343">
        <v>0</v>
      </c>
      <c r="AY302" s="343">
        <v>0</v>
      </c>
      <c r="AZ302" s="343">
        <v>0</v>
      </c>
      <c r="BA302" s="343">
        <v>0</v>
      </c>
      <c r="BB302" s="337"/>
      <c r="BC302" s="446" t="s">
        <v>334</v>
      </c>
      <c r="BD302" s="355"/>
      <c r="BE302" s="309">
        <f t="shared" si="93"/>
        <v>0</v>
      </c>
      <c r="BF302" s="203">
        <v>2.1652109999999998E-3</v>
      </c>
      <c r="BG302" s="309">
        <f t="shared" si="94"/>
        <v>0</v>
      </c>
      <c r="BH302" s="309">
        <f t="shared" si="85"/>
        <v>0</v>
      </c>
      <c r="BI302" s="309">
        <f t="shared" si="85"/>
        <v>0</v>
      </c>
      <c r="BJ302" s="309">
        <f t="shared" si="85"/>
        <v>0</v>
      </c>
      <c r="BK302" s="309">
        <f t="shared" si="84"/>
        <v>0</v>
      </c>
      <c r="BL302" s="309">
        <f t="shared" si="84"/>
        <v>0</v>
      </c>
      <c r="BM302" s="309">
        <f t="shared" si="84"/>
        <v>0</v>
      </c>
      <c r="BN302" s="309">
        <f t="shared" si="84"/>
        <v>0</v>
      </c>
      <c r="BO302" s="309">
        <f t="shared" si="84"/>
        <v>0</v>
      </c>
      <c r="BP302" s="309">
        <f t="shared" si="84"/>
        <v>0</v>
      </c>
      <c r="BQ302" s="98"/>
      <c r="BR302" s="327" t="s">
        <v>334</v>
      </c>
      <c r="BS302" s="104"/>
      <c r="BT302" s="123"/>
      <c r="BU302" s="29">
        <v>1501006788</v>
      </c>
      <c r="BV302" s="29" t="s">
        <v>333</v>
      </c>
    </row>
    <row r="303" spans="1:74" s="29" customFormat="1" ht="30" outlineLevel="1">
      <c r="A303" s="68">
        <v>69</v>
      </c>
      <c r="B303" s="123" t="s">
        <v>409</v>
      </c>
      <c r="C303" s="187"/>
      <c r="D303" s="192" t="s">
        <v>99</v>
      </c>
      <c r="E303" s="186"/>
      <c r="F303" s="183"/>
      <c r="G303" s="118"/>
      <c r="H303" s="118"/>
      <c r="I303" s="77"/>
      <c r="J303" s="77"/>
      <c r="K303" s="182"/>
      <c r="L303" s="193"/>
      <c r="M303" s="193"/>
      <c r="N303" s="194" t="s">
        <v>333</v>
      </c>
      <c r="O303" s="78"/>
      <c r="P303" s="309">
        <f t="shared" si="95"/>
        <v>0</v>
      </c>
      <c r="Q303" s="91">
        <f t="shared" si="96"/>
        <v>7.0969070000000004E-3</v>
      </c>
      <c r="R303" s="309">
        <f t="shared" si="97"/>
        <v>0</v>
      </c>
      <c r="S303" s="309">
        <f t="shared" si="98"/>
        <v>0</v>
      </c>
      <c r="T303" s="309">
        <f t="shared" si="90"/>
        <v>7.0969070000000004E-3</v>
      </c>
      <c r="U303" s="309">
        <f t="shared" si="92"/>
        <v>0</v>
      </c>
      <c r="V303" s="309">
        <v>0</v>
      </c>
      <c r="W303" s="309">
        <v>0</v>
      </c>
      <c r="X303" s="309"/>
      <c r="Y303" s="309"/>
      <c r="Z303" s="309"/>
      <c r="AA303" s="309"/>
      <c r="AB303" s="309"/>
      <c r="AC303" s="309"/>
      <c r="AD303" s="309"/>
      <c r="AE303" s="309"/>
      <c r="AF303" s="309"/>
      <c r="AG303" s="309"/>
      <c r="AH303" s="325"/>
      <c r="AI303" s="325"/>
      <c r="AJ303" s="325"/>
      <c r="AK303" s="325"/>
      <c r="AL303" s="325"/>
      <c r="AM303" s="325"/>
      <c r="AN303" s="325"/>
      <c r="AO303" s="325"/>
      <c r="AP303" s="325"/>
      <c r="AQ303" s="325"/>
      <c r="AR303" s="325"/>
      <c r="AS303" s="325">
        <f t="shared" si="91"/>
        <v>0</v>
      </c>
      <c r="AT303" s="325"/>
      <c r="AU303" s="391">
        <v>0</v>
      </c>
      <c r="AV303" s="343">
        <v>0</v>
      </c>
      <c r="AW303" s="343">
        <v>0</v>
      </c>
      <c r="AX303" s="343">
        <v>0</v>
      </c>
      <c r="AY303" s="343">
        <v>0</v>
      </c>
      <c r="AZ303" s="343">
        <v>0</v>
      </c>
      <c r="BA303" s="343">
        <v>0</v>
      </c>
      <c r="BB303" s="337"/>
      <c r="BC303" s="446" t="s">
        <v>334</v>
      </c>
      <c r="BD303" s="355"/>
      <c r="BE303" s="309">
        <f t="shared" si="93"/>
        <v>0</v>
      </c>
      <c r="BF303" s="203">
        <v>7.0969070000000004E-3</v>
      </c>
      <c r="BG303" s="309">
        <f t="shared" si="94"/>
        <v>0</v>
      </c>
      <c r="BH303" s="309">
        <f t="shared" si="85"/>
        <v>0</v>
      </c>
      <c r="BI303" s="309">
        <f t="shared" si="85"/>
        <v>0</v>
      </c>
      <c r="BJ303" s="309">
        <f t="shared" si="85"/>
        <v>0</v>
      </c>
      <c r="BK303" s="309">
        <f t="shared" si="84"/>
        <v>0</v>
      </c>
      <c r="BL303" s="309">
        <f t="shared" si="84"/>
        <v>0</v>
      </c>
      <c r="BM303" s="309">
        <f t="shared" si="84"/>
        <v>0</v>
      </c>
      <c r="BN303" s="309">
        <f t="shared" si="84"/>
        <v>0</v>
      </c>
      <c r="BO303" s="309">
        <f t="shared" si="84"/>
        <v>0</v>
      </c>
      <c r="BP303" s="309">
        <f t="shared" si="84"/>
        <v>0</v>
      </c>
      <c r="BQ303" s="98"/>
      <c r="BR303" s="327" t="s">
        <v>334</v>
      </c>
      <c r="BS303" s="104"/>
      <c r="BT303" s="123"/>
      <c r="BU303" s="29">
        <v>1501006789</v>
      </c>
      <c r="BV303" s="29" t="s">
        <v>333</v>
      </c>
    </row>
    <row r="304" spans="1:74" s="29" customFormat="1" outlineLevel="1">
      <c r="A304" s="68">
        <v>70</v>
      </c>
      <c r="B304" s="123" t="s">
        <v>410</v>
      </c>
      <c r="C304" s="187"/>
      <c r="D304" s="192" t="s">
        <v>99</v>
      </c>
      <c r="E304" s="186"/>
      <c r="F304" s="183"/>
      <c r="G304" s="118"/>
      <c r="H304" s="118"/>
      <c r="I304" s="77"/>
      <c r="J304" s="77"/>
      <c r="K304" s="182"/>
      <c r="L304" s="193"/>
      <c r="M304" s="193"/>
      <c r="N304" s="194" t="s">
        <v>333</v>
      </c>
      <c r="O304" s="78"/>
      <c r="P304" s="309">
        <f t="shared" si="95"/>
        <v>0</v>
      </c>
      <c r="Q304" s="91">
        <f t="shared" si="96"/>
        <v>1.2125858999999999E-2</v>
      </c>
      <c r="R304" s="309">
        <f t="shared" si="97"/>
        <v>0</v>
      </c>
      <c r="S304" s="309">
        <f t="shared" si="98"/>
        <v>0</v>
      </c>
      <c r="T304" s="309">
        <f t="shared" si="90"/>
        <v>1.2125858999999999E-2</v>
      </c>
      <c r="U304" s="309">
        <f t="shared" si="92"/>
        <v>0</v>
      </c>
      <c r="V304" s="309">
        <v>0</v>
      </c>
      <c r="W304" s="309">
        <v>0</v>
      </c>
      <c r="X304" s="309"/>
      <c r="Y304" s="309"/>
      <c r="Z304" s="309"/>
      <c r="AA304" s="309"/>
      <c r="AB304" s="309"/>
      <c r="AC304" s="309"/>
      <c r="AD304" s="309"/>
      <c r="AE304" s="309"/>
      <c r="AF304" s="309"/>
      <c r="AG304" s="309"/>
      <c r="AH304" s="325"/>
      <c r="AI304" s="325"/>
      <c r="AJ304" s="325"/>
      <c r="AK304" s="325"/>
      <c r="AL304" s="325"/>
      <c r="AM304" s="325"/>
      <c r="AN304" s="325"/>
      <c r="AO304" s="325"/>
      <c r="AP304" s="325"/>
      <c r="AQ304" s="325"/>
      <c r="AR304" s="325"/>
      <c r="AS304" s="325">
        <f t="shared" si="91"/>
        <v>0</v>
      </c>
      <c r="AT304" s="325"/>
      <c r="AU304" s="391">
        <v>0</v>
      </c>
      <c r="AV304" s="343">
        <v>0</v>
      </c>
      <c r="AW304" s="343">
        <v>0</v>
      </c>
      <c r="AX304" s="343">
        <v>0</v>
      </c>
      <c r="AY304" s="343">
        <v>0</v>
      </c>
      <c r="AZ304" s="343">
        <v>0</v>
      </c>
      <c r="BA304" s="343">
        <v>0</v>
      </c>
      <c r="BB304" s="337"/>
      <c r="BC304" s="446" t="s">
        <v>334</v>
      </c>
      <c r="BD304" s="355"/>
      <c r="BE304" s="309">
        <f t="shared" si="93"/>
        <v>0</v>
      </c>
      <c r="BF304" s="203">
        <v>1.2125858999999999E-2</v>
      </c>
      <c r="BG304" s="309">
        <f t="shared" si="94"/>
        <v>0</v>
      </c>
      <c r="BH304" s="309">
        <f t="shared" si="85"/>
        <v>0</v>
      </c>
      <c r="BI304" s="309">
        <f t="shared" si="85"/>
        <v>0</v>
      </c>
      <c r="BJ304" s="309">
        <f t="shared" si="85"/>
        <v>0</v>
      </c>
      <c r="BK304" s="309">
        <f t="shared" si="84"/>
        <v>0</v>
      </c>
      <c r="BL304" s="309">
        <f t="shared" si="84"/>
        <v>0</v>
      </c>
      <c r="BM304" s="309">
        <f t="shared" si="84"/>
        <v>0</v>
      </c>
      <c r="BN304" s="309">
        <f t="shared" si="84"/>
        <v>0</v>
      </c>
      <c r="BO304" s="309">
        <f t="shared" si="84"/>
        <v>0</v>
      </c>
      <c r="BP304" s="309">
        <f t="shared" si="84"/>
        <v>0</v>
      </c>
      <c r="BQ304" s="98"/>
      <c r="BR304" s="327" t="s">
        <v>334</v>
      </c>
      <c r="BS304" s="104"/>
      <c r="BT304" s="123"/>
      <c r="BU304" s="29">
        <v>1501006790</v>
      </c>
      <c r="BV304" s="29" t="s">
        <v>333</v>
      </c>
    </row>
    <row r="305" spans="1:74" s="29" customFormat="1" outlineLevel="1">
      <c r="A305" s="68">
        <v>71</v>
      </c>
      <c r="B305" s="123" t="s">
        <v>411</v>
      </c>
      <c r="C305" s="187"/>
      <c r="D305" s="192" t="s">
        <v>99</v>
      </c>
      <c r="E305" s="186"/>
      <c r="F305" s="183"/>
      <c r="G305" s="118"/>
      <c r="H305" s="118"/>
      <c r="I305" s="77"/>
      <c r="J305" s="77"/>
      <c r="K305" s="182"/>
      <c r="L305" s="193"/>
      <c r="M305" s="193"/>
      <c r="N305" s="194" t="s">
        <v>333</v>
      </c>
      <c r="O305" s="78"/>
      <c r="P305" s="309">
        <f t="shared" si="95"/>
        <v>0</v>
      </c>
      <c r="Q305" s="91">
        <f t="shared" si="96"/>
        <v>4.0530039999999998E-3</v>
      </c>
      <c r="R305" s="309">
        <f t="shared" si="97"/>
        <v>0</v>
      </c>
      <c r="S305" s="309">
        <f t="shared" si="98"/>
        <v>0</v>
      </c>
      <c r="T305" s="309">
        <f t="shared" si="90"/>
        <v>4.0530039999999998E-3</v>
      </c>
      <c r="U305" s="309">
        <f t="shared" si="92"/>
        <v>0</v>
      </c>
      <c r="V305" s="309">
        <v>0</v>
      </c>
      <c r="W305" s="309">
        <v>0</v>
      </c>
      <c r="X305" s="309"/>
      <c r="Y305" s="309"/>
      <c r="Z305" s="309"/>
      <c r="AA305" s="309"/>
      <c r="AB305" s="309"/>
      <c r="AC305" s="309"/>
      <c r="AD305" s="309"/>
      <c r="AE305" s="309"/>
      <c r="AF305" s="309"/>
      <c r="AG305" s="309"/>
      <c r="AH305" s="325"/>
      <c r="AI305" s="325"/>
      <c r="AJ305" s="325"/>
      <c r="AK305" s="325"/>
      <c r="AL305" s="325"/>
      <c r="AM305" s="325"/>
      <c r="AN305" s="325"/>
      <c r="AO305" s="325"/>
      <c r="AP305" s="325"/>
      <c r="AQ305" s="325"/>
      <c r="AR305" s="325"/>
      <c r="AS305" s="325">
        <f t="shared" si="91"/>
        <v>0</v>
      </c>
      <c r="AT305" s="325"/>
      <c r="AU305" s="391">
        <v>0</v>
      </c>
      <c r="AV305" s="343">
        <v>0</v>
      </c>
      <c r="AW305" s="343">
        <v>0</v>
      </c>
      <c r="AX305" s="343">
        <v>0</v>
      </c>
      <c r="AY305" s="343">
        <v>0</v>
      </c>
      <c r="AZ305" s="343">
        <v>0</v>
      </c>
      <c r="BA305" s="343">
        <v>0</v>
      </c>
      <c r="BB305" s="337"/>
      <c r="BC305" s="446" t="s">
        <v>334</v>
      </c>
      <c r="BD305" s="355"/>
      <c r="BE305" s="309">
        <f t="shared" si="93"/>
        <v>0</v>
      </c>
      <c r="BF305" s="203">
        <v>4.0530039999999998E-3</v>
      </c>
      <c r="BG305" s="309">
        <f t="shared" si="94"/>
        <v>0</v>
      </c>
      <c r="BH305" s="309">
        <f t="shared" si="85"/>
        <v>0</v>
      </c>
      <c r="BI305" s="309">
        <f t="shared" si="85"/>
        <v>0</v>
      </c>
      <c r="BJ305" s="309">
        <f t="shared" si="85"/>
        <v>0</v>
      </c>
      <c r="BK305" s="309">
        <f t="shared" si="84"/>
        <v>0</v>
      </c>
      <c r="BL305" s="309">
        <f t="shared" si="84"/>
        <v>0</v>
      </c>
      <c r="BM305" s="309">
        <f t="shared" si="84"/>
        <v>0</v>
      </c>
      <c r="BN305" s="309">
        <f t="shared" si="84"/>
        <v>0</v>
      </c>
      <c r="BO305" s="309">
        <f t="shared" ref="BO305:BP368" si="99">CH305</f>
        <v>0</v>
      </c>
      <c r="BP305" s="309">
        <f t="shared" si="99"/>
        <v>0</v>
      </c>
      <c r="BQ305" s="98"/>
      <c r="BR305" s="327" t="s">
        <v>334</v>
      </c>
      <c r="BS305" s="104"/>
      <c r="BT305" s="123"/>
      <c r="BU305" s="29">
        <v>1501006791</v>
      </c>
      <c r="BV305" s="29" t="s">
        <v>333</v>
      </c>
    </row>
    <row r="306" spans="1:74" s="29" customFormat="1" outlineLevel="1">
      <c r="A306" s="68">
        <v>72</v>
      </c>
      <c r="B306" s="123" t="s">
        <v>412</v>
      </c>
      <c r="C306" s="187"/>
      <c r="D306" s="192" t="s">
        <v>99</v>
      </c>
      <c r="E306" s="186"/>
      <c r="F306" s="183"/>
      <c r="G306" s="118"/>
      <c r="H306" s="118"/>
      <c r="I306" s="77"/>
      <c r="J306" s="77"/>
      <c r="K306" s="182"/>
      <c r="L306" s="193"/>
      <c r="M306" s="193"/>
      <c r="N306" s="194" t="s">
        <v>333</v>
      </c>
      <c r="O306" s="78"/>
      <c r="P306" s="309">
        <f t="shared" si="95"/>
        <v>0</v>
      </c>
      <c r="Q306" s="91">
        <f t="shared" si="96"/>
        <v>9.5127619999999993E-3</v>
      </c>
      <c r="R306" s="309">
        <f t="shared" si="97"/>
        <v>0</v>
      </c>
      <c r="S306" s="309">
        <f t="shared" si="98"/>
        <v>0</v>
      </c>
      <c r="T306" s="309">
        <f t="shared" si="90"/>
        <v>9.5127619999999993E-3</v>
      </c>
      <c r="U306" s="309">
        <f t="shared" si="92"/>
        <v>0</v>
      </c>
      <c r="V306" s="309">
        <v>0</v>
      </c>
      <c r="W306" s="309">
        <v>0</v>
      </c>
      <c r="X306" s="309"/>
      <c r="Y306" s="309"/>
      <c r="Z306" s="309"/>
      <c r="AA306" s="309"/>
      <c r="AB306" s="309"/>
      <c r="AC306" s="309"/>
      <c r="AD306" s="309"/>
      <c r="AE306" s="309"/>
      <c r="AF306" s="309"/>
      <c r="AG306" s="309"/>
      <c r="AH306" s="325"/>
      <c r="AI306" s="325"/>
      <c r="AJ306" s="325"/>
      <c r="AK306" s="325"/>
      <c r="AL306" s="325"/>
      <c r="AM306" s="325"/>
      <c r="AN306" s="325"/>
      <c r="AO306" s="325"/>
      <c r="AP306" s="325"/>
      <c r="AQ306" s="325"/>
      <c r="AR306" s="325"/>
      <c r="AS306" s="325">
        <f t="shared" si="91"/>
        <v>0</v>
      </c>
      <c r="AT306" s="325"/>
      <c r="AU306" s="391">
        <v>0</v>
      </c>
      <c r="AV306" s="343">
        <v>0</v>
      </c>
      <c r="AW306" s="343">
        <v>0</v>
      </c>
      <c r="AX306" s="343">
        <v>0</v>
      </c>
      <c r="AY306" s="343">
        <v>0</v>
      </c>
      <c r="AZ306" s="343">
        <v>0</v>
      </c>
      <c r="BA306" s="343">
        <v>0</v>
      </c>
      <c r="BB306" s="337"/>
      <c r="BC306" s="446" t="s">
        <v>334</v>
      </c>
      <c r="BD306" s="355"/>
      <c r="BE306" s="309">
        <f t="shared" si="93"/>
        <v>0</v>
      </c>
      <c r="BF306" s="203">
        <v>9.5127619999999993E-3</v>
      </c>
      <c r="BG306" s="309">
        <f t="shared" si="94"/>
        <v>0</v>
      </c>
      <c r="BH306" s="309">
        <f t="shared" si="85"/>
        <v>0</v>
      </c>
      <c r="BI306" s="309">
        <f t="shared" si="85"/>
        <v>0</v>
      </c>
      <c r="BJ306" s="309">
        <f t="shared" si="85"/>
        <v>0</v>
      </c>
      <c r="BK306" s="309">
        <f t="shared" si="85"/>
        <v>0</v>
      </c>
      <c r="BL306" s="309">
        <f t="shared" si="85"/>
        <v>0</v>
      </c>
      <c r="BM306" s="309">
        <f t="shared" si="85"/>
        <v>0</v>
      </c>
      <c r="BN306" s="309">
        <f t="shared" si="85"/>
        <v>0</v>
      </c>
      <c r="BO306" s="309">
        <f t="shared" si="99"/>
        <v>0</v>
      </c>
      <c r="BP306" s="309">
        <f t="shared" si="99"/>
        <v>0</v>
      </c>
      <c r="BQ306" s="98"/>
      <c r="BR306" s="327" t="s">
        <v>334</v>
      </c>
      <c r="BS306" s="104"/>
      <c r="BT306" s="123"/>
      <c r="BU306" s="29">
        <v>1501006792</v>
      </c>
      <c r="BV306" s="29" t="s">
        <v>333</v>
      </c>
    </row>
    <row r="307" spans="1:74" s="29" customFormat="1" ht="30" outlineLevel="1">
      <c r="A307" s="68">
        <v>73</v>
      </c>
      <c r="B307" s="123" t="s">
        <v>413</v>
      </c>
      <c r="C307" s="187"/>
      <c r="D307" s="192" t="s">
        <v>99</v>
      </c>
      <c r="E307" s="186"/>
      <c r="F307" s="183"/>
      <c r="G307" s="118"/>
      <c r="H307" s="118"/>
      <c r="I307" s="77"/>
      <c r="J307" s="77"/>
      <c r="K307" s="182"/>
      <c r="L307" s="193"/>
      <c r="M307" s="193"/>
      <c r="N307" s="194" t="s">
        <v>333</v>
      </c>
      <c r="O307" s="78"/>
      <c r="P307" s="309">
        <f t="shared" si="95"/>
        <v>0</v>
      </c>
      <c r="Q307" s="91">
        <f t="shared" si="96"/>
        <v>4.1004594999999998E-2</v>
      </c>
      <c r="R307" s="309">
        <f t="shared" si="97"/>
        <v>0</v>
      </c>
      <c r="S307" s="309">
        <f t="shared" si="98"/>
        <v>0</v>
      </c>
      <c r="T307" s="309">
        <f t="shared" si="90"/>
        <v>4.1004594999999998E-2</v>
      </c>
      <c r="U307" s="309">
        <f t="shared" si="92"/>
        <v>0</v>
      </c>
      <c r="V307" s="309">
        <v>0</v>
      </c>
      <c r="W307" s="309">
        <v>0</v>
      </c>
      <c r="X307" s="309"/>
      <c r="Y307" s="309"/>
      <c r="Z307" s="309"/>
      <c r="AA307" s="309"/>
      <c r="AB307" s="309"/>
      <c r="AC307" s="309"/>
      <c r="AD307" s="309"/>
      <c r="AE307" s="309"/>
      <c r="AF307" s="309"/>
      <c r="AG307" s="309"/>
      <c r="AH307" s="325"/>
      <c r="AI307" s="325"/>
      <c r="AJ307" s="325"/>
      <c r="AK307" s="325"/>
      <c r="AL307" s="325"/>
      <c r="AM307" s="325"/>
      <c r="AN307" s="325"/>
      <c r="AO307" s="325"/>
      <c r="AP307" s="325"/>
      <c r="AQ307" s="325"/>
      <c r="AR307" s="325"/>
      <c r="AS307" s="325">
        <f t="shared" si="91"/>
        <v>0</v>
      </c>
      <c r="AT307" s="325"/>
      <c r="AU307" s="391">
        <v>0</v>
      </c>
      <c r="AV307" s="343">
        <v>0</v>
      </c>
      <c r="AW307" s="343">
        <v>0</v>
      </c>
      <c r="AX307" s="343">
        <v>0</v>
      </c>
      <c r="AY307" s="343">
        <v>0</v>
      </c>
      <c r="AZ307" s="343">
        <v>0</v>
      </c>
      <c r="BA307" s="343">
        <v>0</v>
      </c>
      <c r="BB307" s="337"/>
      <c r="BC307" s="451" t="s">
        <v>401</v>
      </c>
      <c r="BD307" s="355"/>
      <c r="BE307" s="309">
        <f t="shared" si="93"/>
        <v>0</v>
      </c>
      <c r="BF307" s="203">
        <v>4.1004594999999998E-2</v>
      </c>
      <c r="BG307" s="309">
        <f t="shared" si="94"/>
        <v>0</v>
      </c>
      <c r="BH307" s="309">
        <f t="shared" si="85"/>
        <v>0</v>
      </c>
      <c r="BI307" s="309">
        <f t="shared" si="85"/>
        <v>0</v>
      </c>
      <c r="BJ307" s="309">
        <f t="shared" si="85"/>
        <v>0</v>
      </c>
      <c r="BK307" s="309">
        <f t="shared" si="85"/>
        <v>0</v>
      </c>
      <c r="BL307" s="309">
        <f t="shared" si="85"/>
        <v>0</v>
      </c>
      <c r="BM307" s="309">
        <f t="shared" si="85"/>
        <v>0</v>
      </c>
      <c r="BN307" s="309">
        <f t="shared" si="85"/>
        <v>0</v>
      </c>
      <c r="BO307" s="309">
        <f t="shared" si="99"/>
        <v>0</v>
      </c>
      <c r="BP307" s="309">
        <f t="shared" si="99"/>
        <v>0</v>
      </c>
      <c r="BQ307" s="98"/>
      <c r="BR307" s="332" t="s">
        <v>401</v>
      </c>
      <c r="BS307" s="104"/>
      <c r="BT307" s="123"/>
      <c r="BU307" s="29">
        <v>1501006793</v>
      </c>
      <c r="BV307" s="29" t="s">
        <v>333</v>
      </c>
    </row>
    <row r="308" spans="1:74" s="29" customFormat="1" ht="30" outlineLevel="1">
      <c r="A308" s="68">
        <v>74</v>
      </c>
      <c r="B308" s="123" t="s">
        <v>414</v>
      </c>
      <c r="C308" s="187"/>
      <c r="D308" s="192" t="s">
        <v>99</v>
      </c>
      <c r="E308" s="186"/>
      <c r="F308" s="183"/>
      <c r="G308" s="118"/>
      <c r="H308" s="118"/>
      <c r="I308" s="77"/>
      <c r="J308" s="77"/>
      <c r="K308" s="182"/>
      <c r="L308" s="193"/>
      <c r="M308" s="193"/>
      <c r="N308" s="194" t="s">
        <v>333</v>
      </c>
      <c r="O308" s="78"/>
      <c r="P308" s="309">
        <f t="shared" si="95"/>
        <v>0</v>
      </c>
      <c r="Q308" s="91">
        <f t="shared" si="96"/>
        <v>8.3837327000000003E-2</v>
      </c>
      <c r="R308" s="309">
        <f t="shared" si="97"/>
        <v>0</v>
      </c>
      <c r="S308" s="309">
        <f t="shared" si="98"/>
        <v>0</v>
      </c>
      <c r="T308" s="309">
        <f t="shared" si="90"/>
        <v>8.3837327000000003E-2</v>
      </c>
      <c r="U308" s="309">
        <f t="shared" si="92"/>
        <v>0</v>
      </c>
      <c r="V308" s="309">
        <v>0</v>
      </c>
      <c r="W308" s="309">
        <v>0</v>
      </c>
      <c r="X308" s="309"/>
      <c r="Y308" s="309"/>
      <c r="Z308" s="309"/>
      <c r="AA308" s="309"/>
      <c r="AB308" s="309"/>
      <c r="AC308" s="309"/>
      <c r="AD308" s="309"/>
      <c r="AE308" s="309"/>
      <c r="AF308" s="309"/>
      <c r="AG308" s="309"/>
      <c r="AH308" s="325"/>
      <c r="AI308" s="325"/>
      <c r="AJ308" s="325"/>
      <c r="AK308" s="325"/>
      <c r="AL308" s="325"/>
      <c r="AM308" s="325"/>
      <c r="AN308" s="325"/>
      <c r="AO308" s="325"/>
      <c r="AP308" s="325"/>
      <c r="AQ308" s="325"/>
      <c r="AR308" s="325"/>
      <c r="AS308" s="325">
        <f t="shared" si="91"/>
        <v>0</v>
      </c>
      <c r="AT308" s="325"/>
      <c r="AU308" s="391">
        <v>0</v>
      </c>
      <c r="AV308" s="343">
        <v>0</v>
      </c>
      <c r="AW308" s="343">
        <v>0</v>
      </c>
      <c r="AX308" s="343">
        <v>0</v>
      </c>
      <c r="AY308" s="343">
        <v>0</v>
      </c>
      <c r="AZ308" s="343">
        <v>0</v>
      </c>
      <c r="BA308" s="343">
        <v>0</v>
      </c>
      <c r="BB308" s="337"/>
      <c r="BC308" s="451" t="s">
        <v>401</v>
      </c>
      <c r="BD308" s="355"/>
      <c r="BE308" s="309">
        <f t="shared" si="93"/>
        <v>0</v>
      </c>
      <c r="BF308" s="203">
        <v>8.3837327000000003E-2</v>
      </c>
      <c r="BG308" s="309">
        <f t="shared" si="94"/>
        <v>0</v>
      </c>
      <c r="BH308" s="309">
        <f t="shared" si="85"/>
        <v>0</v>
      </c>
      <c r="BI308" s="309">
        <f t="shared" si="85"/>
        <v>0</v>
      </c>
      <c r="BJ308" s="309">
        <f t="shared" si="85"/>
        <v>0</v>
      </c>
      <c r="BK308" s="309">
        <f t="shared" si="85"/>
        <v>0</v>
      </c>
      <c r="BL308" s="309">
        <f t="shared" si="85"/>
        <v>0</v>
      </c>
      <c r="BM308" s="309">
        <f t="shared" si="85"/>
        <v>0</v>
      </c>
      <c r="BN308" s="309">
        <f t="shared" si="85"/>
        <v>0</v>
      </c>
      <c r="BO308" s="309">
        <f t="shared" si="99"/>
        <v>0</v>
      </c>
      <c r="BP308" s="309">
        <f t="shared" si="99"/>
        <v>0</v>
      </c>
      <c r="BQ308" s="98"/>
      <c r="BR308" s="332" t="s">
        <v>401</v>
      </c>
      <c r="BS308" s="104"/>
      <c r="BT308" s="123"/>
      <c r="BU308" s="29">
        <v>1501006794</v>
      </c>
      <c r="BV308" s="29" t="s">
        <v>333</v>
      </c>
    </row>
    <row r="309" spans="1:74" s="29" customFormat="1" ht="32.1" customHeight="1" outlineLevel="1">
      <c r="A309" s="68">
        <v>75</v>
      </c>
      <c r="B309" s="123" t="s">
        <v>415</v>
      </c>
      <c r="C309" s="187"/>
      <c r="D309" s="192" t="s">
        <v>99</v>
      </c>
      <c r="E309" s="186"/>
      <c r="F309" s="183"/>
      <c r="G309" s="118"/>
      <c r="H309" s="118"/>
      <c r="I309" s="77"/>
      <c r="J309" s="77"/>
      <c r="K309" s="182"/>
      <c r="L309" s="193"/>
      <c r="M309" s="193"/>
      <c r="N309" s="194" t="s">
        <v>333</v>
      </c>
      <c r="O309" s="78"/>
      <c r="P309" s="309">
        <f t="shared" si="95"/>
        <v>0</v>
      </c>
      <c r="Q309" s="91">
        <f t="shared" si="96"/>
        <v>1.022551E-3</v>
      </c>
      <c r="R309" s="309">
        <f t="shared" si="97"/>
        <v>0</v>
      </c>
      <c r="S309" s="309">
        <f t="shared" si="98"/>
        <v>0</v>
      </c>
      <c r="T309" s="309">
        <f t="shared" si="90"/>
        <v>1.022551E-3</v>
      </c>
      <c r="U309" s="309">
        <f t="shared" si="92"/>
        <v>0</v>
      </c>
      <c r="V309" s="309">
        <v>0</v>
      </c>
      <c r="W309" s="309">
        <v>0</v>
      </c>
      <c r="X309" s="309"/>
      <c r="Y309" s="309"/>
      <c r="Z309" s="309"/>
      <c r="AA309" s="309"/>
      <c r="AB309" s="309"/>
      <c r="AC309" s="309"/>
      <c r="AD309" s="309"/>
      <c r="AE309" s="309"/>
      <c r="AF309" s="309"/>
      <c r="AG309" s="309"/>
      <c r="AH309" s="325"/>
      <c r="AI309" s="325"/>
      <c r="AJ309" s="325"/>
      <c r="AK309" s="325"/>
      <c r="AL309" s="325"/>
      <c r="AM309" s="325"/>
      <c r="AN309" s="325"/>
      <c r="AO309" s="325"/>
      <c r="AP309" s="325"/>
      <c r="AQ309" s="325"/>
      <c r="AR309" s="325"/>
      <c r="AS309" s="325">
        <f t="shared" si="91"/>
        <v>0</v>
      </c>
      <c r="AT309" s="325"/>
      <c r="AU309" s="391">
        <v>0</v>
      </c>
      <c r="AV309" s="343">
        <v>0</v>
      </c>
      <c r="AW309" s="343">
        <v>0</v>
      </c>
      <c r="AX309" s="343">
        <v>0</v>
      </c>
      <c r="AY309" s="343">
        <v>0</v>
      </c>
      <c r="AZ309" s="343">
        <v>0</v>
      </c>
      <c r="BA309" s="343">
        <v>0</v>
      </c>
      <c r="BB309" s="337"/>
      <c r="BC309" s="451" t="s">
        <v>401</v>
      </c>
      <c r="BD309" s="355"/>
      <c r="BE309" s="309">
        <f t="shared" si="93"/>
        <v>0</v>
      </c>
      <c r="BF309" s="203">
        <v>1.022551E-3</v>
      </c>
      <c r="BG309" s="309">
        <f t="shared" si="94"/>
        <v>0</v>
      </c>
      <c r="BH309" s="309">
        <f t="shared" si="85"/>
        <v>0</v>
      </c>
      <c r="BI309" s="309">
        <f t="shared" si="85"/>
        <v>0</v>
      </c>
      <c r="BJ309" s="309">
        <f t="shared" si="85"/>
        <v>0</v>
      </c>
      <c r="BK309" s="309">
        <f t="shared" si="85"/>
        <v>0</v>
      </c>
      <c r="BL309" s="309">
        <f t="shared" si="85"/>
        <v>0</v>
      </c>
      <c r="BM309" s="309">
        <f t="shared" si="85"/>
        <v>0</v>
      </c>
      <c r="BN309" s="309">
        <f t="shared" si="85"/>
        <v>0</v>
      </c>
      <c r="BO309" s="309">
        <f t="shared" si="99"/>
        <v>0</v>
      </c>
      <c r="BP309" s="309">
        <f t="shared" si="99"/>
        <v>0</v>
      </c>
      <c r="BQ309" s="98"/>
      <c r="BR309" s="332" t="s">
        <v>401</v>
      </c>
      <c r="BS309" s="104"/>
      <c r="BT309" s="123"/>
      <c r="BU309" s="29">
        <v>1501006795</v>
      </c>
      <c r="BV309" s="29" t="s">
        <v>333</v>
      </c>
    </row>
    <row r="310" spans="1:74" s="29" customFormat="1" ht="36.950000000000003" customHeight="1" outlineLevel="1">
      <c r="A310" s="68">
        <v>76</v>
      </c>
      <c r="B310" s="123" t="s">
        <v>416</v>
      </c>
      <c r="C310" s="187"/>
      <c r="D310" s="192" t="s">
        <v>99</v>
      </c>
      <c r="E310" s="186"/>
      <c r="F310" s="183"/>
      <c r="G310" s="118"/>
      <c r="H310" s="118"/>
      <c r="I310" s="77"/>
      <c r="J310" s="77"/>
      <c r="K310" s="182"/>
      <c r="L310" s="193"/>
      <c r="M310" s="193"/>
      <c r="N310" s="194" t="s">
        <v>333</v>
      </c>
      <c r="O310" s="78"/>
      <c r="P310" s="309">
        <f t="shared" si="95"/>
        <v>0</v>
      </c>
      <c r="Q310" s="91">
        <f t="shared" si="96"/>
        <v>1.3280755999999999E-2</v>
      </c>
      <c r="R310" s="309">
        <f t="shared" si="97"/>
        <v>0</v>
      </c>
      <c r="S310" s="309">
        <f t="shared" si="98"/>
        <v>0</v>
      </c>
      <c r="T310" s="309">
        <f t="shared" si="90"/>
        <v>1.3280755999999999E-2</v>
      </c>
      <c r="U310" s="309">
        <f t="shared" si="92"/>
        <v>0</v>
      </c>
      <c r="V310" s="309">
        <v>0</v>
      </c>
      <c r="W310" s="309">
        <v>0</v>
      </c>
      <c r="X310" s="309"/>
      <c r="Y310" s="309"/>
      <c r="Z310" s="309"/>
      <c r="AA310" s="309"/>
      <c r="AB310" s="309"/>
      <c r="AC310" s="309"/>
      <c r="AD310" s="309"/>
      <c r="AE310" s="309"/>
      <c r="AF310" s="309"/>
      <c r="AG310" s="309"/>
      <c r="AH310" s="325"/>
      <c r="AI310" s="325"/>
      <c r="AJ310" s="325"/>
      <c r="AK310" s="325"/>
      <c r="AL310" s="325"/>
      <c r="AM310" s="325"/>
      <c r="AN310" s="325"/>
      <c r="AO310" s="325"/>
      <c r="AP310" s="325"/>
      <c r="AQ310" s="325"/>
      <c r="AR310" s="325"/>
      <c r="AS310" s="325">
        <f t="shared" si="91"/>
        <v>0</v>
      </c>
      <c r="AT310" s="325"/>
      <c r="AU310" s="391">
        <v>0</v>
      </c>
      <c r="AV310" s="343">
        <v>0</v>
      </c>
      <c r="AW310" s="343">
        <v>0</v>
      </c>
      <c r="AX310" s="343">
        <v>0</v>
      </c>
      <c r="AY310" s="343">
        <v>0</v>
      </c>
      <c r="AZ310" s="343">
        <v>0</v>
      </c>
      <c r="BA310" s="343">
        <v>0</v>
      </c>
      <c r="BB310" s="337"/>
      <c r="BC310" s="451" t="s">
        <v>401</v>
      </c>
      <c r="BD310" s="355"/>
      <c r="BE310" s="309">
        <f t="shared" si="93"/>
        <v>0</v>
      </c>
      <c r="BF310" s="203">
        <v>1.3280755999999999E-2</v>
      </c>
      <c r="BG310" s="309">
        <f t="shared" si="94"/>
        <v>0</v>
      </c>
      <c r="BH310" s="309">
        <f t="shared" si="85"/>
        <v>0</v>
      </c>
      <c r="BI310" s="309">
        <f t="shared" si="85"/>
        <v>0</v>
      </c>
      <c r="BJ310" s="309">
        <f t="shared" si="85"/>
        <v>0</v>
      </c>
      <c r="BK310" s="309">
        <f t="shared" si="85"/>
        <v>0</v>
      </c>
      <c r="BL310" s="309">
        <f t="shared" si="85"/>
        <v>0</v>
      </c>
      <c r="BM310" s="309">
        <f t="shared" si="85"/>
        <v>0</v>
      </c>
      <c r="BN310" s="309">
        <f t="shared" si="85"/>
        <v>0</v>
      </c>
      <c r="BO310" s="309">
        <f t="shared" si="99"/>
        <v>0</v>
      </c>
      <c r="BP310" s="309">
        <f t="shared" si="99"/>
        <v>0</v>
      </c>
      <c r="BQ310" s="98"/>
      <c r="BR310" s="332" t="s">
        <v>401</v>
      </c>
      <c r="BS310" s="104"/>
      <c r="BT310" s="123"/>
      <c r="BU310" s="29">
        <v>1501006796</v>
      </c>
      <c r="BV310" s="29" t="s">
        <v>333</v>
      </c>
    </row>
    <row r="311" spans="1:74" s="29" customFormat="1" ht="30" outlineLevel="1">
      <c r="A311" s="68">
        <v>77</v>
      </c>
      <c r="B311" s="123" t="s">
        <v>417</v>
      </c>
      <c r="C311" s="187"/>
      <c r="D311" s="192" t="s">
        <v>99</v>
      </c>
      <c r="E311" s="186"/>
      <c r="F311" s="183"/>
      <c r="G311" s="118"/>
      <c r="H311" s="118"/>
      <c r="I311" s="77"/>
      <c r="J311" s="77"/>
      <c r="K311" s="182"/>
      <c r="L311" s="193"/>
      <c r="M311" s="193"/>
      <c r="N311" s="194" t="s">
        <v>333</v>
      </c>
      <c r="O311" s="78"/>
      <c r="P311" s="309">
        <f t="shared" si="95"/>
        <v>0</v>
      </c>
      <c r="Q311" s="91">
        <f t="shared" si="96"/>
        <v>5.1243500999999997E-2</v>
      </c>
      <c r="R311" s="309">
        <f t="shared" si="97"/>
        <v>0</v>
      </c>
      <c r="S311" s="309">
        <f t="shared" si="98"/>
        <v>0</v>
      </c>
      <c r="T311" s="309">
        <f t="shared" si="90"/>
        <v>5.1243500999999997E-2</v>
      </c>
      <c r="U311" s="309">
        <f t="shared" si="92"/>
        <v>0</v>
      </c>
      <c r="V311" s="309">
        <v>0</v>
      </c>
      <c r="W311" s="309">
        <v>0</v>
      </c>
      <c r="X311" s="309"/>
      <c r="Y311" s="309"/>
      <c r="Z311" s="309"/>
      <c r="AA311" s="309"/>
      <c r="AB311" s="309"/>
      <c r="AC311" s="309"/>
      <c r="AD311" s="309"/>
      <c r="AE311" s="309"/>
      <c r="AF311" s="309"/>
      <c r="AG311" s="309"/>
      <c r="AH311" s="325"/>
      <c r="AI311" s="325"/>
      <c r="AJ311" s="325"/>
      <c r="AK311" s="325"/>
      <c r="AL311" s="325"/>
      <c r="AM311" s="325"/>
      <c r="AN311" s="325"/>
      <c r="AO311" s="325"/>
      <c r="AP311" s="325"/>
      <c r="AQ311" s="325"/>
      <c r="AR311" s="325"/>
      <c r="AS311" s="325">
        <f t="shared" si="91"/>
        <v>0</v>
      </c>
      <c r="AT311" s="325"/>
      <c r="AU311" s="391">
        <v>0</v>
      </c>
      <c r="AV311" s="343">
        <v>0</v>
      </c>
      <c r="AW311" s="343">
        <v>0</v>
      </c>
      <c r="AX311" s="343">
        <v>0</v>
      </c>
      <c r="AY311" s="343">
        <v>0</v>
      </c>
      <c r="AZ311" s="343">
        <v>0</v>
      </c>
      <c r="BA311" s="343">
        <v>0</v>
      </c>
      <c r="BB311" s="337"/>
      <c r="BC311" s="451" t="s">
        <v>401</v>
      </c>
      <c r="BD311" s="355"/>
      <c r="BE311" s="309">
        <f t="shared" si="93"/>
        <v>0</v>
      </c>
      <c r="BF311" s="203">
        <v>5.1243500999999997E-2</v>
      </c>
      <c r="BG311" s="309">
        <f t="shared" si="94"/>
        <v>0</v>
      </c>
      <c r="BH311" s="309">
        <f t="shared" si="85"/>
        <v>0</v>
      </c>
      <c r="BI311" s="309">
        <f t="shared" si="85"/>
        <v>0</v>
      </c>
      <c r="BJ311" s="309">
        <f t="shared" si="85"/>
        <v>0</v>
      </c>
      <c r="BK311" s="309">
        <f t="shared" si="85"/>
        <v>0</v>
      </c>
      <c r="BL311" s="309">
        <f t="shared" si="85"/>
        <v>0</v>
      </c>
      <c r="BM311" s="309">
        <f t="shared" si="85"/>
        <v>0</v>
      </c>
      <c r="BN311" s="309">
        <f t="shared" si="85"/>
        <v>0</v>
      </c>
      <c r="BO311" s="309">
        <f t="shared" si="99"/>
        <v>0</v>
      </c>
      <c r="BP311" s="309">
        <f t="shared" si="99"/>
        <v>0</v>
      </c>
      <c r="BQ311" s="98"/>
      <c r="BR311" s="332" t="s">
        <v>401</v>
      </c>
      <c r="BS311" s="104"/>
      <c r="BT311" s="123"/>
      <c r="BU311" s="29">
        <v>1501006797</v>
      </c>
      <c r="BV311" s="29" t="s">
        <v>333</v>
      </c>
    </row>
    <row r="312" spans="1:74" s="29" customFormat="1" outlineLevel="1">
      <c r="A312" s="68">
        <v>78</v>
      </c>
      <c r="B312" s="123" t="s">
        <v>418</v>
      </c>
      <c r="C312" s="187"/>
      <c r="D312" s="192" t="s">
        <v>99</v>
      </c>
      <c r="E312" s="186"/>
      <c r="F312" s="183"/>
      <c r="G312" s="118"/>
      <c r="H312" s="118"/>
      <c r="I312" s="77"/>
      <c r="J312" s="77"/>
      <c r="K312" s="182"/>
      <c r="L312" s="193"/>
      <c r="M312" s="193"/>
      <c r="N312" s="194" t="s">
        <v>333</v>
      </c>
      <c r="O312" s="78"/>
      <c r="P312" s="309">
        <f t="shared" si="95"/>
        <v>0</v>
      </c>
      <c r="Q312" s="91">
        <f t="shared" si="96"/>
        <v>6.8170000000000004E-4</v>
      </c>
      <c r="R312" s="309">
        <f t="shared" si="97"/>
        <v>0</v>
      </c>
      <c r="S312" s="309">
        <f t="shared" si="98"/>
        <v>0</v>
      </c>
      <c r="T312" s="309">
        <f t="shared" si="90"/>
        <v>6.8170000000000004E-4</v>
      </c>
      <c r="U312" s="309">
        <f t="shared" si="92"/>
        <v>0</v>
      </c>
      <c r="V312" s="309">
        <v>0</v>
      </c>
      <c r="W312" s="309">
        <v>0</v>
      </c>
      <c r="X312" s="309"/>
      <c r="Y312" s="309"/>
      <c r="Z312" s="309"/>
      <c r="AA312" s="309"/>
      <c r="AB312" s="309"/>
      <c r="AC312" s="309"/>
      <c r="AD312" s="309"/>
      <c r="AE312" s="309"/>
      <c r="AF312" s="309"/>
      <c r="AG312" s="309"/>
      <c r="AH312" s="325"/>
      <c r="AI312" s="325"/>
      <c r="AJ312" s="325"/>
      <c r="AK312" s="325"/>
      <c r="AL312" s="325"/>
      <c r="AM312" s="325"/>
      <c r="AN312" s="325"/>
      <c r="AO312" s="325"/>
      <c r="AP312" s="325"/>
      <c r="AQ312" s="325"/>
      <c r="AR312" s="325"/>
      <c r="AS312" s="325">
        <f t="shared" si="91"/>
        <v>0</v>
      </c>
      <c r="AT312" s="325"/>
      <c r="AU312" s="391">
        <v>0</v>
      </c>
      <c r="AV312" s="343">
        <v>0</v>
      </c>
      <c r="AW312" s="343">
        <v>0</v>
      </c>
      <c r="AX312" s="343">
        <v>0</v>
      </c>
      <c r="AY312" s="343">
        <v>0</v>
      </c>
      <c r="AZ312" s="343">
        <v>0</v>
      </c>
      <c r="BA312" s="343">
        <v>0</v>
      </c>
      <c r="BB312" s="337"/>
      <c r="BC312" s="451" t="s">
        <v>401</v>
      </c>
      <c r="BD312" s="355"/>
      <c r="BE312" s="309">
        <f t="shared" si="93"/>
        <v>0</v>
      </c>
      <c r="BF312" s="203">
        <v>6.8170000000000004E-4</v>
      </c>
      <c r="BG312" s="309">
        <f t="shared" si="94"/>
        <v>0</v>
      </c>
      <c r="BH312" s="309">
        <f t="shared" si="85"/>
        <v>0</v>
      </c>
      <c r="BI312" s="309">
        <f t="shared" si="85"/>
        <v>0</v>
      </c>
      <c r="BJ312" s="309">
        <f t="shared" si="85"/>
        <v>0</v>
      </c>
      <c r="BK312" s="309">
        <f t="shared" si="85"/>
        <v>0</v>
      </c>
      <c r="BL312" s="309">
        <f t="shared" si="85"/>
        <v>0</v>
      </c>
      <c r="BM312" s="309">
        <f t="shared" si="85"/>
        <v>0</v>
      </c>
      <c r="BN312" s="309">
        <f t="shared" si="85"/>
        <v>0</v>
      </c>
      <c r="BO312" s="309">
        <f t="shared" si="99"/>
        <v>0</v>
      </c>
      <c r="BP312" s="309">
        <f t="shared" si="99"/>
        <v>0</v>
      </c>
      <c r="BQ312" s="98"/>
      <c r="BR312" s="332" t="s">
        <v>401</v>
      </c>
      <c r="BS312" s="104"/>
      <c r="BT312" s="123"/>
      <c r="BU312" s="29">
        <v>1501006798</v>
      </c>
      <c r="BV312" s="29" t="s">
        <v>333</v>
      </c>
    </row>
    <row r="313" spans="1:74" s="29" customFormat="1" outlineLevel="1">
      <c r="A313" s="68">
        <v>79</v>
      </c>
      <c r="B313" s="123" t="s">
        <v>419</v>
      </c>
      <c r="C313" s="187"/>
      <c r="D313" s="192" t="s">
        <v>99</v>
      </c>
      <c r="E313" s="186"/>
      <c r="F313" s="183"/>
      <c r="G313" s="118"/>
      <c r="H313" s="118"/>
      <c r="I313" s="77"/>
      <c r="J313" s="77"/>
      <c r="K313" s="182"/>
      <c r="L313" s="193"/>
      <c r="M313" s="193"/>
      <c r="N313" s="194" t="s">
        <v>333</v>
      </c>
      <c r="O313" s="78"/>
      <c r="P313" s="309">
        <f t="shared" si="95"/>
        <v>0</v>
      </c>
      <c r="Q313" s="91">
        <f t="shared" si="96"/>
        <v>1.7042509999999999E-3</v>
      </c>
      <c r="R313" s="309">
        <f t="shared" si="97"/>
        <v>0</v>
      </c>
      <c r="S313" s="309">
        <f t="shared" si="98"/>
        <v>0</v>
      </c>
      <c r="T313" s="309">
        <f t="shared" si="90"/>
        <v>1.7042509999999999E-3</v>
      </c>
      <c r="U313" s="309">
        <f t="shared" si="92"/>
        <v>0</v>
      </c>
      <c r="V313" s="309">
        <v>0</v>
      </c>
      <c r="W313" s="309">
        <v>0</v>
      </c>
      <c r="X313" s="309"/>
      <c r="Y313" s="309"/>
      <c r="Z313" s="309"/>
      <c r="AA313" s="309"/>
      <c r="AB313" s="309"/>
      <c r="AC313" s="309"/>
      <c r="AD313" s="309"/>
      <c r="AE313" s="309"/>
      <c r="AF313" s="309"/>
      <c r="AG313" s="309"/>
      <c r="AH313" s="325"/>
      <c r="AI313" s="325"/>
      <c r="AJ313" s="325"/>
      <c r="AK313" s="325"/>
      <c r="AL313" s="325"/>
      <c r="AM313" s="325"/>
      <c r="AN313" s="325"/>
      <c r="AO313" s="325"/>
      <c r="AP313" s="325"/>
      <c r="AQ313" s="325"/>
      <c r="AR313" s="325"/>
      <c r="AS313" s="325">
        <f t="shared" si="91"/>
        <v>0</v>
      </c>
      <c r="AT313" s="325"/>
      <c r="AU313" s="391">
        <v>0</v>
      </c>
      <c r="AV313" s="343">
        <v>0</v>
      </c>
      <c r="AW313" s="343">
        <v>0</v>
      </c>
      <c r="AX313" s="343">
        <v>0</v>
      </c>
      <c r="AY313" s="343">
        <v>0</v>
      </c>
      <c r="AZ313" s="343">
        <v>0</v>
      </c>
      <c r="BA313" s="343">
        <v>0</v>
      </c>
      <c r="BB313" s="337"/>
      <c r="BC313" s="451" t="s">
        <v>401</v>
      </c>
      <c r="BD313" s="355"/>
      <c r="BE313" s="309">
        <f t="shared" si="93"/>
        <v>0</v>
      </c>
      <c r="BF313" s="203">
        <v>1.7042509999999999E-3</v>
      </c>
      <c r="BG313" s="309">
        <f t="shared" si="94"/>
        <v>0</v>
      </c>
      <c r="BH313" s="309">
        <f t="shared" si="85"/>
        <v>0</v>
      </c>
      <c r="BI313" s="309">
        <f t="shared" si="85"/>
        <v>0</v>
      </c>
      <c r="BJ313" s="309">
        <f t="shared" si="85"/>
        <v>0</v>
      </c>
      <c r="BK313" s="309">
        <f t="shared" si="85"/>
        <v>0</v>
      </c>
      <c r="BL313" s="309">
        <f t="shared" si="85"/>
        <v>0</v>
      </c>
      <c r="BM313" s="309">
        <f t="shared" si="85"/>
        <v>0</v>
      </c>
      <c r="BN313" s="309">
        <f t="shared" si="85"/>
        <v>0</v>
      </c>
      <c r="BO313" s="309">
        <f t="shared" si="99"/>
        <v>0</v>
      </c>
      <c r="BP313" s="309">
        <f t="shared" si="99"/>
        <v>0</v>
      </c>
      <c r="BQ313" s="98"/>
      <c r="BR313" s="332" t="s">
        <v>401</v>
      </c>
      <c r="BS313" s="104"/>
      <c r="BT313" s="123"/>
      <c r="BU313" s="29">
        <v>1501006799</v>
      </c>
      <c r="BV313" s="29" t="s">
        <v>333</v>
      </c>
    </row>
    <row r="314" spans="1:74" s="29" customFormat="1" ht="30" outlineLevel="1">
      <c r="A314" s="68">
        <v>80</v>
      </c>
      <c r="B314" s="123" t="s">
        <v>420</v>
      </c>
      <c r="C314" s="187"/>
      <c r="D314" s="192" t="s">
        <v>99</v>
      </c>
      <c r="E314" s="186"/>
      <c r="F314" s="183"/>
      <c r="G314" s="118"/>
      <c r="H314" s="118"/>
      <c r="I314" s="77"/>
      <c r="J314" s="77"/>
      <c r="K314" s="182"/>
      <c r="L314" s="193"/>
      <c r="M314" s="193"/>
      <c r="N314" s="194" t="s">
        <v>333</v>
      </c>
      <c r="O314" s="78"/>
      <c r="P314" s="309">
        <f t="shared" si="95"/>
        <v>0</v>
      </c>
      <c r="Q314" s="91">
        <f t="shared" si="96"/>
        <v>9.7934579999999997E-3</v>
      </c>
      <c r="R314" s="309">
        <f t="shared" si="97"/>
        <v>0</v>
      </c>
      <c r="S314" s="309">
        <f t="shared" si="98"/>
        <v>0</v>
      </c>
      <c r="T314" s="309">
        <f t="shared" si="90"/>
        <v>9.7934579999999997E-3</v>
      </c>
      <c r="U314" s="309">
        <f t="shared" ref="U314:U335" si="100">BI314</f>
        <v>0</v>
      </c>
      <c r="V314" s="309">
        <v>0</v>
      </c>
      <c r="W314" s="309">
        <v>0</v>
      </c>
      <c r="X314" s="309"/>
      <c r="Y314" s="309"/>
      <c r="Z314" s="309"/>
      <c r="AA314" s="309"/>
      <c r="AB314" s="309"/>
      <c r="AC314" s="309"/>
      <c r="AD314" s="309"/>
      <c r="AE314" s="309"/>
      <c r="AF314" s="309"/>
      <c r="AG314" s="309"/>
      <c r="AH314" s="325"/>
      <c r="AI314" s="325"/>
      <c r="AJ314" s="325"/>
      <c r="AK314" s="325"/>
      <c r="AL314" s="325"/>
      <c r="AM314" s="325"/>
      <c r="AN314" s="325"/>
      <c r="AO314" s="325"/>
      <c r="AP314" s="325"/>
      <c r="AQ314" s="325"/>
      <c r="AR314" s="325"/>
      <c r="AS314" s="325">
        <f t="shared" si="91"/>
        <v>0</v>
      </c>
      <c r="AT314" s="325"/>
      <c r="AU314" s="391">
        <v>0</v>
      </c>
      <c r="AV314" s="343">
        <v>0</v>
      </c>
      <c r="AW314" s="343">
        <v>0</v>
      </c>
      <c r="AX314" s="343">
        <v>0</v>
      </c>
      <c r="AY314" s="343">
        <v>0</v>
      </c>
      <c r="AZ314" s="343">
        <v>0</v>
      </c>
      <c r="BA314" s="343">
        <v>0</v>
      </c>
      <c r="BB314" s="337"/>
      <c r="BC314" s="451" t="s">
        <v>401</v>
      </c>
      <c r="BD314" s="355"/>
      <c r="BE314" s="309">
        <f t="shared" si="93"/>
        <v>0</v>
      </c>
      <c r="BF314" s="203">
        <v>9.7934579999999997E-3</v>
      </c>
      <c r="BG314" s="309">
        <f t="shared" si="94"/>
        <v>0</v>
      </c>
      <c r="BH314" s="309">
        <f t="shared" si="85"/>
        <v>0</v>
      </c>
      <c r="BI314" s="309">
        <f t="shared" si="85"/>
        <v>0</v>
      </c>
      <c r="BJ314" s="309">
        <f t="shared" si="85"/>
        <v>0</v>
      </c>
      <c r="BK314" s="309">
        <f t="shared" si="85"/>
        <v>0</v>
      </c>
      <c r="BL314" s="309">
        <f t="shared" si="85"/>
        <v>0</v>
      </c>
      <c r="BM314" s="309">
        <f t="shared" si="85"/>
        <v>0</v>
      </c>
      <c r="BN314" s="309">
        <f t="shared" si="85"/>
        <v>0</v>
      </c>
      <c r="BO314" s="309">
        <f t="shared" si="99"/>
        <v>0</v>
      </c>
      <c r="BP314" s="309">
        <f t="shared" si="99"/>
        <v>0</v>
      </c>
      <c r="BQ314" s="98"/>
      <c r="BR314" s="332" t="s">
        <v>401</v>
      </c>
      <c r="BS314" s="104"/>
      <c r="BT314" s="123"/>
      <c r="BU314" s="29">
        <v>1501006800</v>
      </c>
      <c r="BV314" s="29" t="s">
        <v>333</v>
      </c>
    </row>
    <row r="315" spans="1:74" s="29" customFormat="1" ht="30" outlineLevel="1">
      <c r="A315" s="68">
        <v>81</v>
      </c>
      <c r="B315" s="123" t="s">
        <v>421</v>
      </c>
      <c r="C315" s="187"/>
      <c r="D315" s="192" t="s">
        <v>99</v>
      </c>
      <c r="E315" s="186"/>
      <c r="F315" s="183"/>
      <c r="G315" s="118"/>
      <c r="H315" s="118"/>
      <c r="I315" s="77"/>
      <c r="J315" s="77"/>
      <c r="K315" s="182"/>
      <c r="L315" s="193"/>
      <c r="M315" s="193"/>
      <c r="N315" s="194" t="s">
        <v>333</v>
      </c>
      <c r="O315" s="78"/>
      <c r="P315" s="309">
        <f t="shared" si="95"/>
        <v>0</v>
      </c>
      <c r="Q315" s="91">
        <f t="shared" si="96"/>
        <v>3.0595908000000002E-2</v>
      </c>
      <c r="R315" s="309">
        <f t="shared" si="97"/>
        <v>0</v>
      </c>
      <c r="S315" s="309">
        <f t="shared" si="98"/>
        <v>0</v>
      </c>
      <c r="T315" s="309">
        <f t="shared" si="90"/>
        <v>3.0595908000000002E-2</v>
      </c>
      <c r="U315" s="309">
        <f t="shared" si="100"/>
        <v>0</v>
      </c>
      <c r="V315" s="309">
        <v>0</v>
      </c>
      <c r="W315" s="309">
        <v>0</v>
      </c>
      <c r="X315" s="309"/>
      <c r="Y315" s="309"/>
      <c r="Z315" s="309"/>
      <c r="AA315" s="309"/>
      <c r="AB315" s="309"/>
      <c r="AC315" s="309"/>
      <c r="AD315" s="309"/>
      <c r="AE315" s="309"/>
      <c r="AF315" s="309"/>
      <c r="AG315" s="309"/>
      <c r="AH315" s="325"/>
      <c r="AI315" s="325"/>
      <c r="AJ315" s="325"/>
      <c r="AK315" s="325"/>
      <c r="AL315" s="325"/>
      <c r="AM315" s="325"/>
      <c r="AN315" s="325"/>
      <c r="AO315" s="325"/>
      <c r="AP315" s="325"/>
      <c r="AQ315" s="325"/>
      <c r="AR315" s="325"/>
      <c r="AS315" s="325">
        <f t="shared" si="91"/>
        <v>0</v>
      </c>
      <c r="AT315" s="325"/>
      <c r="AU315" s="391">
        <v>0</v>
      </c>
      <c r="AV315" s="343">
        <v>0</v>
      </c>
      <c r="AW315" s="343">
        <v>0</v>
      </c>
      <c r="AX315" s="343">
        <v>0</v>
      </c>
      <c r="AY315" s="343">
        <v>0</v>
      </c>
      <c r="AZ315" s="343">
        <v>0</v>
      </c>
      <c r="BA315" s="343">
        <v>0</v>
      </c>
      <c r="BB315" s="337"/>
      <c r="BC315" s="451" t="s">
        <v>401</v>
      </c>
      <c r="BD315" s="355"/>
      <c r="BE315" s="309">
        <f t="shared" si="93"/>
        <v>0</v>
      </c>
      <c r="BF315" s="203">
        <v>3.0595908000000002E-2</v>
      </c>
      <c r="BG315" s="309">
        <f t="shared" si="94"/>
        <v>0</v>
      </c>
      <c r="BH315" s="309">
        <f t="shared" si="85"/>
        <v>0</v>
      </c>
      <c r="BI315" s="309">
        <f t="shared" si="85"/>
        <v>0</v>
      </c>
      <c r="BJ315" s="309">
        <f t="shared" si="85"/>
        <v>0</v>
      </c>
      <c r="BK315" s="309">
        <f t="shared" si="85"/>
        <v>0</v>
      </c>
      <c r="BL315" s="309">
        <f t="shared" si="85"/>
        <v>0</v>
      </c>
      <c r="BM315" s="309">
        <f t="shared" si="85"/>
        <v>0</v>
      </c>
      <c r="BN315" s="309">
        <f t="shared" si="85"/>
        <v>0</v>
      </c>
      <c r="BO315" s="309">
        <f t="shared" si="99"/>
        <v>0</v>
      </c>
      <c r="BP315" s="309">
        <f t="shared" si="99"/>
        <v>0</v>
      </c>
      <c r="BQ315" s="98"/>
      <c r="BR315" s="332" t="s">
        <v>401</v>
      </c>
      <c r="BS315" s="104"/>
      <c r="BT315" s="123"/>
      <c r="BU315" s="29">
        <v>1501006801</v>
      </c>
      <c r="BV315" s="29" t="s">
        <v>333</v>
      </c>
    </row>
    <row r="316" spans="1:74" s="29" customFormat="1" outlineLevel="1">
      <c r="A316" s="68">
        <v>82</v>
      </c>
      <c r="B316" s="123" t="s">
        <v>392</v>
      </c>
      <c r="C316" s="187"/>
      <c r="D316" s="192" t="s">
        <v>99</v>
      </c>
      <c r="E316" s="186"/>
      <c r="F316" s="183"/>
      <c r="G316" s="118"/>
      <c r="H316" s="118"/>
      <c r="I316" s="77"/>
      <c r="J316" s="77"/>
      <c r="K316" s="182"/>
      <c r="L316" s="193"/>
      <c r="M316" s="193"/>
      <c r="N316" s="194" t="s">
        <v>333</v>
      </c>
      <c r="O316" s="78"/>
      <c r="P316" s="309">
        <f t="shared" si="95"/>
        <v>0</v>
      </c>
      <c r="Q316" s="91">
        <f t="shared" si="96"/>
        <v>0.17807421000000001</v>
      </c>
      <c r="R316" s="309">
        <f t="shared" si="97"/>
        <v>0</v>
      </c>
      <c r="S316" s="309">
        <f t="shared" si="98"/>
        <v>0</v>
      </c>
      <c r="T316" s="309">
        <f t="shared" si="90"/>
        <v>0.17807421000000001</v>
      </c>
      <c r="U316" s="309">
        <f t="shared" si="100"/>
        <v>0</v>
      </c>
      <c r="V316" s="309">
        <v>0</v>
      </c>
      <c r="W316" s="309">
        <v>0</v>
      </c>
      <c r="X316" s="309"/>
      <c r="Y316" s="309"/>
      <c r="Z316" s="309"/>
      <c r="AA316" s="309"/>
      <c r="AB316" s="309"/>
      <c r="AC316" s="309"/>
      <c r="AD316" s="309"/>
      <c r="AE316" s="309"/>
      <c r="AF316" s="309"/>
      <c r="AG316" s="309"/>
      <c r="AH316" s="325"/>
      <c r="AI316" s="325"/>
      <c r="AJ316" s="325"/>
      <c r="AK316" s="325"/>
      <c r="AL316" s="325"/>
      <c r="AM316" s="325"/>
      <c r="AN316" s="325"/>
      <c r="AO316" s="325"/>
      <c r="AP316" s="325"/>
      <c r="AQ316" s="325"/>
      <c r="AR316" s="325"/>
      <c r="AS316" s="325">
        <f t="shared" si="91"/>
        <v>0</v>
      </c>
      <c r="AT316" s="325"/>
      <c r="AU316" s="391">
        <v>0</v>
      </c>
      <c r="AV316" s="343">
        <v>0</v>
      </c>
      <c r="AW316" s="343">
        <v>0</v>
      </c>
      <c r="AX316" s="343">
        <v>0</v>
      </c>
      <c r="AY316" s="343">
        <v>0</v>
      </c>
      <c r="AZ316" s="343">
        <v>0</v>
      </c>
      <c r="BA316" s="343">
        <v>0</v>
      </c>
      <c r="BB316" s="337"/>
      <c r="BC316" s="451" t="s">
        <v>401</v>
      </c>
      <c r="BD316" s="355"/>
      <c r="BE316" s="309">
        <f t="shared" si="93"/>
        <v>0</v>
      </c>
      <c r="BF316" s="203">
        <v>0.17807421000000001</v>
      </c>
      <c r="BG316" s="309">
        <f t="shared" si="94"/>
        <v>0</v>
      </c>
      <c r="BH316" s="309">
        <f t="shared" si="85"/>
        <v>0</v>
      </c>
      <c r="BI316" s="309">
        <f t="shared" si="85"/>
        <v>0</v>
      </c>
      <c r="BJ316" s="309">
        <f t="shared" si="85"/>
        <v>0</v>
      </c>
      <c r="BK316" s="309">
        <f t="shared" si="85"/>
        <v>0</v>
      </c>
      <c r="BL316" s="309">
        <f t="shared" si="85"/>
        <v>0</v>
      </c>
      <c r="BM316" s="309">
        <f t="shared" si="85"/>
        <v>0</v>
      </c>
      <c r="BN316" s="309">
        <f t="shared" si="85"/>
        <v>0</v>
      </c>
      <c r="BO316" s="309">
        <f t="shared" si="99"/>
        <v>0</v>
      </c>
      <c r="BP316" s="309">
        <f t="shared" si="99"/>
        <v>0</v>
      </c>
      <c r="BQ316" s="98"/>
      <c r="BR316" s="332" t="s">
        <v>401</v>
      </c>
      <c r="BS316" s="104"/>
      <c r="BT316" s="123"/>
      <c r="BU316" s="29">
        <v>1501006802</v>
      </c>
      <c r="BV316" s="29" t="s">
        <v>333</v>
      </c>
    </row>
    <row r="317" spans="1:74" s="29" customFormat="1" ht="30" outlineLevel="1">
      <c r="A317" s="68">
        <v>83</v>
      </c>
      <c r="B317" s="123" t="s">
        <v>422</v>
      </c>
      <c r="C317" s="187"/>
      <c r="D317" s="192" t="s">
        <v>99</v>
      </c>
      <c r="E317" s="186"/>
      <c r="F317" s="183"/>
      <c r="G317" s="118"/>
      <c r="H317" s="118"/>
      <c r="I317" s="77"/>
      <c r="J317" s="77"/>
      <c r="K317" s="182"/>
      <c r="L317" s="193"/>
      <c r="M317" s="193"/>
      <c r="N317" s="194" t="s">
        <v>333</v>
      </c>
      <c r="O317" s="78"/>
      <c r="P317" s="309">
        <f t="shared" si="95"/>
        <v>0</v>
      </c>
      <c r="Q317" s="91">
        <f t="shared" si="96"/>
        <v>2.0848189999999999E-3</v>
      </c>
      <c r="R317" s="309">
        <f t="shared" si="97"/>
        <v>0</v>
      </c>
      <c r="S317" s="309">
        <f t="shared" si="98"/>
        <v>0</v>
      </c>
      <c r="T317" s="309">
        <f t="shared" si="90"/>
        <v>2.0848189999999999E-3</v>
      </c>
      <c r="U317" s="309">
        <f t="shared" si="100"/>
        <v>0</v>
      </c>
      <c r="V317" s="309">
        <v>0</v>
      </c>
      <c r="W317" s="309">
        <v>0</v>
      </c>
      <c r="X317" s="309"/>
      <c r="Y317" s="309"/>
      <c r="Z317" s="309"/>
      <c r="AA317" s="309"/>
      <c r="AB317" s="309"/>
      <c r="AC317" s="309"/>
      <c r="AD317" s="309"/>
      <c r="AE317" s="309"/>
      <c r="AF317" s="309"/>
      <c r="AG317" s="309"/>
      <c r="AH317" s="325"/>
      <c r="AI317" s="325"/>
      <c r="AJ317" s="325"/>
      <c r="AK317" s="325"/>
      <c r="AL317" s="325"/>
      <c r="AM317" s="325"/>
      <c r="AN317" s="325"/>
      <c r="AO317" s="325"/>
      <c r="AP317" s="325"/>
      <c r="AQ317" s="325"/>
      <c r="AR317" s="325"/>
      <c r="AS317" s="325">
        <f t="shared" si="91"/>
        <v>0</v>
      </c>
      <c r="AT317" s="325"/>
      <c r="AU317" s="391">
        <v>0</v>
      </c>
      <c r="AV317" s="343">
        <v>0</v>
      </c>
      <c r="AW317" s="343">
        <v>0</v>
      </c>
      <c r="AX317" s="343">
        <v>0</v>
      </c>
      <c r="AY317" s="343">
        <v>0</v>
      </c>
      <c r="AZ317" s="343">
        <v>0</v>
      </c>
      <c r="BA317" s="343">
        <v>0</v>
      </c>
      <c r="BB317" s="337"/>
      <c r="BC317" s="446" t="s">
        <v>334</v>
      </c>
      <c r="BD317" s="355"/>
      <c r="BE317" s="309">
        <f t="shared" si="93"/>
        <v>0</v>
      </c>
      <c r="BF317" s="203">
        <v>2.0848189999999999E-3</v>
      </c>
      <c r="BG317" s="309">
        <f t="shared" si="94"/>
        <v>0</v>
      </c>
      <c r="BH317" s="309">
        <f t="shared" si="85"/>
        <v>0</v>
      </c>
      <c r="BI317" s="309">
        <f t="shared" si="85"/>
        <v>0</v>
      </c>
      <c r="BJ317" s="309">
        <f t="shared" si="85"/>
        <v>0</v>
      </c>
      <c r="BK317" s="309">
        <f t="shared" si="85"/>
        <v>0</v>
      </c>
      <c r="BL317" s="309">
        <f t="shared" si="85"/>
        <v>0</v>
      </c>
      <c r="BM317" s="309">
        <f t="shared" si="85"/>
        <v>0</v>
      </c>
      <c r="BN317" s="309">
        <f t="shared" si="85"/>
        <v>0</v>
      </c>
      <c r="BO317" s="309">
        <f t="shared" si="99"/>
        <v>0</v>
      </c>
      <c r="BP317" s="309">
        <f t="shared" si="99"/>
        <v>0</v>
      </c>
      <c r="BQ317" s="98"/>
      <c r="BR317" s="327" t="s">
        <v>334</v>
      </c>
      <c r="BS317" s="104"/>
      <c r="BT317" s="123"/>
      <c r="BU317" s="29">
        <v>1501006803</v>
      </c>
      <c r="BV317" s="29" t="s">
        <v>333</v>
      </c>
    </row>
    <row r="318" spans="1:74" s="29" customFormat="1" ht="30" outlineLevel="1">
      <c r="A318" s="68">
        <v>84</v>
      </c>
      <c r="B318" s="123" t="s">
        <v>423</v>
      </c>
      <c r="C318" s="187"/>
      <c r="D318" s="192" t="s">
        <v>99</v>
      </c>
      <c r="E318" s="186"/>
      <c r="F318" s="183"/>
      <c r="G318" s="118"/>
      <c r="H318" s="118"/>
      <c r="I318" s="77"/>
      <c r="J318" s="77"/>
      <c r="K318" s="182"/>
      <c r="L318" s="193"/>
      <c r="M318" s="193"/>
      <c r="N318" s="194" t="s">
        <v>333</v>
      </c>
      <c r="O318" s="78"/>
      <c r="P318" s="309">
        <f t="shared" si="95"/>
        <v>0</v>
      </c>
      <c r="Q318" s="91">
        <f t="shared" si="96"/>
        <v>2.0745099999999999E-4</v>
      </c>
      <c r="R318" s="309">
        <f t="shared" si="97"/>
        <v>0</v>
      </c>
      <c r="S318" s="309">
        <f t="shared" si="98"/>
        <v>0</v>
      </c>
      <c r="T318" s="309">
        <f t="shared" si="90"/>
        <v>2.0745099999999999E-4</v>
      </c>
      <c r="U318" s="309">
        <f t="shared" si="100"/>
        <v>0</v>
      </c>
      <c r="V318" s="309">
        <v>0</v>
      </c>
      <c r="W318" s="309">
        <v>0</v>
      </c>
      <c r="X318" s="309"/>
      <c r="Y318" s="309"/>
      <c r="Z318" s="309"/>
      <c r="AA318" s="309"/>
      <c r="AB318" s="309"/>
      <c r="AC318" s="309"/>
      <c r="AD318" s="309"/>
      <c r="AE318" s="309"/>
      <c r="AF318" s="309"/>
      <c r="AG318" s="309"/>
      <c r="AH318" s="325"/>
      <c r="AI318" s="325"/>
      <c r="AJ318" s="325"/>
      <c r="AK318" s="325"/>
      <c r="AL318" s="325"/>
      <c r="AM318" s="325"/>
      <c r="AN318" s="325"/>
      <c r="AO318" s="325"/>
      <c r="AP318" s="325"/>
      <c r="AQ318" s="325"/>
      <c r="AR318" s="325"/>
      <c r="AS318" s="325">
        <f t="shared" si="91"/>
        <v>0</v>
      </c>
      <c r="AT318" s="325"/>
      <c r="AU318" s="391">
        <v>0</v>
      </c>
      <c r="AV318" s="343">
        <v>0</v>
      </c>
      <c r="AW318" s="343">
        <v>0</v>
      </c>
      <c r="AX318" s="343">
        <v>0</v>
      </c>
      <c r="AY318" s="343">
        <v>0</v>
      </c>
      <c r="AZ318" s="343">
        <v>0</v>
      </c>
      <c r="BA318" s="343">
        <v>0</v>
      </c>
      <c r="BB318" s="337"/>
      <c r="BC318" s="446" t="s">
        <v>334</v>
      </c>
      <c r="BD318" s="355"/>
      <c r="BE318" s="309">
        <f t="shared" si="93"/>
        <v>0</v>
      </c>
      <c r="BF318" s="203">
        <v>2.0745099999999999E-4</v>
      </c>
      <c r="BG318" s="309">
        <f t="shared" si="94"/>
        <v>0</v>
      </c>
      <c r="BH318" s="309">
        <f t="shared" si="85"/>
        <v>0</v>
      </c>
      <c r="BI318" s="309">
        <f t="shared" si="85"/>
        <v>0</v>
      </c>
      <c r="BJ318" s="309">
        <f t="shared" si="85"/>
        <v>0</v>
      </c>
      <c r="BK318" s="309">
        <f t="shared" si="85"/>
        <v>0</v>
      </c>
      <c r="BL318" s="309">
        <f t="shared" si="85"/>
        <v>0</v>
      </c>
      <c r="BM318" s="309">
        <f t="shared" si="85"/>
        <v>0</v>
      </c>
      <c r="BN318" s="309">
        <f t="shared" si="85"/>
        <v>0</v>
      </c>
      <c r="BO318" s="309">
        <f t="shared" si="99"/>
        <v>0</v>
      </c>
      <c r="BP318" s="309">
        <f t="shared" si="99"/>
        <v>0</v>
      </c>
      <c r="BQ318" s="98"/>
      <c r="BR318" s="327" t="s">
        <v>334</v>
      </c>
      <c r="BS318" s="104"/>
      <c r="BT318" s="123"/>
      <c r="BU318" s="29">
        <v>1501006804</v>
      </c>
      <c r="BV318" s="29" t="s">
        <v>333</v>
      </c>
    </row>
    <row r="319" spans="1:74" s="29" customFormat="1" ht="30" outlineLevel="1">
      <c r="A319" s="68">
        <v>85</v>
      </c>
      <c r="B319" s="123" t="s">
        <v>424</v>
      </c>
      <c r="C319" s="187"/>
      <c r="D319" s="192" t="s">
        <v>99</v>
      </c>
      <c r="E319" s="186"/>
      <c r="F319" s="183"/>
      <c r="G319" s="118"/>
      <c r="H319" s="118"/>
      <c r="I319" s="77"/>
      <c r="J319" s="77"/>
      <c r="K319" s="182"/>
      <c r="L319" s="193"/>
      <c r="M319" s="193"/>
      <c r="N319" s="194" t="s">
        <v>333</v>
      </c>
      <c r="O319" s="78"/>
      <c r="P319" s="309">
        <f t="shared" si="95"/>
        <v>0</v>
      </c>
      <c r="Q319" s="91">
        <f t="shared" si="96"/>
        <v>8.4673999999999996E-5</v>
      </c>
      <c r="R319" s="309">
        <f t="shared" si="97"/>
        <v>0</v>
      </c>
      <c r="S319" s="309">
        <f t="shared" si="98"/>
        <v>0</v>
      </c>
      <c r="T319" s="309">
        <f t="shared" si="90"/>
        <v>8.4673999999999996E-5</v>
      </c>
      <c r="U319" s="309">
        <f t="shared" si="100"/>
        <v>0</v>
      </c>
      <c r="V319" s="309">
        <v>0</v>
      </c>
      <c r="W319" s="309">
        <v>0</v>
      </c>
      <c r="X319" s="309"/>
      <c r="Y319" s="309"/>
      <c r="Z319" s="309"/>
      <c r="AA319" s="309"/>
      <c r="AB319" s="309"/>
      <c r="AC319" s="309"/>
      <c r="AD319" s="309"/>
      <c r="AE319" s="309"/>
      <c r="AF319" s="309"/>
      <c r="AG319" s="309"/>
      <c r="AH319" s="325"/>
      <c r="AI319" s="325"/>
      <c r="AJ319" s="325"/>
      <c r="AK319" s="325"/>
      <c r="AL319" s="325"/>
      <c r="AM319" s="325"/>
      <c r="AN319" s="325"/>
      <c r="AO319" s="325"/>
      <c r="AP319" s="325"/>
      <c r="AQ319" s="325"/>
      <c r="AR319" s="325"/>
      <c r="AS319" s="325">
        <f t="shared" si="91"/>
        <v>0</v>
      </c>
      <c r="AT319" s="325"/>
      <c r="AU319" s="391">
        <v>0</v>
      </c>
      <c r="AV319" s="343">
        <v>0</v>
      </c>
      <c r="AW319" s="343">
        <v>0</v>
      </c>
      <c r="AX319" s="343">
        <v>0</v>
      </c>
      <c r="AY319" s="343">
        <v>0</v>
      </c>
      <c r="AZ319" s="343">
        <v>0</v>
      </c>
      <c r="BA319" s="343">
        <v>0</v>
      </c>
      <c r="BB319" s="337"/>
      <c r="BC319" s="446" t="s">
        <v>334</v>
      </c>
      <c r="BD319" s="355"/>
      <c r="BE319" s="309">
        <f t="shared" si="93"/>
        <v>0</v>
      </c>
      <c r="BF319" s="203">
        <v>8.4673999999999996E-5</v>
      </c>
      <c r="BG319" s="309">
        <f t="shared" si="94"/>
        <v>0</v>
      </c>
      <c r="BH319" s="309">
        <f t="shared" si="85"/>
        <v>0</v>
      </c>
      <c r="BI319" s="309">
        <f t="shared" si="85"/>
        <v>0</v>
      </c>
      <c r="BJ319" s="309">
        <f t="shared" si="85"/>
        <v>0</v>
      </c>
      <c r="BK319" s="309">
        <f t="shared" si="85"/>
        <v>0</v>
      </c>
      <c r="BL319" s="309">
        <f t="shared" si="85"/>
        <v>0</v>
      </c>
      <c r="BM319" s="309">
        <f t="shared" si="85"/>
        <v>0</v>
      </c>
      <c r="BN319" s="309">
        <f t="shared" si="85"/>
        <v>0</v>
      </c>
      <c r="BO319" s="309">
        <f t="shared" si="99"/>
        <v>0</v>
      </c>
      <c r="BP319" s="309">
        <f t="shared" si="99"/>
        <v>0</v>
      </c>
      <c r="BQ319" s="98"/>
      <c r="BR319" s="327" t="s">
        <v>334</v>
      </c>
      <c r="BS319" s="104"/>
      <c r="BT319" s="123"/>
      <c r="BU319" s="29">
        <v>1501006805</v>
      </c>
      <c r="BV319" s="29" t="s">
        <v>333</v>
      </c>
    </row>
    <row r="320" spans="1:74" s="29" customFormat="1" ht="30" outlineLevel="1">
      <c r="A320" s="68">
        <v>86</v>
      </c>
      <c r="B320" s="123" t="s">
        <v>425</v>
      </c>
      <c r="C320" s="187"/>
      <c r="D320" s="192" t="s">
        <v>99</v>
      </c>
      <c r="E320" s="186"/>
      <c r="F320" s="183"/>
      <c r="G320" s="118"/>
      <c r="H320" s="118"/>
      <c r="I320" s="77"/>
      <c r="J320" s="77"/>
      <c r="K320" s="182"/>
      <c r="L320" s="193"/>
      <c r="M320" s="193"/>
      <c r="N320" s="194" t="s">
        <v>333</v>
      </c>
      <c r="O320" s="78"/>
      <c r="P320" s="309">
        <f t="shared" si="95"/>
        <v>0</v>
      </c>
      <c r="Q320" s="91">
        <f t="shared" si="96"/>
        <v>1.3440609999999999E-3</v>
      </c>
      <c r="R320" s="309">
        <f t="shared" si="97"/>
        <v>0</v>
      </c>
      <c r="S320" s="309">
        <f t="shared" si="98"/>
        <v>0</v>
      </c>
      <c r="T320" s="309">
        <f t="shared" si="90"/>
        <v>1.3440609999999999E-3</v>
      </c>
      <c r="U320" s="309">
        <f t="shared" si="100"/>
        <v>0</v>
      </c>
      <c r="V320" s="309">
        <v>0</v>
      </c>
      <c r="W320" s="309">
        <v>0</v>
      </c>
      <c r="X320" s="309"/>
      <c r="Y320" s="309"/>
      <c r="Z320" s="309"/>
      <c r="AA320" s="309"/>
      <c r="AB320" s="309"/>
      <c r="AC320" s="309"/>
      <c r="AD320" s="309"/>
      <c r="AE320" s="309"/>
      <c r="AF320" s="309"/>
      <c r="AG320" s="309"/>
      <c r="AH320" s="325"/>
      <c r="AI320" s="325"/>
      <c r="AJ320" s="325"/>
      <c r="AK320" s="325"/>
      <c r="AL320" s="325"/>
      <c r="AM320" s="325"/>
      <c r="AN320" s="325"/>
      <c r="AO320" s="325"/>
      <c r="AP320" s="325"/>
      <c r="AQ320" s="325"/>
      <c r="AR320" s="325"/>
      <c r="AS320" s="325">
        <f t="shared" si="91"/>
        <v>0</v>
      </c>
      <c r="AT320" s="325"/>
      <c r="AU320" s="391">
        <v>0</v>
      </c>
      <c r="AV320" s="343">
        <v>0</v>
      </c>
      <c r="AW320" s="343">
        <v>0</v>
      </c>
      <c r="AX320" s="343">
        <v>0</v>
      </c>
      <c r="AY320" s="343">
        <v>0</v>
      </c>
      <c r="AZ320" s="343">
        <v>0</v>
      </c>
      <c r="BA320" s="343">
        <v>0</v>
      </c>
      <c r="BB320" s="337"/>
      <c r="BC320" s="446" t="s">
        <v>334</v>
      </c>
      <c r="BD320" s="355"/>
      <c r="BE320" s="309">
        <f t="shared" si="93"/>
        <v>0</v>
      </c>
      <c r="BF320" s="203">
        <v>1.3440609999999999E-3</v>
      </c>
      <c r="BG320" s="309">
        <f t="shared" si="94"/>
        <v>0</v>
      </c>
      <c r="BH320" s="309">
        <f t="shared" si="85"/>
        <v>0</v>
      </c>
      <c r="BI320" s="309">
        <f t="shared" si="85"/>
        <v>0</v>
      </c>
      <c r="BJ320" s="309">
        <f t="shared" si="85"/>
        <v>0</v>
      </c>
      <c r="BK320" s="309">
        <f t="shared" si="85"/>
        <v>0</v>
      </c>
      <c r="BL320" s="309">
        <f t="shared" si="85"/>
        <v>0</v>
      </c>
      <c r="BM320" s="309">
        <f t="shared" si="85"/>
        <v>0</v>
      </c>
      <c r="BN320" s="309">
        <f t="shared" si="85"/>
        <v>0</v>
      </c>
      <c r="BO320" s="309">
        <f t="shared" si="99"/>
        <v>0</v>
      </c>
      <c r="BP320" s="309">
        <f t="shared" si="99"/>
        <v>0</v>
      </c>
      <c r="BQ320" s="98"/>
      <c r="BR320" s="327" t="s">
        <v>334</v>
      </c>
      <c r="BS320" s="104"/>
      <c r="BT320" s="123"/>
      <c r="BU320" s="29">
        <v>1501006806</v>
      </c>
      <c r="BV320" s="29" t="s">
        <v>333</v>
      </c>
    </row>
    <row r="321" spans="1:74" s="29" customFormat="1" outlineLevel="1">
      <c r="A321" s="68">
        <v>87</v>
      </c>
      <c r="B321" s="123" t="s">
        <v>426</v>
      </c>
      <c r="C321" s="187"/>
      <c r="D321" s="192" t="s">
        <v>99</v>
      </c>
      <c r="E321" s="186"/>
      <c r="F321" s="183"/>
      <c r="G321" s="118"/>
      <c r="H321" s="118"/>
      <c r="I321" s="77"/>
      <c r="J321" s="77"/>
      <c r="K321" s="182"/>
      <c r="L321" s="193"/>
      <c r="M321" s="193"/>
      <c r="N321" s="194" t="s">
        <v>333</v>
      </c>
      <c r="O321" s="78"/>
      <c r="P321" s="309">
        <f t="shared" si="95"/>
        <v>0</v>
      </c>
      <c r="Q321" s="91">
        <f t="shared" si="96"/>
        <v>1.540935E-2</v>
      </c>
      <c r="R321" s="309">
        <f t="shared" si="97"/>
        <v>0</v>
      </c>
      <c r="S321" s="309">
        <f t="shared" si="98"/>
        <v>0</v>
      </c>
      <c r="T321" s="309">
        <f t="shared" si="90"/>
        <v>1.540935E-2</v>
      </c>
      <c r="U321" s="309">
        <f t="shared" si="100"/>
        <v>0</v>
      </c>
      <c r="V321" s="309">
        <v>0</v>
      </c>
      <c r="W321" s="309">
        <v>0</v>
      </c>
      <c r="X321" s="309"/>
      <c r="Y321" s="309"/>
      <c r="Z321" s="309"/>
      <c r="AA321" s="309"/>
      <c r="AB321" s="309"/>
      <c r="AC321" s="309"/>
      <c r="AD321" s="309"/>
      <c r="AE321" s="309"/>
      <c r="AF321" s="309"/>
      <c r="AG321" s="309"/>
      <c r="AH321" s="325"/>
      <c r="AI321" s="325"/>
      <c r="AJ321" s="325"/>
      <c r="AK321" s="325"/>
      <c r="AL321" s="325"/>
      <c r="AM321" s="325"/>
      <c r="AN321" s="325"/>
      <c r="AO321" s="325"/>
      <c r="AP321" s="325"/>
      <c r="AQ321" s="325"/>
      <c r="AR321" s="325"/>
      <c r="AS321" s="325">
        <f t="shared" si="91"/>
        <v>0</v>
      </c>
      <c r="AT321" s="325"/>
      <c r="AU321" s="391">
        <v>0</v>
      </c>
      <c r="AV321" s="343">
        <v>0</v>
      </c>
      <c r="AW321" s="343">
        <v>0</v>
      </c>
      <c r="AX321" s="343">
        <v>0</v>
      </c>
      <c r="AY321" s="343">
        <v>0</v>
      </c>
      <c r="AZ321" s="343">
        <v>0</v>
      </c>
      <c r="BA321" s="343">
        <v>0</v>
      </c>
      <c r="BB321" s="337"/>
      <c r="BC321" s="446" t="s">
        <v>334</v>
      </c>
      <c r="BD321" s="355"/>
      <c r="BE321" s="309">
        <f t="shared" si="93"/>
        <v>0</v>
      </c>
      <c r="BF321" s="203">
        <v>1.540935E-2</v>
      </c>
      <c r="BG321" s="309">
        <f t="shared" si="94"/>
        <v>0</v>
      </c>
      <c r="BH321" s="309">
        <f t="shared" si="85"/>
        <v>0</v>
      </c>
      <c r="BI321" s="309">
        <f t="shared" si="85"/>
        <v>0</v>
      </c>
      <c r="BJ321" s="309">
        <f t="shared" si="85"/>
        <v>0</v>
      </c>
      <c r="BK321" s="309">
        <f t="shared" si="85"/>
        <v>0</v>
      </c>
      <c r="BL321" s="309">
        <f t="shared" si="85"/>
        <v>0</v>
      </c>
      <c r="BM321" s="309">
        <f t="shared" si="85"/>
        <v>0</v>
      </c>
      <c r="BN321" s="309">
        <f t="shared" si="85"/>
        <v>0</v>
      </c>
      <c r="BO321" s="309">
        <f t="shared" si="99"/>
        <v>0</v>
      </c>
      <c r="BP321" s="309">
        <f t="shared" si="99"/>
        <v>0</v>
      </c>
      <c r="BQ321" s="98"/>
      <c r="BR321" s="327" t="s">
        <v>334</v>
      </c>
      <c r="BS321" s="104"/>
      <c r="BT321" s="123"/>
      <c r="BU321" s="29">
        <v>1501006807</v>
      </c>
      <c r="BV321" s="29" t="s">
        <v>333</v>
      </c>
    </row>
    <row r="322" spans="1:74" s="29" customFormat="1" outlineLevel="1">
      <c r="A322" s="68">
        <v>88</v>
      </c>
      <c r="B322" s="123" t="s">
        <v>427</v>
      </c>
      <c r="C322" s="187"/>
      <c r="D322" s="192" t="s">
        <v>99</v>
      </c>
      <c r="E322" s="186"/>
      <c r="F322" s="183"/>
      <c r="G322" s="118"/>
      <c r="H322" s="118"/>
      <c r="I322" s="77"/>
      <c r="J322" s="77"/>
      <c r="K322" s="182"/>
      <c r="L322" s="193"/>
      <c r="M322" s="193"/>
      <c r="N322" s="194" t="s">
        <v>333</v>
      </c>
      <c r="O322" s="78"/>
      <c r="P322" s="309">
        <f t="shared" si="95"/>
        <v>0</v>
      </c>
      <c r="Q322" s="91">
        <f t="shared" si="96"/>
        <v>5.4613100000000005E-4</v>
      </c>
      <c r="R322" s="309">
        <f t="shared" si="97"/>
        <v>0</v>
      </c>
      <c r="S322" s="309">
        <f t="shared" si="98"/>
        <v>0</v>
      </c>
      <c r="T322" s="309">
        <f t="shared" si="90"/>
        <v>5.4613100000000005E-4</v>
      </c>
      <c r="U322" s="309">
        <f t="shared" si="100"/>
        <v>0</v>
      </c>
      <c r="V322" s="309">
        <v>0</v>
      </c>
      <c r="W322" s="309">
        <v>0</v>
      </c>
      <c r="X322" s="309"/>
      <c r="Y322" s="309"/>
      <c r="Z322" s="309"/>
      <c r="AA322" s="309"/>
      <c r="AB322" s="309"/>
      <c r="AC322" s="309"/>
      <c r="AD322" s="309"/>
      <c r="AE322" s="309"/>
      <c r="AF322" s="309"/>
      <c r="AG322" s="309"/>
      <c r="AH322" s="325"/>
      <c r="AI322" s="325"/>
      <c r="AJ322" s="325"/>
      <c r="AK322" s="325"/>
      <c r="AL322" s="325"/>
      <c r="AM322" s="325"/>
      <c r="AN322" s="325"/>
      <c r="AO322" s="325"/>
      <c r="AP322" s="325"/>
      <c r="AQ322" s="325"/>
      <c r="AR322" s="325"/>
      <c r="AS322" s="325">
        <f t="shared" si="91"/>
        <v>0</v>
      </c>
      <c r="AT322" s="325"/>
      <c r="AU322" s="391">
        <v>0</v>
      </c>
      <c r="AV322" s="343">
        <v>0</v>
      </c>
      <c r="AW322" s="343">
        <v>0</v>
      </c>
      <c r="AX322" s="343">
        <v>0</v>
      </c>
      <c r="AY322" s="343">
        <v>0</v>
      </c>
      <c r="AZ322" s="343">
        <v>0</v>
      </c>
      <c r="BA322" s="343">
        <v>0</v>
      </c>
      <c r="BB322" s="337"/>
      <c r="BC322" s="446" t="s">
        <v>334</v>
      </c>
      <c r="BD322" s="355"/>
      <c r="BE322" s="309">
        <f t="shared" si="93"/>
        <v>0</v>
      </c>
      <c r="BF322" s="203">
        <v>5.4613100000000005E-4</v>
      </c>
      <c r="BG322" s="309">
        <f t="shared" si="94"/>
        <v>0</v>
      </c>
      <c r="BH322" s="309">
        <f t="shared" si="85"/>
        <v>0</v>
      </c>
      <c r="BI322" s="309">
        <f t="shared" si="85"/>
        <v>0</v>
      </c>
      <c r="BJ322" s="309">
        <f t="shared" si="85"/>
        <v>0</v>
      </c>
      <c r="BK322" s="309">
        <f t="shared" si="85"/>
        <v>0</v>
      </c>
      <c r="BL322" s="309">
        <f t="shared" si="85"/>
        <v>0</v>
      </c>
      <c r="BM322" s="309">
        <f t="shared" si="85"/>
        <v>0</v>
      </c>
      <c r="BN322" s="309">
        <f t="shared" si="85"/>
        <v>0</v>
      </c>
      <c r="BO322" s="309">
        <f t="shared" si="99"/>
        <v>0</v>
      </c>
      <c r="BP322" s="309">
        <f t="shared" si="99"/>
        <v>0</v>
      </c>
      <c r="BQ322" s="98"/>
      <c r="BR322" s="327" t="s">
        <v>334</v>
      </c>
      <c r="BS322" s="104"/>
      <c r="BT322" s="123"/>
      <c r="BU322" s="29">
        <v>1501006808</v>
      </c>
      <c r="BV322" s="29" t="s">
        <v>333</v>
      </c>
    </row>
    <row r="323" spans="1:74" s="29" customFormat="1" outlineLevel="1">
      <c r="A323" s="68">
        <v>89</v>
      </c>
      <c r="B323" s="123" t="s">
        <v>428</v>
      </c>
      <c r="C323" s="187"/>
      <c r="D323" s="192" t="s">
        <v>99</v>
      </c>
      <c r="E323" s="186"/>
      <c r="F323" s="183"/>
      <c r="G323" s="118"/>
      <c r="H323" s="118"/>
      <c r="I323" s="77"/>
      <c r="J323" s="77"/>
      <c r="K323" s="182"/>
      <c r="L323" s="193"/>
      <c r="M323" s="193"/>
      <c r="N323" s="194" t="s">
        <v>333</v>
      </c>
      <c r="O323" s="78"/>
      <c r="P323" s="309">
        <f t="shared" si="95"/>
        <v>0</v>
      </c>
      <c r="Q323" s="91">
        <f t="shared" si="96"/>
        <v>2.8149E-3</v>
      </c>
      <c r="R323" s="309">
        <f t="shared" si="97"/>
        <v>0</v>
      </c>
      <c r="S323" s="309">
        <f t="shared" si="98"/>
        <v>0</v>
      </c>
      <c r="T323" s="309">
        <f t="shared" si="90"/>
        <v>2.8149E-3</v>
      </c>
      <c r="U323" s="309">
        <f t="shared" si="100"/>
        <v>0</v>
      </c>
      <c r="V323" s="309">
        <v>0</v>
      </c>
      <c r="W323" s="309">
        <v>0</v>
      </c>
      <c r="X323" s="309"/>
      <c r="Y323" s="309"/>
      <c r="Z323" s="309"/>
      <c r="AA323" s="309"/>
      <c r="AB323" s="309"/>
      <c r="AC323" s="309"/>
      <c r="AD323" s="309"/>
      <c r="AE323" s="309"/>
      <c r="AF323" s="309"/>
      <c r="AG323" s="309"/>
      <c r="AH323" s="325"/>
      <c r="AI323" s="325"/>
      <c r="AJ323" s="325"/>
      <c r="AK323" s="325"/>
      <c r="AL323" s="325"/>
      <c r="AM323" s="325"/>
      <c r="AN323" s="325"/>
      <c r="AO323" s="325"/>
      <c r="AP323" s="325"/>
      <c r="AQ323" s="325"/>
      <c r="AR323" s="325"/>
      <c r="AS323" s="325">
        <f t="shared" si="91"/>
        <v>0</v>
      </c>
      <c r="AT323" s="325"/>
      <c r="AU323" s="391">
        <v>0</v>
      </c>
      <c r="AV323" s="343">
        <v>0</v>
      </c>
      <c r="AW323" s="343">
        <v>0</v>
      </c>
      <c r="AX323" s="343">
        <v>0</v>
      </c>
      <c r="AY323" s="343">
        <v>0</v>
      </c>
      <c r="AZ323" s="343">
        <v>0</v>
      </c>
      <c r="BA323" s="343">
        <v>0</v>
      </c>
      <c r="BB323" s="337"/>
      <c r="BC323" s="446" t="s">
        <v>334</v>
      </c>
      <c r="BD323" s="355"/>
      <c r="BE323" s="309">
        <f t="shared" si="93"/>
        <v>0</v>
      </c>
      <c r="BF323" s="203">
        <v>2.8149E-3</v>
      </c>
      <c r="BG323" s="309">
        <f t="shared" si="94"/>
        <v>0</v>
      </c>
      <c r="BH323" s="309">
        <f t="shared" si="85"/>
        <v>0</v>
      </c>
      <c r="BI323" s="309">
        <f t="shared" si="85"/>
        <v>0</v>
      </c>
      <c r="BJ323" s="309">
        <f t="shared" si="85"/>
        <v>0</v>
      </c>
      <c r="BK323" s="309">
        <f t="shared" si="85"/>
        <v>0</v>
      </c>
      <c r="BL323" s="309">
        <f t="shared" si="85"/>
        <v>0</v>
      </c>
      <c r="BM323" s="309">
        <f t="shared" si="85"/>
        <v>0</v>
      </c>
      <c r="BN323" s="309">
        <f t="shared" si="85"/>
        <v>0</v>
      </c>
      <c r="BO323" s="309">
        <f t="shared" si="99"/>
        <v>0</v>
      </c>
      <c r="BP323" s="309">
        <f t="shared" si="99"/>
        <v>0</v>
      </c>
      <c r="BQ323" s="98"/>
      <c r="BR323" s="327" t="s">
        <v>334</v>
      </c>
      <c r="BS323" s="104"/>
      <c r="BT323" s="123"/>
      <c r="BU323" s="29">
        <v>1501006809</v>
      </c>
      <c r="BV323" s="29" t="s">
        <v>333</v>
      </c>
    </row>
    <row r="324" spans="1:74" s="29" customFormat="1" ht="30" outlineLevel="1">
      <c r="A324" s="68">
        <v>90</v>
      </c>
      <c r="B324" s="123" t="s">
        <v>429</v>
      </c>
      <c r="C324" s="187"/>
      <c r="D324" s="192" t="s">
        <v>99</v>
      </c>
      <c r="E324" s="186"/>
      <c r="F324" s="183"/>
      <c r="G324" s="118"/>
      <c r="H324" s="118"/>
      <c r="I324" s="77"/>
      <c r="J324" s="77"/>
      <c r="K324" s="182"/>
      <c r="L324" s="193"/>
      <c r="M324" s="193"/>
      <c r="N324" s="194" t="s">
        <v>333</v>
      </c>
      <c r="O324" s="78"/>
      <c r="P324" s="309">
        <f t="shared" si="95"/>
        <v>0</v>
      </c>
      <c r="Q324" s="91">
        <f t="shared" si="96"/>
        <v>1.170412E-3</v>
      </c>
      <c r="R324" s="309">
        <f t="shared" si="97"/>
        <v>0</v>
      </c>
      <c r="S324" s="309">
        <f t="shared" si="98"/>
        <v>0</v>
      </c>
      <c r="T324" s="309">
        <f t="shared" si="90"/>
        <v>1.170412E-3</v>
      </c>
      <c r="U324" s="309">
        <f t="shared" si="100"/>
        <v>0</v>
      </c>
      <c r="V324" s="309">
        <v>0</v>
      </c>
      <c r="W324" s="309">
        <v>0</v>
      </c>
      <c r="X324" s="309"/>
      <c r="Y324" s="309"/>
      <c r="Z324" s="309"/>
      <c r="AA324" s="309"/>
      <c r="AB324" s="309"/>
      <c r="AC324" s="309"/>
      <c r="AD324" s="309"/>
      <c r="AE324" s="309"/>
      <c r="AF324" s="309"/>
      <c r="AG324" s="309"/>
      <c r="AH324" s="325"/>
      <c r="AI324" s="325"/>
      <c r="AJ324" s="325"/>
      <c r="AK324" s="325"/>
      <c r="AL324" s="325"/>
      <c r="AM324" s="325"/>
      <c r="AN324" s="325"/>
      <c r="AO324" s="325"/>
      <c r="AP324" s="325"/>
      <c r="AQ324" s="325"/>
      <c r="AR324" s="325"/>
      <c r="AS324" s="325">
        <f t="shared" si="91"/>
        <v>0</v>
      </c>
      <c r="AT324" s="325"/>
      <c r="AU324" s="391">
        <v>0</v>
      </c>
      <c r="AV324" s="343">
        <v>0</v>
      </c>
      <c r="AW324" s="343">
        <v>0</v>
      </c>
      <c r="AX324" s="343">
        <v>0</v>
      </c>
      <c r="AY324" s="343">
        <v>0</v>
      </c>
      <c r="AZ324" s="343">
        <v>0</v>
      </c>
      <c r="BA324" s="343">
        <v>0</v>
      </c>
      <c r="BB324" s="337"/>
      <c r="BC324" s="446" t="s">
        <v>334</v>
      </c>
      <c r="BD324" s="355"/>
      <c r="BE324" s="309">
        <f t="shared" si="93"/>
        <v>0</v>
      </c>
      <c r="BF324" s="203">
        <v>1.170412E-3</v>
      </c>
      <c r="BG324" s="309">
        <f t="shared" si="94"/>
        <v>0</v>
      </c>
      <c r="BH324" s="309">
        <f t="shared" si="85"/>
        <v>0</v>
      </c>
      <c r="BI324" s="309">
        <f t="shared" si="85"/>
        <v>0</v>
      </c>
      <c r="BJ324" s="309">
        <f t="shared" si="85"/>
        <v>0</v>
      </c>
      <c r="BK324" s="309">
        <f t="shared" ref="BK324:BP381" si="101">CD324</f>
        <v>0</v>
      </c>
      <c r="BL324" s="309">
        <f t="shared" si="101"/>
        <v>0</v>
      </c>
      <c r="BM324" s="309">
        <f t="shared" si="101"/>
        <v>0</v>
      </c>
      <c r="BN324" s="309">
        <f t="shared" si="101"/>
        <v>0</v>
      </c>
      <c r="BO324" s="309">
        <f t="shared" si="99"/>
        <v>0</v>
      </c>
      <c r="BP324" s="309">
        <f t="shared" si="99"/>
        <v>0</v>
      </c>
      <c r="BQ324" s="98"/>
      <c r="BR324" s="327" t="s">
        <v>334</v>
      </c>
      <c r="BS324" s="104"/>
      <c r="BT324" s="123"/>
      <c r="BU324" s="29">
        <v>1501006810</v>
      </c>
      <c r="BV324" s="29" t="s">
        <v>333</v>
      </c>
    </row>
    <row r="325" spans="1:74" s="29" customFormat="1" outlineLevel="1">
      <c r="A325" s="68">
        <v>91</v>
      </c>
      <c r="B325" s="123" t="s">
        <v>430</v>
      </c>
      <c r="C325" s="187"/>
      <c r="D325" s="192" t="s">
        <v>99</v>
      </c>
      <c r="E325" s="186"/>
      <c r="F325" s="183"/>
      <c r="G325" s="118"/>
      <c r="H325" s="118"/>
      <c r="I325" s="77"/>
      <c r="J325" s="77"/>
      <c r="K325" s="182"/>
      <c r="L325" s="193"/>
      <c r="M325" s="193"/>
      <c r="N325" s="194" t="s">
        <v>333</v>
      </c>
      <c r="O325" s="78"/>
      <c r="P325" s="309">
        <f t="shared" si="95"/>
        <v>0</v>
      </c>
      <c r="Q325" s="91">
        <f t="shared" si="96"/>
        <v>2.0637770000000001E-3</v>
      </c>
      <c r="R325" s="309">
        <f t="shared" si="97"/>
        <v>0</v>
      </c>
      <c r="S325" s="309">
        <f t="shared" si="98"/>
        <v>0</v>
      </c>
      <c r="T325" s="309">
        <f t="shared" si="90"/>
        <v>2.0637770000000001E-3</v>
      </c>
      <c r="U325" s="309">
        <f t="shared" si="100"/>
        <v>0</v>
      </c>
      <c r="V325" s="309">
        <v>0</v>
      </c>
      <c r="W325" s="309">
        <v>0</v>
      </c>
      <c r="X325" s="309"/>
      <c r="Y325" s="309"/>
      <c r="Z325" s="309"/>
      <c r="AA325" s="309"/>
      <c r="AB325" s="309"/>
      <c r="AC325" s="309"/>
      <c r="AD325" s="309"/>
      <c r="AE325" s="309"/>
      <c r="AF325" s="309"/>
      <c r="AG325" s="309"/>
      <c r="AH325" s="325"/>
      <c r="AI325" s="325"/>
      <c r="AJ325" s="325"/>
      <c r="AK325" s="325"/>
      <c r="AL325" s="325"/>
      <c r="AM325" s="325"/>
      <c r="AN325" s="325"/>
      <c r="AO325" s="325"/>
      <c r="AP325" s="325"/>
      <c r="AQ325" s="325"/>
      <c r="AR325" s="325"/>
      <c r="AS325" s="325">
        <f t="shared" si="91"/>
        <v>0</v>
      </c>
      <c r="AT325" s="325"/>
      <c r="AU325" s="391">
        <v>0</v>
      </c>
      <c r="AV325" s="343">
        <v>0</v>
      </c>
      <c r="AW325" s="343">
        <v>0</v>
      </c>
      <c r="AX325" s="343">
        <v>0</v>
      </c>
      <c r="AY325" s="343">
        <v>0</v>
      </c>
      <c r="AZ325" s="343">
        <v>0</v>
      </c>
      <c r="BA325" s="343">
        <v>0</v>
      </c>
      <c r="BB325" s="337"/>
      <c r="BC325" s="446" t="s">
        <v>334</v>
      </c>
      <c r="BD325" s="355"/>
      <c r="BE325" s="309">
        <f t="shared" si="93"/>
        <v>0</v>
      </c>
      <c r="BF325" s="203">
        <v>2.0637770000000001E-3</v>
      </c>
      <c r="BG325" s="309">
        <f t="shared" si="94"/>
        <v>0</v>
      </c>
      <c r="BH325" s="309">
        <f t="shared" si="94"/>
        <v>0</v>
      </c>
      <c r="BI325" s="309">
        <f t="shared" si="94"/>
        <v>0</v>
      </c>
      <c r="BJ325" s="309">
        <f t="shared" si="94"/>
        <v>0</v>
      </c>
      <c r="BK325" s="309">
        <f t="shared" si="101"/>
        <v>0</v>
      </c>
      <c r="BL325" s="309">
        <f t="shared" si="101"/>
        <v>0</v>
      </c>
      <c r="BM325" s="309">
        <f t="shared" si="101"/>
        <v>0</v>
      </c>
      <c r="BN325" s="309">
        <f t="shared" si="101"/>
        <v>0</v>
      </c>
      <c r="BO325" s="309">
        <f t="shared" si="99"/>
        <v>0</v>
      </c>
      <c r="BP325" s="309">
        <f t="shared" si="99"/>
        <v>0</v>
      </c>
      <c r="BQ325" s="98"/>
      <c r="BR325" s="327" t="s">
        <v>334</v>
      </c>
      <c r="BS325" s="104"/>
      <c r="BT325" s="123"/>
      <c r="BU325" s="29">
        <v>1501006811</v>
      </c>
      <c r="BV325" s="29" t="s">
        <v>333</v>
      </c>
    </row>
    <row r="326" spans="1:74" s="29" customFormat="1" outlineLevel="1">
      <c r="A326" s="68">
        <v>92</v>
      </c>
      <c r="B326" s="123" t="s">
        <v>431</v>
      </c>
      <c r="C326" s="187"/>
      <c r="D326" s="192" t="s">
        <v>99</v>
      </c>
      <c r="E326" s="186"/>
      <c r="F326" s="183"/>
      <c r="G326" s="118"/>
      <c r="H326" s="118"/>
      <c r="I326" s="77"/>
      <c r="J326" s="77"/>
      <c r="K326" s="182"/>
      <c r="L326" s="193"/>
      <c r="M326" s="193"/>
      <c r="N326" s="194" t="s">
        <v>333</v>
      </c>
      <c r="O326" s="78"/>
      <c r="P326" s="309">
        <f t="shared" si="95"/>
        <v>0</v>
      </c>
      <c r="Q326" s="91">
        <f t="shared" si="96"/>
        <v>8.2014210000000004E-3</v>
      </c>
      <c r="R326" s="309">
        <f t="shared" si="97"/>
        <v>0</v>
      </c>
      <c r="S326" s="309">
        <f t="shared" si="98"/>
        <v>0</v>
      </c>
      <c r="T326" s="309">
        <f t="shared" si="90"/>
        <v>8.2014210000000004E-3</v>
      </c>
      <c r="U326" s="309">
        <f t="shared" si="100"/>
        <v>0</v>
      </c>
      <c r="V326" s="309">
        <v>0</v>
      </c>
      <c r="W326" s="309">
        <v>0</v>
      </c>
      <c r="X326" s="309"/>
      <c r="Y326" s="309"/>
      <c r="Z326" s="309"/>
      <c r="AA326" s="309"/>
      <c r="AB326" s="309"/>
      <c r="AC326" s="309"/>
      <c r="AD326" s="309"/>
      <c r="AE326" s="309"/>
      <c r="AF326" s="309"/>
      <c r="AG326" s="309"/>
      <c r="AH326" s="325"/>
      <c r="AI326" s="325"/>
      <c r="AJ326" s="325"/>
      <c r="AK326" s="325"/>
      <c r="AL326" s="325"/>
      <c r="AM326" s="325"/>
      <c r="AN326" s="325"/>
      <c r="AO326" s="325"/>
      <c r="AP326" s="325"/>
      <c r="AQ326" s="325"/>
      <c r="AR326" s="325"/>
      <c r="AS326" s="325">
        <f t="shared" si="91"/>
        <v>0</v>
      </c>
      <c r="AT326" s="325"/>
      <c r="AU326" s="391">
        <v>0</v>
      </c>
      <c r="AV326" s="343">
        <v>0</v>
      </c>
      <c r="AW326" s="343">
        <v>0</v>
      </c>
      <c r="AX326" s="343">
        <v>0</v>
      </c>
      <c r="AY326" s="343">
        <v>0</v>
      </c>
      <c r="AZ326" s="343">
        <v>0</v>
      </c>
      <c r="BA326" s="343">
        <v>0</v>
      </c>
      <c r="BB326" s="337"/>
      <c r="BC326" s="446" t="s">
        <v>334</v>
      </c>
      <c r="BD326" s="355"/>
      <c r="BE326" s="309">
        <f t="shared" si="93"/>
        <v>0</v>
      </c>
      <c r="BF326" s="203">
        <v>8.2014210000000004E-3</v>
      </c>
      <c r="BG326" s="309">
        <f t="shared" si="94"/>
        <v>0</v>
      </c>
      <c r="BH326" s="309">
        <f t="shared" si="94"/>
        <v>0</v>
      </c>
      <c r="BI326" s="309">
        <f t="shared" si="94"/>
        <v>0</v>
      </c>
      <c r="BJ326" s="309">
        <f t="shared" si="94"/>
        <v>0</v>
      </c>
      <c r="BK326" s="309">
        <f t="shared" si="101"/>
        <v>0</v>
      </c>
      <c r="BL326" s="309">
        <f t="shared" si="101"/>
        <v>0</v>
      </c>
      <c r="BM326" s="309">
        <f t="shared" si="101"/>
        <v>0</v>
      </c>
      <c r="BN326" s="309">
        <f t="shared" si="101"/>
        <v>0</v>
      </c>
      <c r="BO326" s="309">
        <f t="shared" si="99"/>
        <v>0</v>
      </c>
      <c r="BP326" s="309">
        <f t="shared" si="99"/>
        <v>0</v>
      </c>
      <c r="BQ326" s="98"/>
      <c r="BR326" s="327" t="s">
        <v>334</v>
      </c>
      <c r="BS326" s="104"/>
      <c r="BT326" s="123"/>
      <c r="BU326" s="29">
        <v>1501006812</v>
      </c>
      <c r="BV326" s="29" t="s">
        <v>333</v>
      </c>
    </row>
    <row r="327" spans="1:74" s="29" customFormat="1" outlineLevel="1">
      <c r="A327" s="68">
        <v>93</v>
      </c>
      <c r="B327" s="123" t="s">
        <v>432</v>
      </c>
      <c r="C327" s="187"/>
      <c r="D327" s="192" t="s">
        <v>99</v>
      </c>
      <c r="E327" s="186"/>
      <c r="F327" s="183"/>
      <c r="G327" s="118"/>
      <c r="H327" s="118"/>
      <c r="I327" s="77"/>
      <c r="J327" s="77"/>
      <c r="K327" s="182"/>
      <c r="L327" s="193"/>
      <c r="M327" s="193"/>
      <c r="N327" s="194" t="s">
        <v>333</v>
      </c>
      <c r="O327" s="78"/>
      <c r="P327" s="309">
        <f t="shared" si="95"/>
        <v>0</v>
      </c>
      <c r="Q327" s="91">
        <f t="shared" si="96"/>
        <v>7.783575E-3</v>
      </c>
      <c r="R327" s="309">
        <f t="shared" si="97"/>
        <v>0</v>
      </c>
      <c r="S327" s="309">
        <f t="shared" si="98"/>
        <v>0</v>
      </c>
      <c r="T327" s="309">
        <f t="shared" si="90"/>
        <v>7.783575E-3</v>
      </c>
      <c r="U327" s="309">
        <f t="shared" si="100"/>
        <v>0</v>
      </c>
      <c r="V327" s="309">
        <v>0</v>
      </c>
      <c r="W327" s="309">
        <v>0</v>
      </c>
      <c r="X327" s="309"/>
      <c r="Y327" s="309"/>
      <c r="Z327" s="309"/>
      <c r="AA327" s="309"/>
      <c r="AB327" s="309"/>
      <c r="AC327" s="309"/>
      <c r="AD327" s="309"/>
      <c r="AE327" s="309"/>
      <c r="AF327" s="309"/>
      <c r="AG327" s="309"/>
      <c r="AH327" s="325"/>
      <c r="AI327" s="325"/>
      <c r="AJ327" s="325"/>
      <c r="AK327" s="325"/>
      <c r="AL327" s="325"/>
      <c r="AM327" s="325"/>
      <c r="AN327" s="325"/>
      <c r="AO327" s="325"/>
      <c r="AP327" s="325"/>
      <c r="AQ327" s="325"/>
      <c r="AR327" s="325"/>
      <c r="AS327" s="325">
        <f t="shared" si="91"/>
        <v>0</v>
      </c>
      <c r="AT327" s="325"/>
      <c r="AU327" s="391">
        <v>0</v>
      </c>
      <c r="AV327" s="343">
        <v>0</v>
      </c>
      <c r="AW327" s="343">
        <v>0</v>
      </c>
      <c r="AX327" s="343">
        <v>0</v>
      </c>
      <c r="AY327" s="343">
        <v>0</v>
      </c>
      <c r="AZ327" s="343">
        <v>0</v>
      </c>
      <c r="BA327" s="343">
        <v>0</v>
      </c>
      <c r="BB327" s="337"/>
      <c r="BC327" s="446" t="s">
        <v>334</v>
      </c>
      <c r="BD327" s="355"/>
      <c r="BE327" s="309">
        <f t="shared" si="93"/>
        <v>0</v>
      </c>
      <c r="BF327" s="203">
        <v>7.783575E-3</v>
      </c>
      <c r="BG327" s="309">
        <f t="shared" si="94"/>
        <v>0</v>
      </c>
      <c r="BH327" s="309">
        <f t="shared" si="94"/>
        <v>0</v>
      </c>
      <c r="BI327" s="309">
        <f t="shared" si="94"/>
        <v>0</v>
      </c>
      <c r="BJ327" s="309">
        <f t="shared" si="94"/>
        <v>0</v>
      </c>
      <c r="BK327" s="309">
        <f t="shared" si="101"/>
        <v>0</v>
      </c>
      <c r="BL327" s="309">
        <f t="shared" si="101"/>
        <v>0</v>
      </c>
      <c r="BM327" s="309">
        <f t="shared" si="101"/>
        <v>0</v>
      </c>
      <c r="BN327" s="309">
        <f t="shared" si="101"/>
        <v>0</v>
      </c>
      <c r="BO327" s="309">
        <f t="shared" si="99"/>
        <v>0</v>
      </c>
      <c r="BP327" s="309">
        <f t="shared" si="99"/>
        <v>0</v>
      </c>
      <c r="BQ327" s="98"/>
      <c r="BR327" s="327" t="s">
        <v>334</v>
      </c>
      <c r="BS327" s="104"/>
      <c r="BT327" s="123"/>
      <c r="BU327" s="29">
        <v>1501006813</v>
      </c>
      <c r="BV327" s="29" t="s">
        <v>333</v>
      </c>
    </row>
    <row r="328" spans="1:74" s="29" customFormat="1" outlineLevel="1">
      <c r="A328" s="68">
        <v>94</v>
      </c>
      <c r="B328" s="123" t="s">
        <v>433</v>
      </c>
      <c r="C328" s="187"/>
      <c r="D328" s="192" t="s">
        <v>99</v>
      </c>
      <c r="E328" s="186"/>
      <c r="F328" s="183"/>
      <c r="G328" s="118"/>
      <c r="H328" s="118"/>
      <c r="I328" s="77"/>
      <c r="J328" s="77"/>
      <c r="K328" s="182"/>
      <c r="L328" s="193"/>
      <c r="M328" s="193"/>
      <c r="N328" s="194" t="s">
        <v>333</v>
      </c>
      <c r="O328" s="78"/>
      <c r="P328" s="309">
        <f t="shared" si="95"/>
        <v>0</v>
      </c>
      <c r="Q328" s="91">
        <f t="shared" si="96"/>
        <v>3.4267400000000001E-4</v>
      </c>
      <c r="R328" s="309">
        <f t="shared" si="97"/>
        <v>0</v>
      </c>
      <c r="S328" s="309">
        <f t="shared" si="98"/>
        <v>0</v>
      </c>
      <c r="T328" s="309">
        <f t="shared" si="90"/>
        <v>3.4267400000000001E-4</v>
      </c>
      <c r="U328" s="309">
        <f t="shared" si="100"/>
        <v>0</v>
      </c>
      <c r="V328" s="309">
        <v>0</v>
      </c>
      <c r="W328" s="309">
        <v>0</v>
      </c>
      <c r="X328" s="309"/>
      <c r="Y328" s="309"/>
      <c r="Z328" s="309"/>
      <c r="AA328" s="309"/>
      <c r="AB328" s="309"/>
      <c r="AC328" s="309"/>
      <c r="AD328" s="309"/>
      <c r="AE328" s="309"/>
      <c r="AF328" s="309"/>
      <c r="AG328" s="309"/>
      <c r="AH328" s="325"/>
      <c r="AI328" s="325"/>
      <c r="AJ328" s="325"/>
      <c r="AK328" s="325"/>
      <c r="AL328" s="325"/>
      <c r="AM328" s="325"/>
      <c r="AN328" s="325"/>
      <c r="AO328" s="325"/>
      <c r="AP328" s="325"/>
      <c r="AQ328" s="325"/>
      <c r="AR328" s="325"/>
      <c r="AS328" s="325">
        <f t="shared" si="91"/>
        <v>0</v>
      </c>
      <c r="AT328" s="325"/>
      <c r="AU328" s="391">
        <v>0</v>
      </c>
      <c r="AV328" s="343">
        <v>0</v>
      </c>
      <c r="AW328" s="343">
        <v>0</v>
      </c>
      <c r="AX328" s="343">
        <v>0</v>
      </c>
      <c r="AY328" s="343">
        <v>0</v>
      </c>
      <c r="AZ328" s="343">
        <v>0</v>
      </c>
      <c r="BA328" s="343">
        <v>0</v>
      </c>
      <c r="BB328" s="337"/>
      <c r="BC328" s="446" t="s">
        <v>334</v>
      </c>
      <c r="BD328" s="355"/>
      <c r="BE328" s="309">
        <f t="shared" si="93"/>
        <v>0</v>
      </c>
      <c r="BF328" s="203">
        <v>3.4267400000000001E-4</v>
      </c>
      <c r="BG328" s="309">
        <f t="shared" si="94"/>
        <v>0</v>
      </c>
      <c r="BH328" s="309">
        <f t="shared" si="94"/>
        <v>0</v>
      </c>
      <c r="BI328" s="309">
        <f t="shared" si="94"/>
        <v>0</v>
      </c>
      <c r="BJ328" s="309">
        <f t="shared" si="94"/>
        <v>0</v>
      </c>
      <c r="BK328" s="309">
        <f t="shared" si="101"/>
        <v>0</v>
      </c>
      <c r="BL328" s="309">
        <f t="shared" si="101"/>
        <v>0</v>
      </c>
      <c r="BM328" s="309">
        <f t="shared" si="101"/>
        <v>0</v>
      </c>
      <c r="BN328" s="309">
        <f t="shared" si="101"/>
        <v>0</v>
      </c>
      <c r="BO328" s="309">
        <f t="shared" si="99"/>
        <v>0</v>
      </c>
      <c r="BP328" s="309">
        <f t="shared" si="99"/>
        <v>0</v>
      </c>
      <c r="BQ328" s="98"/>
      <c r="BR328" s="327" t="s">
        <v>334</v>
      </c>
      <c r="BS328" s="104"/>
      <c r="BT328" s="123"/>
      <c r="BU328" s="29">
        <v>1501006814</v>
      </c>
      <c r="BV328" s="29" t="s">
        <v>333</v>
      </c>
    </row>
    <row r="329" spans="1:74" s="29" customFormat="1" outlineLevel="1">
      <c r="A329" s="68">
        <v>95</v>
      </c>
      <c r="B329" s="123" t="s">
        <v>434</v>
      </c>
      <c r="C329" s="187"/>
      <c r="D329" s="192" t="s">
        <v>99</v>
      </c>
      <c r="E329" s="186"/>
      <c r="F329" s="183"/>
      <c r="G329" s="118"/>
      <c r="H329" s="118"/>
      <c r="I329" s="77"/>
      <c r="J329" s="77"/>
      <c r="K329" s="182"/>
      <c r="L329" s="193"/>
      <c r="M329" s="193"/>
      <c r="N329" s="194" t="s">
        <v>333</v>
      </c>
      <c r="O329" s="78"/>
      <c r="P329" s="309">
        <f t="shared" si="95"/>
        <v>0</v>
      </c>
      <c r="Q329" s="91">
        <f t="shared" si="96"/>
        <v>1.92531E-3</v>
      </c>
      <c r="R329" s="309">
        <f t="shared" si="97"/>
        <v>0</v>
      </c>
      <c r="S329" s="309">
        <f t="shared" si="98"/>
        <v>0</v>
      </c>
      <c r="T329" s="309">
        <f t="shared" si="90"/>
        <v>1.92531E-3</v>
      </c>
      <c r="U329" s="309">
        <f t="shared" si="100"/>
        <v>0</v>
      </c>
      <c r="V329" s="309">
        <v>0</v>
      </c>
      <c r="W329" s="309">
        <v>0</v>
      </c>
      <c r="X329" s="309"/>
      <c r="Y329" s="309"/>
      <c r="Z329" s="309"/>
      <c r="AA329" s="309"/>
      <c r="AB329" s="309"/>
      <c r="AC329" s="309"/>
      <c r="AD329" s="309"/>
      <c r="AE329" s="309"/>
      <c r="AF329" s="309"/>
      <c r="AG329" s="309"/>
      <c r="AH329" s="325"/>
      <c r="AI329" s="325"/>
      <c r="AJ329" s="325"/>
      <c r="AK329" s="325"/>
      <c r="AL329" s="325"/>
      <c r="AM329" s="325"/>
      <c r="AN329" s="325"/>
      <c r="AO329" s="325"/>
      <c r="AP329" s="325"/>
      <c r="AQ329" s="325"/>
      <c r="AR329" s="325"/>
      <c r="AS329" s="325">
        <f t="shared" si="91"/>
        <v>0</v>
      </c>
      <c r="AT329" s="325"/>
      <c r="AU329" s="391">
        <v>0</v>
      </c>
      <c r="AV329" s="343">
        <v>0</v>
      </c>
      <c r="AW329" s="343">
        <v>0</v>
      </c>
      <c r="AX329" s="343">
        <v>0</v>
      </c>
      <c r="AY329" s="343">
        <v>0</v>
      </c>
      <c r="AZ329" s="343">
        <v>0</v>
      </c>
      <c r="BA329" s="343">
        <v>0</v>
      </c>
      <c r="BB329" s="337"/>
      <c r="BC329" s="452" t="s">
        <v>406</v>
      </c>
      <c r="BD329" s="355"/>
      <c r="BE329" s="309">
        <f t="shared" si="93"/>
        <v>0</v>
      </c>
      <c r="BF329" s="203">
        <v>1.92531E-3</v>
      </c>
      <c r="BG329" s="309">
        <f t="shared" si="94"/>
        <v>0</v>
      </c>
      <c r="BH329" s="309">
        <f t="shared" si="94"/>
        <v>0</v>
      </c>
      <c r="BI329" s="309">
        <f t="shared" si="94"/>
        <v>0</v>
      </c>
      <c r="BJ329" s="309">
        <f t="shared" si="94"/>
        <v>0</v>
      </c>
      <c r="BK329" s="309">
        <f t="shared" si="101"/>
        <v>0</v>
      </c>
      <c r="BL329" s="309">
        <f t="shared" si="101"/>
        <v>0</v>
      </c>
      <c r="BM329" s="309">
        <f t="shared" si="101"/>
        <v>0</v>
      </c>
      <c r="BN329" s="309">
        <f t="shared" si="101"/>
        <v>0</v>
      </c>
      <c r="BO329" s="309">
        <f t="shared" si="99"/>
        <v>0</v>
      </c>
      <c r="BP329" s="309">
        <f t="shared" si="99"/>
        <v>0</v>
      </c>
      <c r="BQ329" s="98"/>
      <c r="BR329" s="333" t="s">
        <v>406</v>
      </c>
      <c r="BS329" s="104"/>
      <c r="BT329" s="123"/>
      <c r="BU329" s="29">
        <v>1501006815</v>
      </c>
      <c r="BV329" s="29" t="s">
        <v>333</v>
      </c>
    </row>
    <row r="330" spans="1:74" s="29" customFormat="1" outlineLevel="1">
      <c r="A330" s="68">
        <v>96</v>
      </c>
      <c r="B330" s="123" t="s">
        <v>435</v>
      </c>
      <c r="C330" s="187"/>
      <c r="D330" s="192" t="s">
        <v>99</v>
      </c>
      <c r="E330" s="186"/>
      <c r="F330" s="183"/>
      <c r="G330" s="118"/>
      <c r="H330" s="118"/>
      <c r="I330" s="77"/>
      <c r="J330" s="77"/>
      <c r="K330" s="182"/>
      <c r="L330" s="193"/>
      <c r="M330" s="193"/>
      <c r="N330" s="194" t="s">
        <v>333</v>
      </c>
      <c r="O330" s="78"/>
      <c r="P330" s="309">
        <f t="shared" si="95"/>
        <v>0</v>
      </c>
      <c r="Q330" s="91">
        <f t="shared" si="96"/>
        <v>5.1465199999999999E-4</v>
      </c>
      <c r="R330" s="309">
        <f t="shared" si="97"/>
        <v>0</v>
      </c>
      <c r="S330" s="309">
        <f t="shared" si="98"/>
        <v>0</v>
      </c>
      <c r="T330" s="309">
        <f t="shared" si="90"/>
        <v>5.1465199999999999E-4</v>
      </c>
      <c r="U330" s="309">
        <f t="shared" si="100"/>
        <v>0</v>
      </c>
      <c r="V330" s="309">
        <v>0</v>
      </c>
      <c r="W330" s="309">
        <v>0</v>
      </c>
      <c r="X330" s="309"/>
      <c r="Y330" s="309"/>
      <c r="Z330" s="309"/>
      <c r="AA330" s="309"/>
      <c r="AB330" s="309"/>
      <c r="AC330" s="309"/>
      <c r="AD330" s="309"/>
      <c r="AE330" s="309"/>
      <c r="AF330" s="309"/>
      <c r="AG330" s="309"/>
      <c r="AH330" s="325"/>
      <c r="AI330" s="325"/>
      <c r="AJ330" s="325"/>
      <c r="AK330" s="325"/>
      <c r="AL330" s="325"/>
      <c r="AM330" s="325"/>
      <c r="AN330" s="325"/>
      <c r="AO330" s="325"/>
      <c r="AP330" s="325"/>
      <c r="AQ330" s="325"/>
      <c r="AR330" s="325"/>
      <c r="AS330" s="325">
        <f t="shared" si="91"/>
        <v>0</v>
      </c>
      <c r="AT330" s="325"/>
      <c r="AU330" s="391">
        <v>0</v>
      </c>
      <c r="AV330" s="343">
        <v>0</v>
      </c>
      <c r="AW330" s="343">
        <v>0</v>
      </c>
      <c r="AX330" s="343">
        <v>0</v>
      </c>
      <c r="AY330" s="343">
        <v>0</v>
      </c>
      <c r="AZ330" s="343">
        <v>0</v>
      </c>
      <c r="BA330" s="343">
        <v>0</v>
      </c>
      <c r="BB330" s="337"/>
      <c r="BC330" s="446" t="s">
        <v>334</v>
      </c>
      <c r="BD330" s="355"/>
      <c r="BE330" s="309">
        <f t="shared" si="93"/>
        <v>0</v>
      </c>
      <c r="BF330" s="203">
        <v>5.1465199999999999E-4</v>
      </c>
      <c r="BG330" s="309">
        <f t="shared" si="94"/>
        <v>0</v>
      </c>
      <c r="BH330" s="309">
        <f t="shared" si="94"/>
        <v>0</v>
      </c>
      <c r="BI330" s="309">
        <f t="shared" si="94"/>
        <v>0</v>
      </c>
      <c r="BJ330" s="309">
        <f t="shared" si="94"/>
        <v>0</v>
      </c>
      <c r="BK330" s="309">
        <f t="shared" si="101"/>
        <v>0</v>
      </c>
      <c r="BL330" s="309">
        <f t="shared" si="101"/>
        <v>0</v>
      </c>
      <c r="BM330" s="309">
        <f t="shared" si="101"/>
        <v>0</v>
      </c>
      <c r="BN330" s="309">
        <f t="shared" si="101"/>
        <v>0</v>
      </c>
      <c r="BO330" s="309">
        <f t="shared" si="99"/>
        <v>0</v>
      </c>
      <c r="BP330" s="309">
        <f t="shared" si="99"/>
        <v>0</v>
      </c>
      <c r="BQ330" s="98"/>
      <c r="BR330" s="327" t="s">
        <v>334</v>
      </c>
      <c r="BS330" s="104"/>
      <c r="BT330" s="123"/>
      <c r="BU330" s="29">
        <v>1501006816</v>
      </c>
      <c r="BV330" s="29" t="s">
        <v>333</v>
      </c>
    </row>
    <row r="331" spans="1:74" s="29" customFormat="1" outlineLevel="1">
      <c r="A331" s="68">
        <v>97</v>
      </c>
      <c r="B331" s="123" t="s">
        <v>436</v>
      </c>
      <c r="C331" s="187"/>
      <c r="D331" s="192" t="s">
        <v>99</v>
      </c>
      <c r="E331" s="186"/>
      <c r="F331" s="183"/>
      <c r="G331" s="118"/>
      <c r="H331" s="118"/>
      <c r="I331" s="77"/>
      <c r="J331" s="77"/>
      <c r="K331" s="182"/>
      <c r="L331" s="193"/>
      <c r="M331" s="193"/>
      <c r="N331" s="194" t="s">
        <v>333</v>
      </c>
      <c r="O331" s="78"/>
      <c r="P331" s="309">
        <f t="shared" ref="P331:P362" si="102">BE331</f>
        <v>0</v>
      </c>
      <c r="Q331" s="91">
        <f t="shared" ref="Q331:Q362" si="103">BF331</f>
        <v>8.9956000000000004E-5</v>
      </c>
      <c r="R331" s="309">
        <f t="shared" ref="R331:R362" si="104">BG331</f>
        <v>0</v>
      </c>
      <c r="S331" s="309">
        <f t="shared" ref="S331:S362" si="105">BH331</f>
        <v>0</v>
      </c>
      <c r="T331" s="309">
        <f t="shared" ref="T331:T394" si="106">SUM(P331:S331)</f>
        <v>8.9956000000000004E-5</v>
      </c>
      <c r="U331" s="309">
        <f t="shared" si="100"/>
        <v>0</v>
      </c>
      <c r="V331" s="309">
        <v>0</v>
      </c>
      <c r="W331" s="309">
        <v>0</v>
      </c>
      <c r="X331" s="309"/>
      <c r="Y331" s="309"/>
      <c r="Z331" s="309"/>
      <c r="AA331" s="309"/>
      <c r="AB331" s="309"/>
      <c r="AC331" s="309"/>
      <c r="AD331" s="309"/>
      <c r="AE331" s="309"/>
      <c r="AF331" s="309"/>
      <c r="AG331" s="309"/>
      <c r="AH331" s="325"/>
      <c r="AI331" s="325"/>
      <c r="AJ331" s="325"/>
      <c r="AK331" s="325"/>
      <c r="AL331" s="325"/>
      <c r="AM331" s="325"/>
      <c r="AN331" s="325"/>
      <c r="AO331" s="325"/>
      <c r="AP331" s="325"/>
      <c r="AQ331" s="325"/>
      <c r="AR331" s="325"/>
      <c r="AS331" s="325">
        <f t="shared" ref="AS331:AS394" si="107">SUM(AO331:AR331)</f>
        <v>0</v>
      </c>
      <c r="AT331" s="325"/>
      <c r="AU331" s="391">
        <v>0</v>
      </c>
      <c r="AV331" s="343">
        <v>0</v>
      </c>
      <c r="AW331" s="343">
        <v>0</v>
      </c>
      <c r="AX331" s="343">
        <v>0</v>
      </c>
      <c r="AY331" s="343">
        <v>0</v>
      </c>
      <c r="AZ331" s="343">
        <v>0</v>
      </c>
      <c r="BA331" s="343">
        <v>0</v>
      </c>
      <c r="BB331" s="337"/>
      <c r="BC331" s="446" t="s">
        <v>334</v>
      </c>
      <c r="BD331" s="355"/>
      <c r="BE331" s="309">
        <f t="shared" si="93"/>
        <v>0</v>
      </c>
      <c r="BF331" s="203">
        <v>8.9956000000000004E-5</v>
      </c>
      <c r="BG331" s="309">
        <f t="shared" si="94"/>
        <v>0</v>
      </c>
      <c r="BH331" s="309">
        <f t="shared" si="94"/>
        <v>0</v>
      </c>
      <c r="BI331" s="309">
        <f t="shared" si="94"/>
        <v>0</v>
      </c>
      <c r="BJ331" s="309">
        <f t="shared" si="94"/>
        <v>0</v>
      </c>
      <c r="BK331" s="309">
        <f t="shared" si="101"/>
        <v>0</v>
      </c>
      <c r="BL331" s="309">
        <f t="shared" si="101"/>
        <v>0</v>
      </c>
      <c r="BM331" s="309">
        <f t="shared" si="101"/>
        <v>0</v>
      </c>
      <c r="BN331" s="309">
        <f t="shared" si="101"/>
        <v>0</v>
      </c>
      <c r="BO331" s="309">
        <f t="shared" si="99"/>
        <v>0</v>
      </c>
      <c r="BP331" s="309">
        <f t="shared" si="99"/>
        <v>0</v>
      </c>
      <c r="BQ331" s="98"/>
      <c r="BR331" s="327" t="s">
        <v>334</v>
      </c>
      <c r="BS331" s="104"/>
      <c r="BT331" s="123"/>
      <c r="BU331" s="29">
        <v>1501006817</v>
      </c>
      <c r="BV331" s="29" t="s">
        <v>333</v>
      </c>
    </row>
    <row r="332" spans="1:74" s="29" customFormat="1" outlineLevel="1">
      <c r="A332" s="68">
        <v>98</v>
      </c>
      <c r="B332" s="123" t="s">
        <v>437</v>
      </c>
      <c r="C332" s="187"/>
      <c r="D332" s="192" t="s">
        <v>99</v>
      </c>
      <c r="E332" s="186"/>
      <c r="F332" s="183"/>
      <c r="G332" s="118"/>
      <c r="H332" s="118"/>
      <c r="I332" s="77"/>
      <c r="J332" s="77"/>
      <c r="K332" s="182"/>
      <c r="L332" s="193"/>
      <c r="M332" s="193"/>
      <c r="N332" s="194" t="s">
        <v>333</v>
      </c>
      <c r="O332" s="78"/>
      <c r="P332" s="309">
        <f t="shared" si="102"/>
        <v>0</v>
      </c>
      <c r="Q332" s="91">
        <f t="shared" si="103"/>
        <v>5.1465199999999999E-4</v>
      </c>
      <c r="R332" s="309">
        <f t="shared" si="104"/>
        <v>0</v>
      </c>
      <c r="S332" s="309">
        <f t="shared" si="105"/>
        <v>0</v>
      </c>
      <c r="T332" s="309">
        <f t="shared" si="106"/>
        <v>5.1465199999999999E-4</v>
      </c>
      <c r="U332" s="309">
        <f t="shared" si="100"/>
        <v>0</v>
      </c>
      <c r="V332" s="309">
        <v>0</v>
      </c>
      <c r="W332" s="309">
        <v>0</v>
      </c>
      <c r="X332" s="309"/>
      <c r="Y332" s="309"/>
      <c r="Z332" s="309"/>
      <c r="AA332" s="309"/>
      <c r="AB332" s="309"/>
      <c r="AC332" s="309"/>
      <c r="AD332" s="309"/>
      <c r="AE332" s="309"/>
      <c r="AF332" s="309"/>
      <c r="AG332" s="309"/>
      <c r="AH332" s="325"/>
      <c r="AI332" s="325"/>
      <c r="AJ332" s="325"/>
      <c r="AK332" s="325"/>
      <c r="AL332" s="325"/>
      <c r="AM332" s="325"/>
      <c r="AN332" s="325"/>
      <c r="AO332" s="325"/>
      <c r="AP332" s="325"/>
      <c r="AQ332" s="325"/>
      <c r="AR332" s="325"/>
      <c r="AS332" s="325">
        <f t="shared" si="107"/>
        <v>0</v>
      </c>
      <c r="AT332" s="325"/>
      <c r="AU332" s="391">
        <v>0</v>
      </c>
      <c r="AV332" s="343">
        <v>0</v>
      </c>
      <c r="AW332" s="343">
        <v>0</v>
      </c>
      <c r="AX332" s="343">
        <v>0</v>
      </c>
      <c r="AY332" s="343">
        <v>0</v>
      </c>
      <c r="AZ332" s="343">
        <v>0</v>
      </c>
      <c r="BA332" s="343">
        <v>0</v>
      </c>
      <c r="BB332" s="337"/>
      <c r="BC332" s="446" t="s">
        <v>334</v>
      </c>
      <c r="BD332" s="355"/>
      <c r="BE332" s="309">
        <f t="shared" si="93"/>
        <v>0</v>
      </c>
      <c r="BF332" s="203">
        <v>5.1465199999999999E-4</v>
      </c>
      <c r="BG332" s="309">
        <f t="shared" si="94"/>
        <v>0</v>
      </c>
      <c r="BH332" s="309">
        <f t="shared" si="94"/>
        <v>0</v>
      </c>
      <c r="BI332" s="309">
        <f t="shared" si="94"/>
        <v>0</v>
      </c>
      <c r="BJ332" s="309">
        <f t="shared" si="94"/>
        <v>0</v>
      </c>
      <c r="BK332" s="309">
        <f t="shared" si="101"/>
        <v>0</v>
      </c>
      <c r="BL332" s="309">
        <f t="shared" si="101"/>
        <v>0</v>
      </c>
      <c r="BM332" s="309">
        <f t="shared" si="101"/>
        <v>0</v>
      </c>
      <c r="BN332" s="309">
        <f t="shared" si="101"/>
        <v>0</v>
      </c>
      <c r="BO332" s="309">
        <f t="shared" si="99"/>
        <v>0</v>
      </c>
      <c r="BP332" s="309">
        <f t="shared" si="99"/>
        <v>0</v>
      </c>
      <c r="BQ332" s="98"/>
      <c r="BR332" s="327" t="s">
        <v>334</v>
      </c>
      <c r="BS332" s="104"/>
      <c r="BT332" s="123"/>
      <c r="BU332" s="29">
        <v>1501006818</v>
      </c>
      <c r="BV332" s="29" t="s">
        <v>333</v>
      </c>
    </row>
    <row r="333" spans="1:74" s="29" customFormat="1" outlineLevel="1">
      <c r="A333" s="68">
        <v>99</v>
      </c>
      <c r="B333" s="123" t="s">
        <v>438</v>
      </c>
      <c r="C333" s="187"/>
      <c r="D333" s="192" t="s">
        <v>99</v>
      </c>
      <c r="E333" s="186"/>
      <c r="F333" s="183"/>
      <c r="G333" s="118"/>
      <c r="H333" s="118"/>
      <c r="I333" s="77"/>
      <c r="J333" s="77"/>
      <c r="K333" s="182"/>
      <c r="L333" s="193"/>
      <c r="M333" s="193"/>
      <c r="N333" s="194" t="s">
        <v>333</v>
      </c>
      <c r="O333" s="78"/>
      <c r="P333" s="309">
        <f t="shared" si="102"/>
        <v>0</v>
      </c>
      <c r="Q333" s="91">
        <f t="shared" si="103"/>
        <v>2.28734E-4</v>
      </c>
      <c r="R333" s="309">
        <f t="shared" si="104"/>
        <v>0</v>
      </c>
      <c r="S333" s="309">
        <f t="shared" si="105"/>
        <v>0</v>
      </c>
      <c r="T333" s="309">
        <f t="shared" si="106"/>
        <v>2.28734E-4</v>
      </c>
      <c r="U333" s="309">
        <f t="shared" si="100"/>
        <v>0</v>
      </c>
      <c r="V333" s="309">
        <v>0</v>
      </c>
      <c r="W333" s="309">
        <v>0</v>
      </c>
      <c r="X333" s="309"/>
      <c r="Y333" s="309"/>
      <c r="Z333" s="309"/>
      <c r="AA333" s="309"/>
      <c r="AB333" s="309"/>
      <c r="AC333" s="309"/>
      <c r="AD333" s="309"/>
      <c r="AE333" s="309"/>
      <c r="AF333" s="309"/>
      <c r="AG333" s="309"/>
      <c r="AH333" s="325"/>
      <c r="AI333" s="325"/>
      <c r="AJ333" s="325"/>
      <c r="AK333" s="325"/>
      <c r="AL333" s="325"/>
      <c r="AM333" s="325"/>
      <c r="AN333" s="325"/>
      <c r="AO333" s="325"/>
      <c r="AP333" s="325"/>
      <c r="AQ333" s="325"/>
      <c r="AR333" s="325"/>
      <c r="AS333" s="325">
        <f t="shared" si="107"/>
        <v>0</v>
      </c>
      <c r="AT333" s="325"/>
      <c r="AU333" s="391">
        <v>0</v>
      </c>
      <c r="AV333" s="343">
        <v>0</v>
      </c>
      <c r="AW333" s="343">
        <v>0</v>
      </c>
      <c r="AX333" s="343">
        <v>0</v>
      </c>
      <c r="AY333" s="343">
        <v>0</v>
      </c>
      <c r="AZ333" s="343">
        <v>0</v>
      </c>
      <c r="BA333" s="343">
        <v>0</v>
      </c>
      <c r="BB333" s="337"/>
      <c r="BC333" s="446" t="s">
        <v>334</v>
      </c>
      <c r="BD333" s="355"/>
      <c r="BE333" s="309">
        <f t="shared" si="93"/>
        <v>0</v>
      </c>
      <c r="BF333" s="203">
        <v>2.28734E-4</v>
      </c>
      <c r="BG333" s="309">
        <f t="shared" si="94"/>
        <v>0</v>
      </c>
      <c r="BH333" s="309">
        <f t="shared" si="94"/>
        <v>0</v>
      </c>
      <c r="BI333" s="309">
        <f t="shared" si="94"/>
        <v>0</v>
      </c>
      <c r="BJ333" s="309">
        <f t="shared" si="94"/>
        <v>0</v>
      </c>
      <c r="BK333" s="309">
        <f t="shared" si="101"/>
        <v>0</v>
      </c>
      <c r="BL333" s="309">
        <f t="shared" si="101"/>
        <v>0</v>
      </c>
      <c r="BM333" s="309">
        <f t="shared" si="101"/>
        <v>0</v>
      </c>
      <c r="BN333" s="309">
        <f t="shared" si="101"/>
        <v>0</v>
      </c>
      <c r="BO333" s="309">
        <f t="shared" si="99"/>
        <v>0</v>
      </c>
      <c r="BP333" s="309">
        <f t="shared" si="99"/>
        <v>0</v>
      </c>
      <c r="BQ333" s="98"/>
      <c r="BR333" s="327" t="s">
        <v>334</v>
      </c>
      <c r="BS333" s="104"/>
      <c r="BT333" s="123"/>
      <c r="BU333" s="29">
        <v>1501006819</v>
      </c>
      <c r="BV333" s="29" t="s">
        <v>333</v>
      </c>
    </row>
    <row r="334" spans="1:74" s="29" customFormat="1" outlineLevel="1">
      <c r="A334" s="68">
        <v>100</v>
      </c>
      <c r="B334" s="123" t="s">
        <v>439</v>
      </c>
      <c r="C334" s="187"/>
      <c r="D334" s="192" t="s">
        <v>99</v>
      </c>
      <c r="E334" s="186"/>
      <c r="F334" s="183"/>
      <c r="G334" s="118"/>
      <c r="H334" s="118"/>
      <c r="I334" s="77"/>
      <c r="J334" s="77"/>
      <c r="K334" s="182"/>
      <c r="L334" s="193"/>
      <c r="M334" s="193"/>
      <c r="N334" s="194" t="s">
        <v>333</v>
      </c>
      <c r="O334" s="78"/>
      <c r="P334" s="309">
        <f t="shared" si="102"/>
        <v>0</v>
      </c>
      <c r="Q334" s="91">
        <f t="shared" si="103"/>
        <v>2.28734E-4</v>
      </c>
      <c r="R334" s="309">
        <f t="shared" si="104"/>
        <v>0</v>
      </c>
      <c r="S334" s="309">
        <f t="shared" si="105"/>
        <v>0</v>
      </c>
      <c r="T334" s="309">
        <f t="shared" si="106"/>
        <v>2.28734E-4</v>
      </c>
      <c r="U334" s="309">
        <f t="shared" si="100"/>
        <v>0</v>
      </c>
      <c r="V334" s="309">
        <v>0</v>
      </c>
      <c r="W334" s="309">
        <v>0</v>
      </c>
      <c r="X334" s="309"/>
      <c r="Y334" s="309"/>
      <c r="Z334" s="309"/>
      <c r="AA334" s="309"/>
      <c r="AB334" s="309"/>
      <c r="AC334" s="309"/>
      <c r="AD334" s="309"/>
      <c r="AE334" s="309"/>
      <c r="AF334" s="309"/>
      <c r="AG334" s="309"/>
      <c r="AH334" s="325"/>
      <c r="AI334" s="325"/>
      <c r="AJ334" s="325"/>
      <c r="AK334" s="325"/>
      <c r="AL334" s="325"/>
      <c r="AM334" s="325"/>
      <c r="AN334" s="325"/>
      <c r="AO334" s="325"/>
      <c r="AP334" s="325"/>
      <c r="AQ334" s="325"/>
      <c r="AR334" s="325"/>
      <c r="AS334" s="325">
        <f t="shared" si="107"/>
        <v>0</v>
      </c>
      <c r="AT334" s="325"/>
      <c r="AU334" s="391">
        <v>0</v>
      </c>
      <c r="AV334" s="343">
        <v>0</v>
      </c>
      <c r="AW334" s="343">
        <v>0</v>
      </c>
      <c r="AX334" s="343">
        <v>0</v>
      </c>
      <c r="AY334" s="343">
        <v>0</v>
      </c>
      <c r="AZ334" s="343">
        <v>0</v>
      </c>
      <c r="BA334" s="343">
        <v>0</v>
      </c>
      <c r="BB334" s="337"/>
      <c r="BC334" s="446" t="s">
        <v>334</v>
      </c>
      <c r="BD334" s="355"/>
      <c r="BE334" s="309">
        <f t="shared" si="93"/>
        <v>0</v>
      </c>
      <c r="BF334" s="203">
        <v>2.28734E-4</v>
      </c>
      <c r="BG334" s="309">
        <f t="shared" si="94"/>
        <v>0</v>
      </c>
      <c r="BH334" s="309">
        <f t="shared" si="94"/>
        <v>0</v>
      </c>
      <c r="BI334" s="309">
        <f t="shared" si="94"/>
        <v>0</v>
      </c>
      <c r="BJ334" s="309">
        <f t="shared" si="94"/>
        <v>0</v>
      </c>
      <c r="BK334" s="309">
        <f t="shared" si="101"/>
        <v>0</v>
      </c>
      <c r="BL334" s="309">
        <f t="shared" si="101"/>
        <v>0</v>
      </c>
      <c r="BM334" s="309">
        <f t="shared" si="101"/>
        <v>0</v>
      </c>
      <c r="BN334" s="309">
        <f t="shared" si="101"/>
        <v>0</v>
      </c>
      <c r="BO334" s="309">
        <f t="shared" si="99"/>
        <v>0</v>
      </c>
      <c r="BP334" s="309">
        <f t="shared" si="99"/>
        <v>0</v>
      </c>
      <c r="BQ334" s="98"/>
      <c r="BR334" s="327" t="s">
        <v>334</v>
      </c>
      <c r="BS334" s="104"/>
      <c r="BT334" s="123"/>
      <c r="BU334" s="29">
        <v>1501006820</v>
      </c>
      <c r="BV334" s="29" t="s">
        <v>333</v>
      </c>
    </row>
    <row r="335" spans="1:74" s="29" customFormat="1" outlineLevel="1">
      <c r="A335" s="68">
        <v>101</v>
      </c>
      <c r="B335" s="123" t="s">
        <v>440</v>
      </c>
      <c r="C335" s="187"/>
      <c r="D335" s="192" t="s">
        <v>99</v>
      </c>
      <c r="E335" s="186"/>
      <c r="F335" s="183"/>
      <c r="G335" s="118"/>
      <c r="H335" s="118"/>
      <c r="I335" s="77"/>
      <c r="J335" s="77"/>
      <c r="K335" s="182"/>
      <c r="L335" s="193"/>
      <c r="M335" s="193"/>
      <c r="N335" s="194" t="s">
        <v>333</v>
      </c>
      <c r="O335" s="78"/>
      <c r="P335" s="309">
        <f t="shared" si="102"/>
        <v>0</v>
      </c>
      <c r="Q335" s="91">
        <f t="shared" si="103"/>
        <v>2.28734E-4</v>
      </c>
      <c r="R335" s="309">
        <f t="shared" si="104"/>
        <v>0</v>
      </c>
      <c r="S335" s="309">
        <f t="shared" si="105"/>
        <v>0</v>
      </c>
      <c r="T335" s="309">
        <f t="shared" si="106"/>
        <v>2.28734E-4</v>
      </c>
      <c r="U335" s="309">
        <f t="shared" si="100"/>
        <v>0</v>
      </c>
      <c r="V335" s="309">
        <v>0</v>
      </c>
      <c r="W335" s="309">
        <v>0</v>
      </c>
      <c r="X335" s="309"/>
      <c r="Y335" s="309"/>
      <c r="Z335" s="309"/>
      <c r="AA335" s="309"/>
      <c r="AB335" s="309"/>
      <c r="AC335" s="309"/>
      <c r="AD335" s="309"/>
      <c r="AE335" s="309"/>
      <c r="AF335" s="309"/>
      <c r="AG335" s="309"/>
      <c r="AH335" s="325"/>
      <c r="AI335" s="325"/>
      <c r="AJ335" s="325"/>
      <c r="AK335" s="325"/>
      <c r="AL335" s="325"/>
      <c r="AM335" s="325"/>
      <c r="AN335" s="325"/>
      <c r="AO335" s="325"/>
      <c r="AP335" s="325"/>
      <c r="AQ335" s="325"/>
      <c r="AR335" s="325"/>
      <c r="AS335" s="325">
        <f t="shared" si="107"/>
        <v>0</v>
      </c>
      <c r="AT335" s="325"/>
      <c r="AU335" s="391">
        <v>0</v>
      </c>
      <c r="AV335" s="343">
        <v>0</v>
      </c>
      <c r="AW335" s="343">
        <v>0</v>
      </c>
      <c r="AX335" s="343">
        <v>0</v>
      </c>
      <c r="AY335" s="343">
        <v>0</v>
      </c>
      <c r="AZ335" s="343">
        <v>0</v>
      </c>
      <c r="BA335" s="343">
        <v>0</v>
      </c>
      <c r="BB335" s="337"/>
      <c r="BC335" s="446" t="s">
        <v>334</v>
      </c>
      <c r="BD335" s="355"/>
      <c r="BE335" s="309">
        <f t="shared" si="93"/>
        <v>0</v>
      </c>
      <c r="BF335" s="203">
        <v>2.28734E-4</v>
      </c>
      <c r="BG335" s="309">
        <f t="shared" si="94"/>
        <v>0</v>
      </c>
      <c r="BH335" s="309">
        <f t="shared" si="94"/>
        <v>0</v>
      </c>
      <c r="BI335" s="309">
        <f t="shared" si="94"/>
        <v>0</v>
      </c>
      <c r="BJ335" s="309">
        <f t="shared" si="94"/>
        <v>0</v>
      </c>
      <c r="BK335" s="309">
        <f t="shared" si="101"/>
        <v>0</v>
      </c>
      <c r="BL335" s="309">
        <f t="shared" si="101"/>
        <v>0</v>
      </c>
      <c r="BM335" s="309">
        <f t="shared" si="101"/>
        <v>0</v>
      </c>
      <c r="BN335" s="309">
        <f t="shared" si="101"/>
        <v>0</v>
      </c>
      <c r="BO335" s="309">
        <f t="shared" si="99"/>
        <v>0</v>
      </c>
      <c r="BP335" s="309">
        <f t="shared" si="99"/>
        <v>0</v>
      </c>
      <c r="BQ335" s="98"/>
      <c r="BR335" s="327" t="s">
        <v>334</v>
      </c>
      <c r="BS335" s="104"/>
      <c r="BT335" s="123"/>
      <c r="BU335" s="29">
        <v>1501006821</v>
      </c>
      <c r="BV335" s="29" t="s">
        <v>333</v>
      </c>
    </row>
    <row r="336" spans="1:74" s="29" customFormat="1" outlineLevel="1">
      <c r="A336" s="68">
        <v>102</v>
      </c>
      <c r="B336" s="123" t="s">
        <v>441</v>
      </c>
      <c r="C336" s="187"/>
      <c r="D336" s="192" t="s">
        <v>99</v>
      </c>
      <c r="E336" s="186"/>
      <c r="F336" s="183"/>
      <c r="G336" s="118"/>
      <c r="H336" s="118"/>
      <c r="I336" s="77"/>
      <c r="J336" s="77"/>
      <c r="K336" s="182"/>
      <c r="L336" s="193"/>
      <c r="M336" s="193"/>
      <c r="N336" s="194" t="s">
        <v>333</v>
      </c>
      <c r="O336" s="78"/>
      <c r="P336" s="309">
        <f t="shared" si="102"/>
        <v>0</v>
      </c>
      <c r="Q336" s="91">
        <f t="shared" si="103"/>
        <v>2.28734E-4</v>
      </c>
      <c r="R336" s="309">
        <f t="shared" si="104"/>
        <v>0</v>
      </c>
      <c r="S336" s="309">
        <f t="shared" si="105"/>
        <v>0</v>
      </c>
      <c r="T336" s="309">
        <f t="shared" si="106"/>
        <v>2.28734E-4</v>
      </c>
      <c r="U336" s="309">
        <f t="shared" ref="U336:U377" si="108">BI336</f>
        <v>0</v>
      </c>
      <c r="V336" s="309">
        <v>0</v>
      </c>
      <c r="W336" s="309">
        <v>0</v>
      </c>
      <c r="X336" s="309"/>
      <c r="Y336" s="309"/>
      <c r="Z336" s="309"/>
      <c r="AA336" s="309"/>
      <c r="AB336" s="309"/>
      <c r="AC336" s="309"/>
      <c r="AD336" s="309"/>
      <c r="AE336" s="309"/>
      <c r="AF336" s="309"/>
      <c r="AG336" s="309"/>
      <c r="AH336" s="325"/>
      <c r="AI336" s="325"/>
      <c r="AJ336" s="325"/>
      <c r="AK336" s="325"/>
      <c r="AL336" s="325"/>
      <c r="AM336" s="325"/>
      <c r="AN336" s="325"/>
      <c r="AO336" s="325"/>
      <c r="AP336" s="325"/>
      <c r="AQ336" s="325"/>
      <c r="AR336" s="325"/>
      <c r="AS336" s="325">
        <f t="shared" si="107"/>
        <v>0</v>
      </c>
      <c r="AT336" s="325"/>
      <c r="AU336" s="391">
        <v>0</v>
      </c>
      <c r="AV336" s="343">
        <v>0</v>
      </c>
      <c r="AW336" s="343">
        <v>0</v>
      </c>
      <c r="AX336" s="343">
        <v>0</v>
      </c>
      <c r="AY336" s="343">
        <v>0</v>
      </c>
      <c r="AZ336" s="343">
        <v>0</v>
      </c>
      <c r="BA336" s="343">
        <v>0</v>
      </c>
      <c r="BB336" s="337"/>
      <c r="BC336" s="446" t="s">
        <v>334</v>
      </c>
      <c r="BD336" s="355"/>
      <c r="BE336" s="309">
        <f t="shared" si="93"/>
        <v>0</v>
      </c>
      <c r="BF336" s="203">
        <v>2.28734E-4</v>
      </c>
      <c r="BG336" s="309">
        <f t="shared" si="94"/>
        <v>0</v>
      </c>
      <c r="BH336" s="309">
        <f t="shared" si="94"/>
        <v>0</v>
      </c>
      <c r="BI336" s="309">
        <f t="shared" si="94"/>
        <v>0</v>
      </c>
      <c r="BJ336" s="309">
        <f t="shared" si="94"/>
        <v>0</v>
      </c>
      <c r="BK336" s="309">
        <f t="shared" si="101"/>
        <v>0</v>
      </c>
      <c r="BL336" s="309">
        <f t="shared" si="101"/>
        <v>0</v>
      </c>
      <c r="BM336" s="309">
        <f t="shared" si="101"/>
        <v>0</v>
      </c>
      <c r="BN336" s="309">
        <f t="shared" si="101"/>
        <v>0</v>
      </c>
      <c r="BO336" s="309">
        <f t="shared" si="99"/>
        <v>0</v>
      </c>
      <c r="BP336" s="309">
        <f t="shared" si="99"/>
        <v>0</v>
      </c>
      <c r="BQ336" s="98"/>
      <c r="BR336" s="327" t="s">
        <v>334</v>
      </c>
      <c r="BS336" s="104"/>
      <c r="BT336" s="123"/>
      <c r="BU336" s="29">
        <v>1501006822</v>
      </c>
      <c r="BV336" s="29" t="s">
        <v>333</v>
      </c>
    </row>
    <row r="337" spans="1:74" s="29" customFormat="1" outlineLevel="1">
      <c r="A337" s="68">
        <v>103</v>
      </c>
      <c r="B337" s="123" t="s">
        <v>442</v>
      </c>
      <c r="C337" s="187"/>
      <c r="D337" s="192" t="s">
        <v>99</v>
      </c>
      <c r="E337" s="186"/>
      <c r="F337" s="183"/>
      <c r="G337" s="118"/>
      <c r="H337" s="118"/>
      <c r="I337" s="77"/>
      <c r="J337" s="77"/>
      <c r="K337" s="182"/>
      <c r="L337" s="193"/>
      <c r="M337" s="193"/>
      <c r="N337" s="194" t="s">
        <v>333</v>
      </c>
      <c r="O337" s="78"/>
      <c r="P337" s="309">
        <f t="shared" si="102"/>
        <v>0</v>
      </c>
      <c r="Q337" s="91">
        <f t="shared" si="103"/>
        <v>5.7182999999999998E-5</v>
      </c>
      <c r="R337" s="309">
        <f t="shared" si="104"/>
        <v>0</v>
      </c>
      <c r="S337" s="309">
        <f t="shared" si="105"/>
        <v>0</v>
      </c>
      <c r="T337" s="309">
        <f t="shared" si="106"/>
        <v>5.7182999999999998E-5</v>
      </c>
      <c r="U337" s="309">
        <f t="shared" si="108"/>
        <v>0</v>
      </c>
      <c r="V337" s="309">
        <v>0</v>
      </c>
      <c r="W337" s="309">
        <v>0</v>
      </c>
      <c r="X337" s="309"/>
      <c r="Y337" s="309"/>
      <c r="Z337" s="309"/>
      <c r="AA337" s="309"/>
      <c r="AB337" s="309"/>
      <c r="AC337" s="309"/>
      <c r="AD337" s="309"/>
      <c r="AE337" s="309"/>
      <c r="AF337" s="309"/>
      <c r="AG337" s="309"/>
      <c r="AH337" s="325"/>
      <c r="AI337" s="325"/>
      <c r="AJ337" s="325"/>
      <c r="AK337" s="325"/>
      <c r="AL337" s="325"/>
      <c r="AM337" s="325"/>
      <c r="AN337" s="325"/>
      <c r="AO337" s="325"/>
      <c r="AP337" s="325"/>
      <c r="AQ337" s="325"/>
      <c r="AR337" s="325"/>
      <c r="AS337" s="325">
        <f t="shared" si="107"/>
        <v>0</v>
      </c>
      <c r="AT337" s="325"/>
      <c r="AU337" s="391">
        <v>0</v>
      </c>
      <c r="AV337" s="343">
        <v>0</v>
      </c>
      <c r="AW337" s="343">
        <v>0</v>
      </c>
      <c r="AX337" s="343">
        <v>0</v>
      </c>
      <c r="AY337" s="343">
        <v>0</v>
      </c>
      <c r="AZ337" s="343">
        <v>0</v>
      </c>
      <c r="BA337" s="343">
        <v>0</v>
      </c>
      <c r="BB337" s="337"/>
      <c r="BC337" s="446" t="s">
        <v>334</v>
      </c>
      <c r="BD337" s="355"/>
      <c r="BE337" s="309">
        <f t="shared" si="93"/>
        <v>0</v>
      </c>
      <c r="BF337" s="203">
        <v>5.7182999999999998E-5</v>
      </c>
      <c r="BG337" s="309">
        <f t="shared" si="94"/>
        <v>0</v>
      </c>
      <c r="BH337" s="309">
        <f t="shared" si="94"/>
        <v>0</v>
      </c>
      <c r="BI337" s="309">
        <f t="shared" si="94"/>
        <v>0</v>
      </c>
      <c r="BJ337" s="309">
        <f t="shared" si="94"/>
        <v>0</v>
      </c>
      <c r="BK337" s="309">
        <f t="shared" si="101"/>
        <v>0</v>
      </c>
      <c r="BL337" s="309">
        <f t="shared" si="101"/>
        <v>0</v>
      </c>
      <c r="BM337" s="309">
        <f t="shared" si="101"/>
        <v>0</v>
      </c>
      <c r="BN337" s="309">
        <f t="shared" si="101"/>
        <v>0</v>
      </c>
      <c r="BO337" s="309">
        <f t="shared" si="99"/>
        <v>0</v>
      </c>
      <c r="BP337" s="309">
        <f t="shared" si="99"/>
        <v>0</v>
      </c>
      <c r="BQ337" s="98"/>
      <c r="BR337" s="327" t="s">
        <v>334</v>
      </c>
      <c r="BS337" s="104"/>
      <c r="BT337" s="123"/>
      <c r="BU337" s="29">
        <v>1501006823</v>
      </c>
      <c r="BV337" s="29" t="s">
        <v>333</v>
      </c>
    </row>
    <row r="338" spans="1:74" s="29" customFormat="1" outlineLevel="1">
      <c r="A338" s="68">
        <v>104</v>
      </c>
      <c r="B338" s="123" t="s">
        <v>443</v>
      </c>
      <c r="C338" s="187"/>
      <c r="D338" s="192" t="s">
        <v>99</v>
      </c>
      <c r="E338" s="186"/>
      <c r="F338" s="183"/>
      <c r="G338" s="118"/>
      <c r="H338" s="118"/>
      <c r="I338" s="77"/>
      <c r="J338" s="77"/>
      <c r="K338" s="182"/>
      <c r="L338" s="193"/>
      <c r="M338" s="193"/>
      <c r="N338" s="194" t="s">
        <v>333</v>
      </c>
      <c r="O338" s="78"/>
      <c r="P338" s="309">
        <f t="shared" si="102"/>
        <v>0</v>
      </c>
      <c r="Q338" s="91">
        <f t="shared" si="103"/>
        <v>5.7182999999999998E-5</v>
      </c>
      <c r="R338" s="309">
        <f t="shared" si="104"/>
        <v>0</v>
      </c>
      <c r="S338" s="309">
        <f t="shared" si="105"/>
        <v>0</v>
      </c>
      <c r="T338" s="309">
        <f t="shared" si="106"/>
        <v>5.7182999999999998E-5</v>
      </c>
      <c r="U338" s="309">
        <f t="shared" si="108"/>
        <v>0</v>
      </c>
      <c r="V338" s="309">
        <v>0</v>
      </c>
      <c r="W338" s="309">
        <v>0</v>
      </c>
      <c r="X338" s="309"/>
      <c r="Y338" s="309"/>
      <c r="Z338" s="309"/>
      <c r="AA338" s="309"/>
      <c r="AB338" s="309"/>
      <c r="AC338" s="309"/>
      <c r="AD338" s="309"/>
      <c r="AE338" s="309"/>
      <c r="AF338" s="309"/>
      <c r="AG338" s="309"/>
      <c r="AH338" s="325"/>
      <c r="AI338" s="325"/>
      <c r="AJ338" s="325"/>
      <c r="AK338" s="325"/>
      <c r="AL338" s="325"/>
      <c r="AM338" s="325"/>
      <c r="AN338" s="325"/>
      <c r="AO338" s="325"/>
      <c r="AP338" s="325"/>
      <c r="AQ338" s="325"/>
      <c r="AR338" s="325"/>
      <c r="AS338" s="325">
        <f t="shared" si="107"/>
        <v>0</v>
      </c>
      <c r="AT338" s="325"/>
      <c r="AU338" s="391">
        <v>0</v>
      </c>
      <c r="AV338" s="343">
        <v>0</v>
      </c>
      <c r="AW338" s="343">
        <v>0</v>
      </c>
      <c r="AX338" s="343">
        <v>0</v>
      </c>
      <c r="AY338" s="343">
        <v>0</v>
      </c>
      <c r="AZ338" s="343">
        <v>0</v>
      </c>
      <c r="BA338" s="343">
        <v>0</v>
      </c>
      <c r="BB338" s="337"/>
      <c r="BC338" s="446" t="s">
        <v>334</v>
      </c>
      <c r="BD338" s="355"/>
      <c r="BE338" s="309">
        <f t="shared" si="93"/>
        <v>0</v>
      </c>
      <c r="BF338" s="203">
        <v>5.7182999999999998E-5</v>
      </c>
      <c r="BG338" s="309">
        <f t="shared" si="94"/>
        <v>0</v>
      </c>
      <c r="BH338" s="309">
        <f t="shared" si="94"/>
        <v>0</v>
      </c>
      <c r="BI338" s="309">
        <f t="shared" si="94"/>
        <v>0</v>
      </c>
      <c r="BJ338" s="309">
        <f t="shared" si="94"/>
        <v>0</v>
      </c>
      <c r="BK338" s="309">
        <f t="shared" si="101"/>
        <v>0</v>
      </c>
      <c r="BL338" s="309">
        <f t="shared" si="101"/>
        <v>0</v>
      </c>
      <c r="BM338" s="309">
        <f t="shared" si="101"/>
        <v>0</v>
      </c>
      <c r="BN338" s="309">
        <f t="shared" si="101"/>
        <v>0</v>
      </c>
      <c r="BO338" s="309">
        <f t="shared" si="99"/>
        <v>0</v>
      </c>
      <c r="BP338" s="309">
        <f t="shared" si="99"/>
        <v>0</v>
      </c>
      <c r="BQ338" s="98"/>
      <c r="BR338" s="327" t="s">
        <v>334</v>
      </c>
      <c r="BS338" s="104"/>
      <c r="BT338" s="123"/>
      <c r="BU338" s="29">
        <v>1501006824</v>
      </c>
      <c r="BV338" s="29" t="s">
        <v>333</v>
      </c>
    </row>
    <row r="339" spans="1:74" s="29" customFormat="1" outlineLevel="1">
      <c r="A339" s="68">
        <v>105</v>
      </c>
      <c r="B339" s="123" t="s">
        <v>444</v>
      </c>
      <c r="C339" s="187"/>
      <c r="D339" s="192" t="s">
        <v>99</v>
      </c>
      <c r="E339" s="186"/>
      <c r="F339" s="183"/>
      <c r="G339" s="118"/>
      <c r="H339" s="118"/>
      <c r="I339" s="77"/>
      <c r="J339" s="77"/>
      <c r="K339" s="182"/>
      <c r="L339" s="193"/>
      <c r="M339" s="193"/>
      <c r="N339" s="194" t="s">
        <v>333</v>
      </c>
      <c r="O339" s="78"/>
      <c r="P339" s="309">
        <f t="shared" si="102"/>
        <v>0</v>
      </c>
      <c r="Q339" s="91">
        <f t="shared" si="103"/>
        <v>4.4292073000000001E-2</v>
      </c>
      <c r="R339" s="309">
        <f t="shared" si="104"/>
        <v>0</v>
      </c>
      <c r="S339" s="309">
        <f t="shared" si="105"/>
        <v>0</v>
      </c>
      <c r="T339" s="309">
        <f t="shared" si="106"/>
        <v>4.4292073000000001E-2</v>
      </c>
      <c r="U339" s="309">
        <f t="shared" si="108"/>
        <v>0</v>
      </c>
      <c r="V339" s="309">
        <v>0</v>
      </c>
      <c r="W339" s="309">
        <v>0</v>
      </c>
      <c r="X339" s="309"/>
      <c r="Y339" s="309"/>
      <c r="Z339" s="309"/>
      <c r="AA339" s="309"/>
      <c r="AB339" s="309"/>
      <c r="AC339" s="309"/>
      <c r="AD339" s="309"/>
      <c r="AE339" s="309"/>
      <c r="AF339" s="309"/>
      <c r="AG339" s="309"/>
      <c r="AH339" s="325"/>
      <c r="AI339" s="325"/>
      <c r="AJ339" s="325"/>
      <c r="AK339" s="325"/>
      <c r="AL339" s="325"/>
      <c r="AM339" s="325"/>
      <c r="AN339" s="325"/>
      <c r="AO339" s="325"/>
      <c r="AP339" s="325"/>
      <c r="AQ339" s="325"/>
      <c r="AR339" s="325"/>
      <c r="AS339" s="325">
        <f t="shared" si="107"/>
        <v>0</v>
      </c>
      <c r="AT339" s="325"/>
      <c r="AU339" s="391">
        <v>0</v>
      </c>
      <c r="AV339" s="343">
        <v>0</v>
      </c>
      <c r="AW339" s="343">
        <v>0</v>
      </c>
      <c r="AX339" s="343">
        <v>0</v>
      </c>
      <c r="AY339" s="343">
        <v>0</v>
      </c>
      <c r="AZ339" s="343">
        <v>0</v>
      </c>
      <c r="BA339" s="343">
        <v>0</v>
      </c>
      <c r="BB339" s="337"/>
      <c r="BC339" s="451" t="s">
        <v>401</v>
      </c>
      <c r="BD339" s="355"/>
      <c r="BE339" s="309">
        <f t="shared" si="93"/>
        <v>0</v>
      </c>
      <c r="BF339" s="203">
        <v>4.4292073000000001E-2</v>
      </c>
      <c r="BG339" s="309">
        <f t="shared" si="94"/>
        <v>0</v>
      </c>
      <c r="BH339" s="309">
        <f t="shared" si="94"/>
        <v>0</v>
      </c>
      <c r="BI339" s="309">
        <f t="shared" si="94"/>
        <v>0</v>
      </c>
      <c r="BJ339" s="309">
        <f t="shared" si="94"/>
        <v>0</v>
      </c>
      <c r="BK339" s="309">
        <f t="shared" si="101"/>
        <v>0</v>
      </c>
      <c r="BL339" s="309">
        <f t="shared" si="101"/>
        <v>0</v>
      </c>
      <c r="BM339" s="309">
        <f t="shared" si="101"/>
        <v>0</v>
      </c>
      <c r="BN339" s="309">
        <f t="shared" si="101"/>
        <v>0</v>
      </c>
      <c r="BO339" s="309">
        <f t="shared" si="99"/>
        <v>0</v>
      </c>
      <c r="BP339" s="309">
        <f t="shared" si="99"/>
        <v>0</v>
      </c>
      <c r="BQ339" s="98"/>
      <c r="BR339" s="332" t="s">
        <v>401</v>
      </c>
      <c r="BS339" s="104"/>
      <c r="BT339" s="123"/>
      <c r="BU339" s="29">
        <v>1501006825</v>
      </c>
      <c r="BV339" s="29" t="s">
        <v>333</v>
      </c>
    </row>
    <row r="340" spans="1:74" s="29" customFormat="1" outlineLevel="1">
      <c r="A340" s="68">
        <v>106</v>
      </c>
      <c r="B340" s="123" t="s">
        <v>445</v>
      </c>
      <c r="C340" s="187"/>
      <c r="D340" s="192" t="s">
        <v>99</v>
      </c>
      <c r="E340" s="186"/>
      <c r="F340" s="183"/>
      <c r="G340" s="118"/>
      <c r="H340" s="118"/>
      <c r="I340" s="77"/>
      <c r="J340" s="77"/>
      <c r="K340" s="182"/>
      <c r="L340" s="193"/>
      <c r="M340" s="193"/>
      <c r="N340" s="194" t="s">
        <v>333</v>
      </c>
      <c r="O340" s="78"/>
      <c r="P340" s="309">
        <f t="shared" si="102"/>
        <v>0</v>
      </c>
      <c r="Q340" s="91">
        <f t="shared" si="103"/>
        <v>1.1973800000000001E-3</v>
      </c>
      <c r="R340" s="309">
        <f t="shared" si="104"/>
        <v>0</v>
      </c>
      <c r="S340" s="309">
        <f t="shared" si="105"/>
        <v>0</v>
      </c>
      <c r="T340" s="309">
        <f t="shared" si="106"/>
        <v>1.1973800000000001E-3</v>
      </c>
      <c r="U340" s="309">
        <f t="shared" si="108"/>
        <v>0</v>
      </c>
      <c r="V340" s="309">
        <v>0</v>
      </c>
      <c r="W340" s="309">
        <v>0</v>
      </c>
      <c r="X340" s="309"/>
      <c r="Y340" s="309"/>
      <c r="Z340" s="309"/>
      <c r="AA340" s="309"/>
      <c r="AB340" s="309"/>
      <c r="AC340" s="309"/>
      <c r="AD340" s="309"/>
      <c r="AE340" s="309"/>
      <c r="AF340" s="309"/>
      <c r="AG340" s="309"/>
      <c r="AH340" s="325"/>
      <c r="AI340" s="325"/>
      <c r="AJ340" s="325"/>
      <c r="AK340" s="325"/>
      <c r="AL340" s="325"/>
      <c r="AM340" s="325"/>
      <c r="AN340" s="325"/>
      <c r="AO340" s="325"/>
      <c r="AP340" s="325"/>
      <c r="AQ340" s="325"/>
      <c r="AR340" s="325"/>
      <c r="AS340" s="325">
        <f t="shared" si="107"/>
        <v>0</v>
      </c>
      <c r="AT340" s="325"/>
      <c r="AU340" s="391">
        <v>0</v>
      </c>
      <c r="AV340" s="343">
        <v>0</v>
      </c>
      <c r="AW340" s="343">
        <v>0</v>
      </c>
      <c r="AX340" s="343">
        <v>0</v>
      </c>
      <c r="AY340" s="343">
        <v>0</v>
      </c>
      <c r="AZ340" s="343">
        <v>0</v>
      </c>
      <c r="BA340" s="343">
        <v>0</v>
      </c>
      <c r="BB340" s="337"/>
      <c r="BC340" s="446" t="s">
        <v>334</v>
      </c>
      <c r="BD340" s="355"/>
      <c r="BE340" s="309">
        <f t="shared" si="93"/>
        <v>0</v>
      </c>
      <c r="BF340" s="203">
        <v>1.1973800000000001E-3</v>
      </c>
      <c r="BG340" s="309">
        <f t="shared" si="94"/>
        <v>0</v>
      </c>
      <c r="BH340" s="309">
        <f t="shared" si="94"/>
        <v>0</v>
      </c>
      <c r="BI340" s="309">
        <f t="shared" si="94"/>
        <v>0</v>
      </c>
      <c r="BJ340" s="309">
        <f t="shared" si="94"/>
        <v>0</v>
      </c>
      <c r="BK340" s="309">
        <f t="shared" si="101"/>
        <v>0</v>
      </c>
      <c r="BL340" s="309">
        <f t="shared" si="101"/>
        <v>0</v>
      </c>
      <c r="BM340" s="309">
        <f t="shared" si="101"/>
        <v>0</v>
      </c>
      <c r="BN340" s="309">
        <f t="shared" si="101"/>
        <v>0</v>
      </c>
      <c r="BO340" s="309">
        <f t="shared" si="99"/>
        <v>0</v>
      </c>
      <c r="BP340" s="309">
        <f t="shared" si="99"/>
        <v>0</v>
      </c>
      <c r="BQ340" s="98"/>
      <c r="BR340" s="327" t="s">
        <v>334</v>
      </c>
      <c r="BS340" s="104"/>
      <c r="BT340" s="123"/>
      <c r="BU340" s="29">
        <v>1501006826</v>
      </c>
      <c r="BV340" s="29" t="s">
        <v>333</v>
      </c>
    </row>
    <row r="341" spans="1:74" s="29" customFormat="1" outlineLevel="1">
      <c r="A341" s="68">
        <v>107</v>
      </c>
      <c r="B341" s="123" t="s">
        <v>446</v>
      </c>
      <c r="C341" s="187"/>
      <c r="D341" s="192" t="s">
        <v>99</v>
      </c>
      <c r="E341" s="186"/>
      <c r="F341" s="183"/>
      <c r="G341" s="118"/>
      <c r="H341" s="118"/>
      <c r="I341" s="77"/>
      <c r="J341" s="77"/>
      <c r="K341" s="182"/>
      <c r="L341" s="193"/>
      <c r="M341" s="193"/>
      <c r="N341" s="194" t="s">
        <v>333</v>
      </c>
      <c r="O341" s="78"/>
      <c r="P341" s="309">
        <f t="shared" si="102"/>
        <v>0</v>
      </c>
      <c r="Q341" s="91">
        <f t="shared" si="103"/>
        <v>3.7894E-5</v>
      </c>
      <c r="R341" s="309">
        <f t="shared" si="104"/>
        <v>0</v>
      </c>
      <c r="S341" s="309">
        <f t="shared" si="105"/>
        <v>0</v>
      </c>
      <c r="T341" s="309">
        <f t="shared" si="106"/>
        <v>3.7894E-5</v>
      </c>
      <c r="U341" s="309">
        <f t="shared" si="108"/>
        <v>0</v>
      </c>
      <c r="V341" s="309">
        <v>0</v>
      </c>
      <c r="W341" s="309">
        <v>0</v>
      </c>
      <c r="X341" s="309"/>
      <c r="Y341" s="309"/>
      <c r="Z341" s="309"/>
      <c r="AA341" s="309"/>
      <c r="AB341" s="309"/>
      <c r="AC341" s="309"/>
      <c r="AD341" s="309"/>
      <c r="AE341" s="309"/>
      <c r="AF341" s="309"/>
      <c r="AG341" s="309"/>
      <c r="AH341" s="325"/>
      <c r="AI341" s="325"/>
      <c r="AJ341" s="325"/>
      <c r="AK341" s="325"/>
      <c r="AL341" s="325"/>
      <c r="AM341" s="325"/>
      <c r="AN341" s="325"/>
      <c r="AO341" s="325"/>
      <c r="AP341" s="325"/>
      <c r="AQ341" s="325"/>
      <c r="AR341" s="325"/>
      <c r="AS341" s="325">
        <f t="shared" si="107"/>
        <v>0</v>
      </c>
      <c r="AT341" s="325"/>
      <c r="AU341" s="391">
        <v>0</v>
      </c>
      <c r="AV341" s="343">
        <v>0</v>
      </c>
      <c r="AW341" s="343">
        <v>0</v>
      </c>
      <c r="AX341" s="343">
        <v>0</v>
      </c>
      <c r="AY341" s="343">
        <v>0</v>
      </c>
      <c r="AZ341" s="343">
        <v>0</v>
      </c>
      <c r="BA341" s="343">
        <v>0</v>
      </c>
      <c r="BB341" s="337"/>
      <c r="BC341" s="446" t="s">
        <v>334</v>
      </c>
      <c r="BD341" s="355"/>
      <c r="BE341" s="309">
        <f t="shared" si="93"/>
        <v>0</v>
      </c>
      <c r="BF341" s="203">
        <v>3.7894E-5</v>
      </c>
      <c r="BG341" s="309">
        <f t="shared" si="94"/>
        <v>0</v>
      </c>
      <c r="BH341" s="309">
        <f t="shared" si="94"/>
        <v>0</v>
      </c>
      <c r="BI341" s="309">
        <f t="shared" si="94"/>
        <v>0</v>
      </c>
      <c r="BJ341" s="309">
        <f t="shared" si="94"/>
        <v>0</v>
      </c>
      <c r="BK341" s="309">
        <f t="shared" si="101"/>
        <v>0</v>
      </c>
      <c r="BL341" s="309">
        <f t="shared" si="101"/>
        <v>0</v>
      </c>
      <c r="BM341" s="309">
        <f t="shared" si="101"/>
        <v>0</v>
      </c>
      <c r="BN341" s="309">
        <f t="shared" si="101"/>
        <v>0</v>
      </c>
      <c r="BO341" s="309">
        <f t="shared" si="99"/>
        <v>0</v>
      </c>
      <c r="BP341" s="309">
        <f t="shared" si="99"/>
        <v>0</v>
      </c>
      <c r="BQ341" s="98"/>
      <c r="BR341" s="327" t="s">
        <v>334</v>
      </c>
      <c r="BS341" s="104"/>
      <c r="BT341" s="123"/>
      <c r="BU341" s="29">
        <v>1501006827</v>
      </c>
      <c r="BV341" s="29" t="s">
        <v>333</v>
      </c>
    </row>
    <row r="342" spans="1:74" s="29" customFormat="1" outlineLevel="1">
      <c r="A342" s="68">
        <v>108</v>
      </c>
      <c r="B342" s="123" t="s">
        <v>447</v>
      </c>
      <c r="C342" s="187"/>
      <c r="D342" s="192" t="s">
        <v>99</v>
      </c>
      <c r="E342" s="186"/>
      <c r="F342" s="183"/>
      <c r="G342" s="118"/>
      <c r="H342" s="118"/>
      <c r="I342" s="77"/>
      <c r="J342" s="77"/>
      <c r="K342" s="182"/>
      <c r="L342" s="193"/>
      <c r="M342" s="193"/>
      <c r="N342" s="194" t="s">
        <v>333</v>
      </c>
      <c r="O342" s="78"/>
      <c r="P342" s="309">
        <f t="shared" si="102"/>
        <v>0</v>
      </c>
      <c r="Q342" s="91">
        <f t="shared" si="103"/>
        <v>5.7850250000000001E-3</v>
      </c>
      <c r="R342" s="309">
        <f t="shared" si="104"/>
        <v>0</v>
      </c>
      <c r="S342" s="309">
        <f t="shared" si="105"/>
        <v>0</v>
      </c>
      <c r="T342" s="309">
        <f t="shared" si="106"/>
        <v>5.7850250000000001E-3</v>
      </c>
      <c r="U342" s="309">
        <f t="shared" si="108"/>
        <v>0</v>
      </c>
      <c r="V342" s="309">
        <v>0</v>
      </c>
      <c r="W342" s="309">
        <v>0</v>
      </c>
      <c r="X342" s="309"/>
      <c r="Y342" s="309"/>
      <c r="Z342" s="309"/>
      <c r="AA342" s="309"/>
      <c r="AB342" s="309"/>
      <c r="AC342" s="309"/>
      <c r="AD342" s="309"/>
      <c r="AE342" s="309"/>
      <c r="AF342" s="309"/>
      <c r="AG342" s="309"/>
      <c r="AH342" s="325"/>
      <c r="AI342" s="325"/>
      <c r="AJ342" s="325"/>
      <c r="AK342" s="325"/>
      <c r="AL342" s="325"/>
      <c r="AM342" s="325"/>
      <c r="AN342" s="325"/>
      <c r="AO342" s="325"/>
      <c r="AP342" s="325"/>
      <c r="AQ342" s="325"/>
      <c r="AR342" s="325"/>
      <c r="AS342" s="325">
        <f t="shared" si="107"/>
        <v>0</v>
      </c>
      <c r="AT342" s="325"/>
      <c r="AU342" s="391">
        <v>0</v>
      </c>
      <c r="AV342" s="343">
        <v>0</v>
      </c>
      <c r="AW342" s="343">
        <v>0</v>
      </c>
      <c r="AX342" s="343">
        <v>0</v>
      </c>
      <c r="AY342" s="343">
        <v>0</v>
      </c>
      <c r="AZ342" s="343">
        <v>0</v>
      </c>
      <c r="BA342" s="343">
        <v>0</v>
      </c>
      <c r="BB342" s="337"/>
      <c r="BC342" s="446" t="s">
        <v>334</v>
      </c>
      <c r="BD342" s="355"/>
      <c r="BE342" s="309">
        <f t="shared" si="93"/>
        <v>0</v>
      </c>
      <c r="BF342" s="203">
        <v>5.7850250000000001E-3</v>
      </c>
      <c r="BG342" s="309">
        <f t="shared" si="94"/>
        <v>0</v>
      </c>
      <c r="BH342" s="309">
        <f t="shared" si="94"/>
        <v>0</v>
      </c>
      <c r="BI342" s="309">
        <f t="shared" si="94"/>
        <v>0</v>
      </c>
      <c r="BJ342" s="309">
        <f t="shared" si="94"/>
        <v>0</v>
      </c>
      <c r="BK342" s="309">
        <f t="shared" si="101"/>
        <v>0</v>
      </c>
      <c r="BL342" s="309">
        <f t="shared" si="101"/>
        <v>0</v>
      </c>
      <c r="BM342" s="309">
        <f t="shared" si="101"/>
        <v>0</v>
      </c>
      <c r="BN342" s="309">
        <f t="shared" si="101"/>
        <v>0</v>
      </c>
      <c r="BO342" s="309">
        <f t="shared" si="99"/>
        <v>0</v>
      </c>
      <c r="BP342" s="309">
        <f t="shared" si="99"/>
        <v>0</v>
      </c>
      <c r="BQ342" s="98"/>
      <c r="BR342" s="327" t="s">
        <v>334</v>
      </c>
      <c r="BS342" s="104"/>
      <c r="BT342" s="123"/>
      <c r="BU342" s="29">
        <v>1501006828</v>
      </c>
      <c r="BV342" s="29" t="s">
        <v>333</v>
      </c>
    </row>
    <row r="343" spans="1:74" s="29" customFormat="1" outlineLevel="1">
      <c r="A343" s="68">
        <v>109</v>
      </c>
      <c r="B343" s="123" t="s">
        <v>448</v>
      </c>
      <c r="C343" s="187"/>
      <c r="D343" s="192" t="s">
        <v>99</v>
      </c>
      <c r="E343" s="186"/>
      <c r="F343" s="183"/>
      <c r="G343" s="118"/>
      <c r="H343" s="118"/>
      <c r="I343" s="77"/>
      <c r="J343" s="77"/>
      <c r="K343" s="182"/>
      <c r="L343" s="193"/>
      <c r="M343" s="193"/>
      <c r="N343" s="194" t="s">
        <v>333</v>
      </c>
      <c r="O343" s="78"/>
      <c r="P343" s="309">
        <f t="shared" si="102"/>
        <v>0</v>
      </c>
      <c r="Q343" s="91">
        <f t="shared" si="103"/>
        <v>2.5003999999999998E-4</v>
      </c>
      <c r="R343" s="309">
        <f t="shared" si="104"/>
        <v>0</v>
      </c>
      <c r="S343" s="309">
        <f t="shared" si="105"/>
        <v>0</v>
      </c>
      <c r="T343" s="309">
        <f t="shared" si="106"/>
        <v>2.5003999999999998E-4</v>
      </c>
      <c r="U343" s="309">
        <f t="shared" si="108"/>
        <v>0</v>
      </c>
      <c r="V343" s="309">
        <v>0</v>
      </c>
      <c r="W343" s="309">
        <v>0</v>
      </c>
      <c r="X343" s="309"/>
      <c r="Y343" s="309"/>
      <c r="Z343" s="309"/>
      <c r="AA343" s="309"/>
      <c r="AB343" s="309"/>
      <c r="AC343" s="309"/>
      <c r="AD343" s="309"/>
      <c r="AE343" s="309"/>
      <c r="AF343" s="309"/>
      <c r="AG343" s="309"/>
      <c r="AH343" s="325"/>
      <c r="AI343" s="325"/>
      <c r="AJ343" s="325"/>
      <c r="AK343" s="325"/>
      <c r="AL343" s="325"/>
      <c r="AM343" s="325"/>
      <c r="AN343" s="325"/>
      <c r="AO343" s="325"/>
      <c r="AP343" s="325"/>
      <c r="AQ343" s="325"/>
      <c r="AR343" s="325"/>
      <c r="AS343" s="325">
        <f t="shared" si="107"/>
        <v>0</v>
      </c>
      <c r="AT343" s="325"/>
      <c r="AU343" s="391">
        <v>0</v>
      </c>
      <c r="AV343" s="343">
        <v>0</v>
      </c>
      <c r="AW343" s="343">
        <v>0</v>
      </c>
      <c r="AX343" s="343">
        <v>0</v>
      </c>
      <c r="AY343" s="343">
        <v>0</v>
      </c>
      <c r="AZ343" s="343">
        <v>0</v>
      </c>
      <c r="BA343" s="343">
        <v>0</v>
      </c>
      <c r="BB343" s="337"/>
      <c r="BC343" s="446" t="s">
        <v>334</v>
      </c>
      <c r="BD343" s="355"/>
      <c r="BE343" s="309">
        <f t="shared" si="93"/>
        <v>0</v>
      </c>
      <c r="BF343" s="203">
        <v>2.5003999999999998E-4</v>
      </c>
      <c r="BG343" s="309">
        <f t="shared" si="94"/>
        <v>0</v>
      </c>
      <c r="BH343" s="309">
        <f t="shared" si="94"/>
        <v>0</v>
      </c>
      <c r="BI343" s="309">
        <f t="shared" si="94"/>
        <v>0</v>
      </c>
      <c r="BJ343" s="309">
        <f t="shared" si="94"/>
        <v>0</v>
      </c>
      <c r="BK343" s="309">
        <f t="shared" si="101"/>
        <v>0</v>
      </c>
      <c r="BL343" s="309">
        <f t="shared" si="101"/>
        <v>0</v>
      </c>
      <c r="BM343" s="309">
        <f t="shared" si="101"/>
        <v>0</v>
      </c>
      <c r="BN343" s="309">
        <f t="shared" si="101"/>
        <v>0</v>
      </c>
      <c r="BO343" s="309">
        <f t="shared" si="99"/>
        <v>0</v>
      </c>
      <c r="BP343" s="309">
        <f t="shared" si="99"/>
        <v>0</v>
      </c>
      <c r="BQ343" s="98"/>
      <c r="BR343" s="327" t="s">
        <v>334</v>
      </c>
      <c r="BS343" s="104"/>
      <c r="BT343" s="123"/>
      <c r="BU343" s="29">
        <v>1501006829</v>
      </c>
      <c r="BV343" s="29" t="s">
        <v>333</v>
      </c>
    </row>
    <row r="344" spans="1:74" s="29" customFormat="1" outlineLevel="1">
      <c r="A344" s="68">
        <v>110</v>
      </c>
      <c r="B344" s="123" t="s">
        <v>449</v>
      </c>
      <c r="C344" s="187"/>
      <c r="D344" s="192" t="s">
        <v>99</v>
      </c>
      <c r="E344" s="186"/>
      <c r="F344" s="183"/>
      <c r="G344" s="118"/>
      <c r="H344" s="118"/>
      <c r="I344" s="77"/>
      <c r="J344" s="77"/>
      <c r="K344" s="182"/>
      <c r="L344" s="193"/>
      <c r="M344" s="193"/>
      <c r="N344" s="194" t="s">
        <v>333</v>
      </c>
      <c r="O344" s="78"/>
      <c r="P344" s="309">
        <f t="shared" si="102"/>
        <v>0</v>
      </c>
      <c r="Q344" s="91">
        <f t="shared" si="103"/>
        <v>5.5794089999999996E-3</v>
      </c>
      <c r="R344" s="309">
        <f t="shared" si="104"/>
        <v>0</v>
      </c>
      <c r="S344" s="309">
        <f t="shared" si="105"/>
        <v>0</v>
      </c>
      <c r="T344" s="309">
        <f t="shared" si="106"/>
        <v>5.5794089999999996E-3</v>
      </c>
      <c r="U344" s="309">
        <f t="shared" si="108"/>
        <v>0</v>
      </c>
      <c r="V344" s="309">
        <v>0</v>
      </c>
      <c r="W344" s="309">
        <v>0</v>
      </c>
      <c r="X344" s="309"/>
      <c r="Y344" s="309"/>
      <c r="Z344" s="309"/>
      <c r="AA344" s="309"/>
      <c r="AB344" s="309"/>
      <c r="AC344" s="309"/>
      <c r="AD344" s="309"/>
      <c r="AE344" s="309"/>
      <c r="AF344" s="309"/>
      <c r="AG344" s="309"/>
      <c r="AH344" s="325"/>
      <c r="AI344" s="325"/>
      <c r="AJ344" s="325"/>
      <c r="AK344" s="325"/>
      <c r="AL344" s="325"/>
      <c r="AM344" s="325"/>
      <c r="AN344" s="325"/>
      <c r="AO344" s="325"/>
      <c r="AP344" s="325"/>
      <c r="AQ344" s="325"/>
      <c r="AR344" s="325"/>
      <c r="AS344" s="325">
        <f t="shared" si="107"/>
        <v>0</v>
      </c>
      <c r="AT344" s="325"/>
      <c r="AU344" s="391">
        <v>0</v>
      </c>
      <c r="AV344" s="343">
        <v>0</v>
      </c>
      <c r="AW344" s="343">
        <v>0</v>
      </c>
      <c r="AX344" s="343">
        <v>0</v>
      </c>
      <c r="AY344" s="343">
        <v>0</v>
      </c>
      <c r="AZ344" s="343">
        <v>0</v>
      </c>
      <c r="BA344" s="343">
        <v>0</v>
      </c>
      <c r="BB344" s="337"/>
      <c r="BC344" s="446" t="s">
        <v>334</v>
      </c>
      <c r="BD344" s="355"/>
      <c r="BE344" s="309">
        <f t="shared" si="93"/>
        <v>0</v>
      </c>
      <c r="BF344" s="203">
        <v>5.5794089999999996E-3</v>
      </c>
      <c r="BG344" s="309">
        <f t="shared" si="94"/>
        <v>0</v>
      </c>
      <c r="BH344" s="309">
        <f t="shared" si="94"/>
        <v>0</v>
      </c>
      <c r="BI344" s="309">
        <f t="shared" si="94"/>
        <v>0</v>
      </c>
      <c r="BJ344" s="309">
        <f t="shared" si="94"/>
        <v>0</v>
      </c>
      <c r="BK344" s="309">
        <f t="shared" si="101"/>
        <v>0</v>
      </c>
      <c r="BL344" s="309">
        <f t="shared" si="101"/>
        <v>0</v>
      </c>
      <c r="BM344" s="309">
        <f t="shared" si="101"/>
        <v>0</v>
      </c>
      <c r="BN344" s="309">
        <f t="shared" si="101"/>
        <v>0</v>
      </c>
      <c r="BO344" s="309">
        <f t="shared" si="99"/>
        <v>0</v>
      </c>
      <c r="BP344" s="309">
        <f t="shared" si="99"/>
        <v>0</v>
      </c>
      <c r="BQ344" s="98"/>
      <c r="BR344" s="327" t="s">
        <v>334</v>
      </c>
      <c r="BS344" s="104"/>
      <c r="BT344" s="123"/>
      <c r="BU344" s="29">
        <v>1501006830</v>
      </c>
      <c r="BV344" s="29" t="s">
        <v>333</v>
      </c>
    </row>
    <row r="345" spans="1:74" s="29" customFormat="1" outlineLevel="1">
      <c r="A345" s="68">
        <v>111</v>
      </c>
      <c r="B345" s="123" t="s">
        <v>450</v>
      </c>
      <c r="C345" s="187"/>
      <c r="D345" s="192" t="s">
        <v>99</v>
      </c>
      <c r="E345" s="186"/>
      <c r="F345" s="183"/>
      <c r="G345" s="118"/>
      <c r="H345" s="118"/>
      <c r="I345" s="77"/>
      <c r="J345" s="77"/>
      <c r="K345" s="182"/>
      <c r="L345" s="193"/>
      <c r="M345" s="193"/>
      <c r="N345" s="194" t="s">
        <v>333</v>
      </c>
      <c r="O345" s="78"/>
      <c r="P345" s="309">
        <f t="shared" si="102"/>
        <v>0</v>
      </c>
      <c r="Q345" s="91">
        <f t="shared" si="103"/>
        <v>0.14835727600000001</v>
      </c>
      <c r="R345" s="309">
        <f t="shared" si="104"/>
        <v>0</v>
      </c>
      <c r="S345" s="309">
        <f t="shared" si="105"/>
        <v>0</v>
      </c>
      <c r="T345" s="309">
        <f t="shared" si="106"/>
        <v>0.14835727600000001</v>
      </c>
      <c r="U345" s="309">
        <f t="shared" si="108"/>
        <v>0</v>
      </c>
      <c r="V345" s="309">
        <v>0</v>
      </c>
      <c r="W345" s="309">
        <v>0</v>
      </c>
      <c r="X345" s="309"/>
      <c r="Y345" s="309"/>
      <c r="Z345" s="309"/>
      <c r="AA345" s="309"/>
      <c r="AB345" s="309"/>
      <c r="AC345" s="309"/>
      <c r="AD345" s="309"/>
      <c r="AE345" s="309"/>
      <c r="AF345" s="309"/>
      <c r="AG345" s="309"/>
      <c r="AH345" s="325"/>
      <c r="AI345" s="325"/>
      <c r="AJ345" s="325"/>
      <c r="AK345" s="325"/>
      <c r="AL345" s="325"/>
      <c r="AM345" s="325"/>
      <c r="AN345" s="325"/>
      <c r="AO345" s="325"/>
      <c r="AP345" s="325"/>
      <c r="AQ345" s="325"/>
      <c r="AR345" s="325"/>
      <c r="AS345" s="325">
        <f t="shared" si="107"/>
        <v>0</v>
      </c>
      <c r="AT345" s="325"/>
      <c r="AU345" s="391">
        <v>0</v>
      </c>
      <c r="AV345" s="343">
        <v>0</v>
      </c>
      <c r="AW345" s="343">
        <v>0</v>
      </c>
      <c r="AX345" s="343">
        <v>0</v>
      </c>
      <c r="AY345" s="343">
        <v>0</v>
      </c>
      <c r="AZ345" s="343">
        <v>0</v>
      </c>
      <c r="BA345" s="343">
        <v>0</v>
      </c>
      <c r="BB345" s="337"/>
      <c r="BC345" s="446" t="s">
        <v>334</v>
      </c>
      <c r="BD345" s="355"/>
      <c r="BE345" s="309">
        <f t="shared" si="93"/>
        <v>0</v>
      </c>
      <c r="BF345" s="203">
        <v>0.14835727600000001</v>
      </c>
      <c r="BG345" s="309">
        <f t="shared" si="94"/>
        <v>0</v>
      </c>
      <c r="BH345" s="309">
        <f t="shared" si="94"/>
        <v>0</v>
      </c>
      <c r="BI345" s="309">
        <f t="shared" si="94"/>
        <v>0</v>
      </c>
      <c r="BJ345" s="309">
        <f t="shared" si="94"/>
        <v>0</v>
      </c>
      <c r="BK345" s="309">
        <f t="shared" si="101"/>
        <v>0</v>
      </c>
      <c r="BL345" s="309">
        <f t="shared" si="101"/>
        <v>0</v>
      </c>
      <c r="BM345" s="309">
        <f t="shared" si="101"/>
        <v>0</v>
      </c>
      <c r="BN345" s="309">
        <f t="shared" si="101"/>
        <v>0</v>
      </c>
      <c r="BO345" s="309">
        <f t="shared" si="99"/>
        <v>0</v>
      </c>
      <c r="BP345" s="309">
        <f t="shared" si="99"/>
        <v>0</v>
      </c>
      <c r="BQ345" s="98"/>
      <c r="BR345" s="327" t="s">
        <v>334</v>
      </c>
      <c r="BS345" s="104"/>
      <c r="BT345" s="123"/>
      <c r="BU345" s="29">
        <v>1501006831</v>
      </c>
      <c r="BV345" s="29" t="s">
        <v>333</v>
      </c>
    </row>
    <row r="346" spans="1:74" s="29" customFormat="1" outlineLevel="1">
      <c r="A346" s="68">
        <v>112</v>
      </c>
      <c r="B346" s="123" t="s">
        <v>451</v>
      </c>
      <c r="C346" s="187"/>
      <c r="D346" s="192" t="s">
        <v>99</v>
      </c>
      <c r="E346" s="186"/>
      <c r="F346" s="183"/>
      <c r="G346" s="118"/>
      <c r="H346" s="118"/>
      <c r="I346" s="77"/>
      <c r="J346" s="77"/>
      <c r="K346" s="182"/>
      <c r="L346" s="193"/>
      <c r="M346" s="193"/>
      <c r="N346" s="194" t="s">
        <v>333</v>
      </c>
      <c r="O346" s="78"/>
      <c r="P346" s="309">
        <f t="shared" si="102"/>
        <v>0</v>
      </c>
      <c r="Q346" s="91">
        <f t="shared" si="103"/>
        <v>2.4904469999999998E-3</v>
      </c>
      <c r="R346" s="309">
        <f t="shared" si="104"/>
        <v>0</v>
      </c>
      <c r="S346" s="309">
        <f t="shared" si="105"/>
        <v>0</v>
      </c>
      <c r="T346" s="309">
        <f t="shared" si="106"/>
        <v>2.4904469999999998E-3</v>
      </c>
      <c r="U346" s="309">
        <f t="shared" si="108"/>
        <v>0</v>
      </c>
      <c r="V346" s="309">
        <v>0</v>
      </c>
      <c r="W346" s="309">
        <v>0</v>
      </c>
      <c r="X346" s="309"/>
      <c r="Y346" s="309"/>
      <c r="Z346" s="309"/>
      <c r="AA346" s="309"/>
      <c r="AB346" s="309"/>
      <c r="AC346" s="309"/>
      <c r="AD346" s="309"/>
      <c r="AE346" s="309"/>
      <c r="AF346" s="309"/>
      <c r="AG346" s="309"/>
      <c r="AH346" s="325"/>
      <c r="AI346" s="325"/>
      <c r="AJ346" s="325"/>
      <c r="AK346" s="325"/>
      <c r="AL346" s="325"/>
      <c r="AM346" s="325"/>
      <c r="AN346" s="325"/>
      <c r="AO346" s="325"/>
      <c r="AP346" s="325"/>
      <c r="AQ346" s="325"/>
      <c r="AR346" s="325"/>
      <c r="AS346" s="325">
        <f t="shared" si="107"/>
        <v>0</v>
      </c>
      <c r="AT346" s="325"/>
      <c r="AU346" s="391">
        <v>0</v>
      </c>
      <c r="AV346" s="343">
        <v>0</v>
      </c>
      <c r="AW346" s="343">
        <v>0</v>
      </c>
      <c r="AX346" s="343">
        <v>0</v>
      </c>
      <c r="AY346" s="343">
        <v>0</v>
      </c>
      <c r="AZ346" s="343">
        <v>0</v>
      </c>
      <c r="BA346" s="343">
        <v>0</v>
      </c>
      <c r="BB346" s="337"/>
      <c r="BC346" s="446" t="s">
        <v>334</v>
      </c>
      <c r="BD346" s="355"/>
      <c r="BE346" s="309">
        <f t="shared" si="93"/>
        <v>0</v>
      </c>
      <c r="BF346" s="203">
        <v>2.4904469999999998E-3</v>
      </c>
      <c r="BG346" s="309">
        <f t="shared" si="94"/>
        <v>0</v>
      </c>
      <c r="BH346" s="309">
        <f t="shared" si="94"/>
        <v>0</v>
      </c>
      <c r="BI346" s="309">
        <f t="shared" si="94"/>
        <v>0</v>
      </c>
      <c r="BJ346" s="309">
        <f t="shared" si="94"/>
        <v>0</v>
      </c>
      <c r="BK346" s="309">
        <f t="shared" si="101"/>
        <v>0</v>
      </c>
      <c r="BL346" s="309">
        <f t="shared" si="101"/>
        <v>0</v>
      </c>
      <c r="BM346" s="309">
        <f t="shared" si="101"/>
        <v>0</v>
      </c>
      <c r="BN346" s="309">
        <f t="shared" si="101"/>
        <v>0</v>
      </c>
      <c r="BO346" s="309">
        <f t="shared" si="99"/>
        <v>0</v>
      </c>
      <c r="BP346" s="309">
        <f t="shared" si="99"/>
        <v>0</v>
      </c>
      <c r="BQ346" s="98"/>
      <c r="BR346" s="327" t="s">
        <v>334</v>
      </c>
      <c r="BS346" s="104"/>
      <c r="BT346" s="123"/>
      <c r="BU346" s="29">
        <v>1501006832</v>
      </c>
      <c r="BV346" s="29" t="s">
        <v>333</v>
      </c>
    </row>
    <row r="347" spans="1:74" s="29" customFormat="1" outlineLevel="1">
      <c r="A347" s="68">
        <v>113</v>
      </c>
      <c r="B347" s="123" t="s">
        <v>452</v>
      </c>
      <c r="C347" s="187"/>
      <c r="D347" s="192" t="s">
        <v>99</v>
      </c>
      <c r="E347" s="186"/>
      <c r="F347" s="183"/>
      <c r="G347" s="118"/>
      <c r="H347" s="118"/>
      <c r="I347" s="77"/>
      <c r="J347" s="77"/>
      <c r="K347" s="182"/>
      <c r="L347" s="193"/>
      <c r="M347" s="193"/>
      <c r="N347" s="194" t="s">
        <v>333</v>
      </c>
      <c r="O347" s="78"/>
      <c r="P347" s="309">
        <f t="shared" si="102"/>
        <v>0</v>
      </c>
      <c r="Q347" s="91">
        <f t="shared" si="103"/>
        <v>4.1155000000000002E-5</v>
      </c>
      <c r="R347" s="309">
        <f t="shared" si="104"/>
        <v>0</v>
      </c>
      <c r="S347" s="309">
        <f t="shared" si="105"/>
        <v>0</v>
      </c>
      <c r="T347" s="309">
        <f t="shared" si="106"/>
        <v>4.1155000000000002E-5</v>
      </c>
      <c r="U347" s="309">
        <f t="shared" si="108"/>
        <v>0</v>
      </c>
      <c r="V347" s="309">
        <v>0</v>
      </c>
      <c r="W347" s="309">
        <v>0</v>
      </c>
      <c r="X347" s="309"/>
      <c r="Y347" s="309"/>
      <c r="Z347" s="309"/>
      <c r="AA347" s="309"/>
      <c r="AB347" s="309"/>
      <c r="AC347" s="309"/>
      <c r="AD347" s="309"/>
      <c r="AE347" s="309"/>
      <c r="AF347" s="309"/>
      <c r="AG347" s="309"/>
      <c r="AH347" s="325"/>
      <c r="AI347" s="325"/>
      <c r="AJ347" s="325"/>
      <c r="AK347" s="325"/>
      <c r="AL347" s="325"/>
      <c r="AM347" s="325"/>
      <c r="AN347" s="325"/>
      <c r="AO347" s="325"/>
      <c r="AP347" s="325"/>
      <c r="AQ347" s="325"/>
      <c r="AR347" s="325"/>
      <c r="AS347" s="325">
        <f t="shared" si="107"/>
        <v>0</v>
      </c>
      <c r="AT347" s="325"/>
      <c r="AU347" s="391">
        <v>0</v>
      </c>
      <c r="AV347" s="343">
        <v>0</v>
      </c>
      <c r="AW347" s="343">
        <v>0</v>
      </c>
      <c r="AX347" s="343">
        <v>0</v>
      </c>
      <c r="AY347" s="343">
        <v>0</v>
      </c>
      <c r="AZ347" s="343">
        <v>0</v>
      </c>
      <c r="BA347" s="343">
        <v>0</v>
      </c>
      <c r="BB347" s="337"/>
      <c r="BC347" s="446" t="s">
        <v>334</v>
      </c>
      <c r="BD347" s="355"/>
      <c r="BE347" s="309">
        <f t="shared" si="93"/>
        <v>0</v>
      </c>
      <c r="BF347" s="203">
        <v>4.1155000000000002E-5</v>
      </c>
      <c r="BG347" s="309">
        <f t="shared" si="94"/>
        <v>0</v>
      </c>
      <c r="BH347" s="309">
        <f t="shared" si="94"/>
        <v>0</v>
      </c>
      <c r="BI347" s="309">
        <f t="shared" si="94"/>
        <v>0</v>
      </c>
      <c r="BJ347" s="309">
        <f t="shared" si="94"/>
        <v>0</v>
      </c>
      <c r="BK347" s="309">
        <f t="shared" si="101"/>
        <v>0</v>
      </c>
      <c r="BL347" s="309">
        <f t="shared" si="101"/>
        <v>0</v>
      </c>
      <c r="BM347" s="309">
        <f t="shared" si="101"/>
        <v>0</v>
      </c>
      <c r="BN347" s="309">
        <f t="shared" si="101"/>
        <v>0</v>
      </c>
      <c r="BO347" s="309">
        <f t="shared" si="99"/>
        <v>0</v>
      </c>
      <c r="BP347" s="309">
        <f t="shared" si="99"/>
        <v>0</v>
      </c>
      <c r="BQ347" s="98"/>
      <c r="BR347" s="327" t="s">
        <v>334</v>
      </c>
      <c r="BS347" s="104"/>
      <c r="BT347" s="123"/>
      <c r="BU347" s="29">
        <v>1501006833</v>
      </c>
      <c r="BV347" s="29" t="s">
        <v>333</v>
      </c>
    </row>
    <row r="348" spans="1:74" s="29" customFormat="1" outlineLevel="1">
      <c r="A348" s="68">
        <v>114</v>
      </c>
      <c r="B348" s="123" t="s">
        <v>453</v>
      </c>
      <c r="C348" s="187"/>
      <c r="D348" s="192" t="s">
        <v>99</v>
      </c>
      <c r="E348" s="186"/>
      <c r="F348" s="183"/>
      <c r="G348" s="118"/>
      <c r="H348" s="118"/>
      <c r="I348" s="77"/>
      <c r="J348" s="77"/>
      <c r="K348" s="182"/>
      <c r="L348" s="193"/>
      <c r="M348" s="193"/>
      <c r="N348" s="194" t="s">
        <v>333</v>
      </c>
      <c r="O348" s="78"/>
      <c r="P348" s="309">
        <f t="shared" si="102"/>
        <v>0</v>
      </c>
      <c r="Q348" s="91">
        <f t="shared" si="103"/>
        <v>2.7569600000000002E-4</v>
      </c>
      <c r="R348" s="309">
        <f t="shared" si="104"/>
        <v>0</v>
      </c>
      <c r="S348" s="309">
        <f t="shared" si="105"/>
        <v>0</v>
      </c>
      <c r="T348" s="309">
        <f t="shared" si="106"/>
        <v>2.7569600000000002E-4</v>
      </c>
      <c r="U348" s="309">
        <f t="shared" si="108"/>
        <v>0</v>
      </c>
      <c r="V348" s="309">
        <v>0</v>
      </c>
      <c r="W348" s="309">
        <v>0</v>
      </c>
      <c r="X348" s="309"/>
      <c r="Y348" s="309"/>
      <c r="Z348" s="309"/>
      <c r="AA348" s="309"/>
      <c r="AB348" s="309"/>
      <c r="AC348" s="309"/>
      <c r="AD348" s="309"/>
      <c r="AE348" s="309"/>
      <c r="AF348" s="309"/>
      <c r="AG348" s="309"/>
      <c r="AH348" s="325"/>
      <c r="AI348" s="325"/>
      <c r="AJ348" s="325"/>
      <c r="AK348" s="325"/>
      <c r="AL348" s="325"/>
      <c r="AM348" s="325"/>
      <c r="AN348" s="325"/>
      <c r="AO348" s="325"/>
      <c r="AP348" s="325"/>
      <c r="AQ348" s="325"/>
      <c r="AR348" s="325"/>
      <c r="AS348" s="325">
        <f t="shared" si="107"/>
        <v>0</v>
      </c>
      <c r="AT348" s="325"/>
      <c r="AU348" s="391">
        <v>0</v>
      </c>
      <c r="AV348" s="343">
        <v>0</v>
      </c>
      <c r="AW348" s="343">
        <v>0</v>
      </c>
      <c r="AX348" s="343">
        <v>0</v>
      </c>
      <c r="AY348" s="343">
        <v>0</v>
      </c>
      <c r="AZ348" s="343">
        <v>0</v>
      </c>
      <c r="BA348" s="343">
        <v>0</v>
      </c>
      <c r="BB348" s="337"/>
      <c r="BC348" s="446" t="s">
        <v>334</v>
      </c>
      <c r="BD348" s="355"/>
      <c r="BE348" s="309">
        <f t="shared" si="93"/>
        <v>0</v>
      </c>
      <c r="BF348" s="203">
        <v>2.7569600000000002E-4</v>
      </c>
      <c r="BG348" s="309">
        <f t="shared" si="94"/>
        <v>0</v>
      </c>
      <c r="BH348" s="309">
        <f t="shared" si="94"/>
        <v>0</v>
      </c>
      <c r="BI348" s="309">
        <f t="shared" si="94"/>
        <v>0</v>
      </c>
      <c r="BJ348" s="309">
        <f t="shared" si="94"/>
        <v>0</v>
      </c>
      <c r="BK348" s="309">
        <f t="shared" si="101"/>
        <v>0</v>
      </c>
      <c r="BL348" s="309">
        <f t="shared" si="101"/>
        <v>0</v>
      </c>
      <c r="BM348" s="309">
        <f t="shared" si="101"/>
        <v>0</v>
      </c>
      <c r="BN348" s="309">
        <f t="shared" si="101"/>
        <v>0</v>
      </c>
      <c r="BO348" s="309">
        <f t="shared" si="99"/>
        <v>0</v>
      </c>
      <c r="BP348" s="309">
        <f t="shared" si="99"/>
        <v>0</v>
      </c>
      <c r="BQ348" s="98"/>
      <c r="BR348" s="327" t="s">
        <v>334</v>
      </c>
      <c r="BS348" s="104"/>
      <c r="BT348" s="123"/>
      <c r="BU348" s="29">
        <v>1501006834</v>
      </c>
      <c r="BV348" s="29" t="s">
        <v>333</v>
      </c>
    </row>
    <row r="349" spans="1:74" s="29" customFormat="1" outlineLevel="1">
      <c r="A349" s="68">
        <v>115</v>
      </c>
      <c r="B349" s="123" t="s">
        <v>454</v>
      </c>
      <c r="C349" s="187"/>
      <c r="D349" s="192" t="s">
        <v>99</v>
      </c>
      <c r="E349" s="186"/>
      <c r="F349" s="183"/>
      <c r="G349" s="118"/>
      <c r="H349" s="118"/>
      <c r="I349" s="77"/>
      <c r="J349" s="77"/>
      <c r="K349" s="182"/>
      <c r="L349" s="193"/>
      <c r="M349" s="193"/>
      <c r="N349" s="194" t="s">
        <v>333</v>
      </c>
      <c r="O349" s="78"/>
      <c r="P349" s="309">
        <f t="shared" si="102"/>
        <v>0</v>
      </c>
      <c r="Q349" s="91">
        <f t="shared" si="103"/>
        <v>7.1787910000000003E-3</v>
      </c>
      <c r="R349" s="309">
        <f t="shared" si="104"/>
        <v>0</v>
      </c>
      <c r="S349" s="309">
        <f t="shared" si="105"/>
        <v>0</v>
      </c>
      <c r="T349" s="309">
        <f t="shared" si="106"/>
        <v>7.1787910000000003E-3</v>
      </c>
      <c r="U349" s="309">
        <f t="shared" si="108"/>
        <v>0</v>
      </c>
      <c r="V349" s="309">
        <v>0</v>
      </c>
      <c r="W349" s="309">
        <v>0</v>
      </c>
      <c r="X349" s="309"/>
      <c r="Y349" s="309"/>
      <c r="Z349" s="309"/>
      <c r="AA349" s="309"/>
      <c r="AB349" s="309"/>
      <c r="AC349" s="309"/>
      <c r="AD349" s="309"/>
      <c r="AE349" s="309"/>
      <c r="AF349" s="309"/>
      <c r="AG349" s="309"/>
      <c r="AH349" s="325"/>
      <c r="AI349" s="325"/>
      <c r="AJ349" s="325"/>
      <c r="AK349" s="325"/>
      <c r="AL349" s="325"/>
      <c r="AM349" s="325"/>
      <c r="AN349" s="325"/>
      <c r="AO349" s="325"/>
      <c r="AP349" s="325"/>
      <c r="AQ349" s="325"/>
      <c r="AR349" s="325"/>
      <c r="AS349" s="325">
        <f t="shared" si="107"/>
        <v>0</v>
      </c>
      <c r="AT349" s="325"/>
      <c r="AU349" s="391">
        <v>0</v>
      </c>
      <c r="AV349" s="343">
        <v>0</v>
      </c>
      <c r="AW349" s="343">
        <v>0</v>
      </c>
      <c r="AX349" s="343">
        <v>0</v>
      </c>
      <c r="AY349" s="343">
        <v>0</v>
      </c>
      <c r="AZ349" s="343">
        <v>0</v>
      </c>
      <c r="BA349" s="343">
        <v>0</v>
      </c>
      <c r="BB349" s="337"/>
      <c r="BC349" s="446" t="s">
        <v>334</v>
      </c>
      <c r="BD349" s="355"/>
      <c r="BE349" s="309">
        <f t="shared" si="93"/>
        <v>0</v>
      </c>
      <c r="BF349" s="203">
        <v>7.1787910000000003E-3</v>
      </c>
      <c r="BG349" s="309">
        <f t="shared" si="94"/>
        <v>0</v>
      </c>
      <c r="BH349" s="309">
        <f t="shared" si="94"/>
        <v>0</v>
      </c>
      <c r="BI349" s="309">
        <f t="shared" si="94"/>
        <v>0</v>
      </c>
      <c r="BJ349" s="309">
        <f t="shared" si="94"/>
        <v>0</v>
      </c>
      <c r="BK349" s="309">
        <f t="shared" si="101"/>
        <v>0</v>
      </c>
      <c r="BL349" s="309">
        <f t="shared" si="101"/>
        <v>0</v>
      </c>
      <c r="BM349" s="309">
        <f t="shared" si="101"/>
        <v>0</v>
      </c>
      <c r="BN349" s="309">
        <f t="shared" si="101"/>
        <v>0</v>
      </c>
      <c r="BO349" s="309">
        <f t="shared" si="99"/>
        <v>0</v>
      </c>
      <c r="BP349" s="309">
        <f t="shared" si="99"/>
        <v>0</v>
      </c>
      <c r="BQ349" s="98"/>
      <c r="BR349" s="327" t="s">
        <v>334</v>
      </c>
      <c r="BS349" s="104"/>
      <c r="BT349" s="123"/>
      <c r="BU349" s="29">
        <v>1501006835</v>
      </c>
      <c r="BV349" s="29" t="s">
        <v>333</v>
      </c>
    </row>
    <row r="350" spans="1:74" s="29" customFormat="1" outlineLevel="1">
      <c r="A350" s="68">
        <v>116</v>
      </c>
      <c r="B350" s="123" t="s">
        <v>455</v>
      </c>
      <c r="C350" s="187"/>
      <c r="D350" s="192" t="s">
        <v>99</v>
      </c>
      <c r="E350" s="186"/>
      <c r="F350" s="183"/>
      <c r="G350" s="118"/>
      <c r="H350" s="118"/>
      <c r="I350" s="77"/>
      <c r="J350" s="77"/>
      <c r="K350" s="182"/>
      <c r="L350" s="193"/>
      <c r="M350" s="193"/>
      <c r="N350" s="194" t="s">
        <v>333</v>
      </c>
      <c r="O350" s="78"/>
      <c r="P350" s="309">
        <f t="shared" si="102"/>
        <v>0</v>
      </c>
      <c r="Q350" s="91">
        <f t="shared" si="103"/>
        <v>4.0925400000000004E-3</v>
      </c>
      <c r="R350" s="309">
        <f t="shared" si="104"/>
        <v>0</v>
      </c>
      <c r="S350" s="309">
        <f t="shared" si="105"/>
        <v>0</v>
      </c>
      <c r="T350" s="309">
        <f t="shared" si="106"/>
        <v>4.0925400000000004E-3</v>
      </c>
      <c r="U350" s="309">
        <f t="shared" si="108"/>
        <v>0</v>
      </c>
      <c r="V350" s="309">
        <v>0</v>
      </c>
      <c r="W350" s="309">
        <v>0</v>
      </c>
      <c r="X350" s="309"/>
      <c r="Y350" s="309"/>
      <c r="Z350" s="309"/>
      <c r="AA350" s="309"/>
      <c r="AB350" s="309"/>
      <c r="AC350" s="309"/>
      <c r="AD350" s="309"/>
      <c r="AE350" s="309"/>
      <c r="AF350" s="309"/>
      <c r="AG350" s="309"/>
      <c r="AH350" s="325"/>
      <c r="AI350" s="325"/>
      <c r="AJ350" s="325"/>
      <c r="AK350" s="325"/>
      <c r="AL350" s="325"/>
      <c r="AM350" s="325"/>
      <c r="AN350" s="325"/>
      <c r="AO350" s="325"/>
      <c r="AP350" s="325"/>
      <c r="AQ350" s="325"/>
      <c r="AR350" s="325"/>
      <c r="AS350" s="325">
        <f t="shared" si="107"/>
        <v>0</v>
      </c>
      <c r="AT350" s="325"/>
      <c r="AU350" s="391">
        <v>0</v>
      </c>
      <c r="AV350" s="343">
        <v>0</v>
      </c>
      <c r="AW350" s="343">
        <v>0</v>
      </c>
      <c r="AX350" s="343">
        <v>0</v>
      </c>
      <c r="AY350" s="343">
        <v>0</v>
      </c>
      <c r="AZ350" s="343">
        <v>0</v>
      </c>
      <c r="BA350" s="343">
        <v>0</v>
      </c>
      <c r="BB350" s="337"/>
      <c r="BC350" s="446" t="s">
        <v>334</v>
      </c>
      <c r="BD350" s="355"/>
      <c r="BE350" s="309">
        <f t="shared" si="93"/>
        <v>0</v>
      </c>
      <c r="BF350" s="203">
        <v>4.0925400000000004E-3</v>
      </c>
      <c r="BG350" s="309">
        <f t="shared" si="94"/>
        <v>0</v>
      </c>
      <c r="BH350" s="309">
        <f t="shared" si="94"/>
        <v>0</v>
      </c>
      <c r="BI350" s="309">
        <f t="shared" si="94"/>
        <v>0</v>
      </c>
      <c r="BJ350" s="309">
        <f t="shared" si="94"/>
        <v>0</v>
      </c>
      <c r="BK350" s="309">
        <f t="shared" si="101"/>
        <v>0</v>
      </c>
      <c r="BL350" s="309">
        <f t="shared" si="101"/>
        <v>0</v>
      </c>
      <c r="BM350" s="309">
        <f t="shared" si="101"/>
        <v>0</v>
      </c>
      <c r="BN350" s="309">
        <f t="shared" si="101"/>
        <v>0</v>
      </c>
      <c r="BO350" s="309">
        <f t="shared" si="99"/>
        <v>0</v>
      </c>
      <c r="BP350" s="309">
        <f t="shared" si="99"/>
        <v>0</v>
      </c>
      <c r="BQ350" s="98"/>
      <c r="BR350" s="327" t="s">
        <v>334</v>
      </c>
      <c r="BS350" s="104"/>
      <c r="BT350" s="123"/>
      <c r="BU350" s="29">
        <v>1501006836</v>
      </c>
      <c r="BV350" s="29" t="s">
        <v>333</v>
      </c>
    </row>
    <row r="351" spans="1:74" s="29" customFormat="1" outlineLevel="1">
      <c r="A351" s="68">
        <v>117</v>
      </c>
      <c r="B351" s="123" t="s">
        <v>456</v>
      </c>
      <c r="C351" s="187"/>
      <c r="D351" s="192" t="s">
        <v>99</v>
      </c>
      <c r="E351" s="186"/>
      <c r="F351" s="183"/>
      <c r="G351" s="118"/>
      <c r="H351" s="118"/>
      <c r="I351" s="77"/>
      <c r="J351" s="77"/>
      <c r="K351" s="182"/>
      <c r="L351" s="193"/>
      <c r="M351" s="193"/>
      <c r="N351" s="194" t="s">
        <v>333</v>
      </c>
      <c r="O351" s="78"/>
      <c r="P351" s="309">
        <f t="shared" si="102"/>
        <v>0</v>
      </c>
      <c r="Q351" s="91">
        <f t="shared" si="103"/>
        <v>1.2655415999999999E-2</v>
      </c>
      <c r="R351" s="309">
        <f t="shared" si="104"/>
        <v>0</v>
      </c>
      <c r="S351" s="309">
        <f t="shared" si="105"/>
        <v>0</v>
      </c>
      <c r="T351" s="309">
        <f t="shared" si="106"/>
        <v>1.2655415999999999E-2</v>
      </c>
      <c r="U351" s="309">
        <f t="shared" si="108"/>
        <v>0</v>
      </c>
      <c r="V351" s="309">
        <v>0</v>
      </c>
      <c r="W351" s="309">
        <v>0</v>
      </c>
      <c r="X351" s="309"/>
      <c r="Y351" s="309"/>
      <c r="Z351" s="309"/>
      <c r="AA351" s="309"/>
      <c r="AB351" s="309"/>
      <c r="AC351" s="309"/>
      <c r="AD351" s="309"/>
      <c r="AE351" s="309"/>
      <c r="AF351" s="309"/>
      <c r="AG351" s="309"/>
      <c r="AH351" s="325"/>
      <c r="AI351" s="325"/>
      <c r="AJ351" s="325"/>
      <c r="AK351" s="325"/>
      <c r="AL351" s="325"/>
      <c r="AM351" s="325"/>
      <c r="AN351" s="325"/>
      <c r="AO351" s="325"/>
      <c r="AP351" s="325"/>
      <c r="AQ351" s="325"/>
      <c r="AR351" s="325"/>
      <c r="AS351" s="325">
        <f t="shared" si="107"/>
        <v>0</v>
      </c>
      <c r="AT351" s="325"/>
      <c r="AU351" s="391">
        <v>0</v>
      </c>
      <c r="AV351" s="343">
        <v>0</v>
      </c>
      <c r="AW351" s="343">
        <v>0</v>
      </c>
      <c r="AX351" s="343">
        <v>0</v>
      </c>
      <c r="AY351" s="343">
        <v>0</v>
      </c>
      <c r="AZ351" s="343">
        <v>0</v>
      </c>
      <c r="BA351" s="343">
        <v>0</v>
      </c>
      <c r="BB351" s="337"/>
      <c r="BC351" s="451" t="s">
        <v>401</v>
      </c>
      <c r="BD351" s="355"/>
      <c r="BE351" s="309">
        <f t="shared" si="93"/>
        <v>0</v>
      </c>
      <c r="BF351" s="203">
        <v>1.2655415999999999E-2</v>
      </c>
      <c r="BG351" s="309">
        <f t="shared" si="94"/>
        <v>0</v>
      </c>
      <c r="BH351" s="309">
        <f t="shared" si="94"/>
        <v>0</v>
      </c>
      <c r="BI351" s="309">
        <f t="shared" si="94"/>
        <v>0</v>
      </c>
      <c r="BJ351" s="309">
        <f t="shared" si="94"/>
        <v>0</v>
      </c>
      <c r="BK351" s="309">
        <f t="shared" si="101"/>
        <v>0</v>
      </c>
      <c r="BL351" s="309">
        <f t="shared" si="101"/>
        <v>0</v>
      </c>
      <c r="BM351" s="309">
        <f t="shared" si="101"/>
        <v>0</v>
      </c>
      <c r="BN351" s="309">
        <f t="shared" si="101"/>
        <v>0</v>
      </c>
      <c r="BO351" s="309">
        <f t="shared" si="99"/>
        <v>0</v>
      </c>
      <c r="BP351" s="309">
        <f t="shared" si="99"/>
        <v>0</v>
      </c>
      <c r="BQ351" s="98"/>
      <c r="BR351" s="332" t="s">
        <v>401</v>
      </c>
      <c r="BS351" s="104"/>
      <c r="BT351" s="123"/>
      <c r="BU351" s="29">
        <v>1501006837</v>
      </c>
      <c r="BV351" s="29" t="s">
        <v>333</v>
      </c>
    </row>
    <row r="352" spans="1:74" s="29" customFormat="1" outlineLevel="1">
      <c r="A352" s="68">
        <v>118</v>
      </c>
      <c r="B352" s="123" t="s">
        <v>457</v>
      </c>
      <c r="C352" s="187"/>
      <c r="D352" s="192" t="s">
        <v>99</v>
      </c>
      <c r="E352" s="186"/>
      <c r="F352" s="183"/>
      <c r="G352" s="118"/>
      <c r="H352" s="118"/>
      <c r="I352" s="77"/>
      <c r="J352" s="77"/>
      <c r="K352" s="182"/>
      <c r="L352" s="193"/>
      <c r="M352" s="193"/>
      <c r="N352" s="194" t="s">
        <v>333</v>
      </c>
      <c r="O352" s="78"/>
      <c r="P352" s="309">
        <f t="shared" si="102"/>
        <v>0</v>
      </c>
      <c r="Q352" s="91">
        <f t="shared" si="103"/>
        <v>2.45393E-4</v>
      </c>
      <c r="R352" s="309">
        <f t="shared" si="104"/>
        <v>0</v>
      </c>
      <c r="S352" s="309">
        <f t="shared" si="105"/>
        <v>0</v>
      </c>
      <c r="T352" s="309">
        <f t="shared" si="106"/>
        <v>2.45393E-4</v>
      </c>
      <c r="U352" s="309">
        <f t="shared" si="108"/>
        <v>0</v>
      </c>
      <c r="V352" s="309">
        <v>0</v>
      </c>
      <c r="W352" s="309">
        <v>0</v>
      </c>
      <c r="X352" s="309"/>
      <c r="Y352" s="309"/>
      <c r="Z352" s="309"/>
      <c r="AA352" s="309"/>
      <c r="AB352" s="309"/>
      <c r="AC352" s="309"/>
      <c r="AD352" s="309"/>
      <c r="AE352" s="309"/>
      <c r="AF352" s="309"/>
      <c r="AG352" s="309"/>
      <c r="AH352" s="325"/>
      <c r="AI352" s="325"/>
      <c r="AJ352" s="325"/>
      <c r="AK352" s="325"/>
      <c r="AL352" s="325"/>
      <c r="AM352" s="325"/>
      <c r="AN352" s="325"/>
      <c r="AO352" s="325"/>
      <c r="AP352" s="325"/>
      <c r="AQ352" s="325"/>
      <c r="AR352" s="325"/>
      <c r="AS352" s="325">
        <f t="shared" si="107"/>
        <v>0</v>
      </c>
      <c r="AT352" s="325"/>
      <c r="AU352" s="391">
        <v>0</v>
      </c>
      <c r="AV352" s="343">
        <v>0</v>
      </c>
      <c r="AW352" s="343">
        <v>0</v>
      </c>
      <c r="AX352" s="343">
        <v>0</v>
      </c>
      <c r="AY352" s="343">
        <v>0</v>
      </c>
      <c r="AZ352" s="343">
        <v>0</v>
      </c>
      <c r="BA352" s="343">
        <v>0</v>
      </c>
      <c r="BB352" s="337"/>
      <c r="BC352" s="451" t="s">
        <v>401</v>
      </c>
      <c r="BD352" s="355"/>
      <c r="BE352" s="309">
        <f t="shared" si="93"/>
        <v>0</v>
      </c>
      <c r="BF352" s="203">
        <v>2.45393E-4</v>
      </c>
      <c r="BG352" s="309">
        <f t="shared" si="94"/>
        <v>0</v>
      </c>
      <c r="BH352" s="309">
        <f t="shared" si="94"/>
        <v>0</v>
      </c>
      <c r="BI352" s="309">
        <f t="shared" si="94"/>
        <v>0</v>
      </c>
      <c r="BJ352" s="309">
        <f t="shared" si="94"/>
        <v>0</v>
      </c>
      <c r="BK352" s="309">
        <f t="shared" si="101"/>
        <v>0</v>
      </c>
      <c r="BL352" s="309">
        <f t="shared" si="101"/>
        <v>0</v>
      </c>
      <c r="BM352" s="309">
        <f t="shared" si="101"/>
        <v>0</v>
      </c>
      <c r="BN352" s="309">
        <f t="shared" si="101"/>
        <v>0</v>
      </c>
      <c r="BO352" s="309">
        <f t="shared" si="99"/>
        <v>0</v>
      </c>
      <c r="BP352" s="309">
        <f t="shared" si="99"/>
        <v>0</v>
      </c>
      <c r="BQ352" s="98"/>
      <c r="BR352" s="332" t="s">
        <v>401</v>
      </c>
      <c r="BS352" s="104"/>
      <c r="BT352" s="123"/>
      <c r="BU352" s="29">
        <v>1501006838</v>
      </c>
      <c r="BV352" s="29" t="s">
        <v>333</v>
      </c>
    </row>
    <row r="353" spans="1:74" s="29" customFormat="1" outlineLevel="1">
      <c r="A353" s="68">
        <v>119</v>
      </c>
      <c r="B353" s="123" t="s">
        <v>458</v>
      </c>
      <c r="C353" s="187"/>
      <c r="D353" s="192" t="s">
        <v>99</v>
      </c>
      <c r="E353" s="186"/>
      <c r="F353" s="183"/>
      <c r="G353" s="118"/>
      <c r="H353" s="118"/>
      <c r="I353" s="77"/>
      <c r="J353" s="77"/>
      <c r="K353" s="182"/>
      <c r="L353" s="193"/>
      <c r="M353" s="193"/>
      <c r="N353" s="194" t="s">
        <v>333</v>
      </c>
      <c r="O353" s="78"/>
      <c r="P353" s="309">
        <f t="shared" si="102"/>
        <v>0</v>
      </c>
      <c r="Q353" s="91">
        <f t="shared" si="103"/>
        <v>2.5188164999999998E-2</v>
      </c>
      <c r="R353" s="309">
        <f t="shared" si="104"/>
        <v>0</v>
      </c>
      <c r="S353" s="309">
        <f t="shared" si="105"/>
        <v>0</v>
      </c>
      <c r="T353" s="309">
        <f t="shared" si="106"/>
        <v>2.5188164999999998E-2</v>
      </c>
      <c r="U353" s="309">
        <f t="shared" si="108"/>
        <v>0</v>
      </c>
      <c r="V353" s="309">
        <v>0</v>
      </c>
      <c r="W353" s="309">
        <v>0</v>
      </c>
      <c r="X353" s="309"/>
      <c r="Y353" s="309"/>
      <c r="Z353" s="309"/>
      <c r="AA353" s="309"/>
      <c r="AB353" s="309"/>
      <c r="AC353" s="309"/>
      <c r="AD353" s="309"/>
      <c r="AE353" s="309"/>
      <c r="AF353" s="309"/>
      <c r="AG353" s="309"/>
      <c r="AH353" s="325"/>
      <c r="AI353" s="325"/>
      <c r="AJ353" s="325"/>
      <c r="AK353" s="325"/>
      <c r="AL353" s="325"/>
      <c r="AM353" s="325"/>
      <c r="AN353" s="325"/>
      <c r="AO353" s="325"/>
      <c r="AP353" s="325"/>
      <c r="AQ353" s="325"/>
      <c r="AR353" s="325"/>
      <c r="AS353" s="325">
        <f t="shared" si="107"/>
        <v>0</v>
      </c>
      <c r="AT353" s="325"/>
      <c r="AU353" s="391">
        <v>0</v>
      </c>
      <c r="AV353" s="343">
        <v>0</v>
      </c>
      <c r="AW353" s="343">
        <v>0</v>
      </c>
      <c r="AX353" s="343">
        <v>0</v>
      </c>
      <c r="AY353" s="343">
        <v>0</v>
      </c>
      <c r="AZ353" s="343">
        <v>0</v>
      </c>
      <c r="BA353" s="343">
        <v>0</v>
      </c>
      <c r="BB353" s="337"/>
      <c r="BC353" s="451" t="s">
        <v>401</v>
      </c>
      <c r="BD353" s="355"/>
      <c r="BE353" s="309">
        <f t="shared" si="93"/>
        <v>0</v>
      </c>
      <c r="BF353" s="203">
        <v>2.5188164999999998E-2</v>
      </c>
      <c r="BG353" s="309">
        <f t="shared" si="94"/>
        <v>0</v>
      </c>
      <c r="BH353" s="309">
        <f t="shared" si="94"/>
        <v>0</v>
      </c>
      <c r="BI353" s="309">
        <f t="shared" si="94"/>
        <v>0</v>
      </c>
      <c r="BJ353" s="309">
        <f t="shared" si="94"/>
        <v>0</v>
      </c>
      <c r="BK353" s="309">
        <f t="shared" si="101"/>
        <v>0</v>
      </c>
      <c r="BL353" s="309">
        <f t="shared" si="101"/>
        <v>0</v>
      </c>
      <c r="BM353" s="309">
        <f t="shared" si="101"/>
        <v>0</v>
      </c>
      <c r="BN353" s="309">
        <f t="shared" si="101"/>
        <v>0</v>
      </c>
      <c r="BO353" s="309">
        <f t="shared" si="99"/>
        <v>0</v>
      </c>
      <c r="BP353" s="309">
        <f t="shared" si="99"/>
        <v>0</v>
      </c>
      <c r="BQ353" s="98"/>
      <c r="BR353" s="332" t="s">
        <v>401</v>
      </c>
      <c r="BS353" s="104"/>
      <c r="BT353" s="123"/>
      <c r="BU353" s="29">
        <v>1501006839</v>
      </c>
      <c r="BV353" s="29" t="s">
        <v>333</v>
      </c>
    </row>
    <row r="354" spans="1:74" s="29" customFormat="1" outlineLevel="1">
      <c r="A354" s="68">
        <v>120</v>
      </c>
      <c r="B354" s="123" t="s">
        <v>459</v>
      </c>
      <c r="C354" s="187"/>
      <c r="D354" s="192" t="s">
        <v>99</v>
      </c>
      <c r="E354" s="186"/>
      <c r="F354" s="183"/>
      <c r="G354" s="118"/>
      <c r="H354" s="118"/>
      <c r="I354" s="77"/>
      <c r="J354" s="77"/>
      <c r="K354" s="182"/>
      <c r="L354" s="193"/>
      <c r="M354" s="193"/>
      <c r="N354" s="194" t="s">
        <v>333</v>
      </c>
      <c r="O354" s="78"/>
      <c r="P354" s="309">
        <f t="shared" si="102"/>
        <v>0</v>
      </c>
      <c r="Q354" s="91">
        <f t="shared" si="103"/>
        <v>4.0770299999999998E-4</v>
      </c>
      <c r="R354" s="309">
        <f t="shared" si="104"/>
        <v>0</v>
      </c>
      <c r="S354" s="309">
        <f t="shared" si="105"/>
        <v>0</v>
      </c>
      <c r="T354" s="309">
        <f t="shared" si="106"/>
        <v>4.0770299999999998E-4</v>
      </c>
      <c r="U354" s="309">
        <f t="shared" si="108"/>
        <v>0</v>
      </c>
      <c r="V354" s="309">
        <v>0</v>
      </c>
      <c r="W354" s="309">
        <v>0</v>
      </c>
      <c r="X354" s="309"/>
      <c r="Y354" s="309"/>
      <c r="Z354" s="309"/>
      <c r="AA354" s="309"/>
      <c r="AB354" s="309"/>
      <c r="AC354" s="309"/>
      <c r="AD354" s="309"/>
      <c r="AE354" s="309"/>
      <c r="AF354" s="309"/>
      <c r="AG354" s="309"/>
      <c r="AH354" s="325"/>
      <c r="AI354" s="325"/>
      <c r="AJ354" s="325"/>
      <c r="AK354" s="325"/>
      <c r="AL354" s="325"/>
      <c r="AM354" s="325"/>
      <c r="AN354" s="325"/>
      <c r="AO354" s="325"/>
      <c r="AP354" s="325"/>
      <c r="AQ354" s="325"/>
      <c r="AR354" s="325"/>
      <c r="AS354" s="325">
        <f t="shared" si="107"/>
        <v>0</v>
      </c>
      <c r="AT354" s="325"/>
      <c r="AU354" s="391">
        <v>0</v>
      </c>
      <c r="AV354" s="343">
        <v>0</v>
      </c>
      <c r="AW354" s="343">
        <v>0</v>
      </c>
      <c r="AX354" s="343">
        <v>0</v>
      </c>
      <c r="AY354" s="343">
        <v>0</v>
      </c>
      <c r="AZ354" s="343">
        <v>0</v>
      </c>
      <c r="BA354" s="343">
        <v>0</v>
      </c>
      <c r="BB354" s="337"/>
      <c r="BC354" s="446" t="s">
        <v>334</v>
      </c>
      <c r="BD354" s="355"/>
      <c r="BE354" s="309">
        <f t="shared" si="93"/>
        <v>0</v>
      </c>
      <c r="BF354" s="203">
        <v>4.0770299999999998E-4</v>
      </c>
      <c r="BG354" s="309">
        <f t="shared" si="94"/>
        <v>0</v>
      </c>
      <c r="BH354" s="309">
        <f t="shared" si="94"/>
        <v>0</v>
      </c>
      <c r="BI354" s="309">
        <f t="shared" si="94"/>
        <v>0</v>
      </c>
      <c r="BJ354" s="309">
        <f t="shared" si="94"/>
        <v>0</v>
      </c>
      <c r="BK354" s="309">
        <f t="shared" si="101"/>
        <v>0</v>
      </c>
      <c r="BL354" s="309">
        <f t="shared" si="101"/>
        <v>0</v>
      </c>
      <c r="BM354" s="309">
        <f t="shared" si="101"/>
        <v>0</v>
      </c>
      <c r="BN354" s="309">
        <f t="shared" si="101"/>
        <v>0</v>
      </c>
      <c r="BO354" s="309">
        <f t="shared" si="99"/>
        <v>0</v>
      </c>
      <c r="BP354" s="309">
        <f t="shared" si="99"/>
        <v>0</v>
      </c>
      <c r="BQ354" s="98"/>
      <c r="BR354" s="327" t="s">
        <v>334</v>
      </c>
      <c r="BS354" s="104"/>
      <c r="BT354" s="123"/>
      <c r="BU354" s="29">
        <v>1501006840</v>
      </c>
      <c r="BV354" s="29" t="s">
        <v>333</v>
      </c>
    </row>
    <row r="355" spans="1:74" s="29" customFormat="1" outlineLevel="1">
      <c r="A355" s="68">
        <v>121</v>
      </c>
      <c r="B355" s="123" t="s">
        <v>460</v>
      </c>
      <c r="C355" s="187"/>
      <c r="D355" s="192" t="s">
        <v>99</v>
      </c>
      <c r="E355" s="186"/>
      <c r="F355" s="183"/>
      <c r="G355" s="118"/>
      <c r="H355" s="118"/>
      <c r="I355" s="77"/>
      <c r="J355" s="77"/>
      <c r="K355" s="182"/>
      <c r="L355" s="193"/>
      <c r="M355" s="193"/>
      <c r="N355" s="194" t="s">
        <v>333</v>
      </c>
      <c r="O355" s="78"/>
      <c r="P355" s="309">
        <f t="shared" si="102"/>
        <v>0</v>
      </c>
      <c r="Q355" s="91">
        <f t="shared" si="103"/>
        <v>3.8246069999999998E-3</v>
      </c>
      <c r="R355" s="309">
        <f t="shared" si="104"/>
        <v>0</v>
      </c>
      <c r="S355" s="309">
        <f t="shared" si="105"/>
        <v>0</v>
      </c>
      <c r="T355" s="309">
        <f t="shared" si="106"/>
        <v>3.8246069999999998E-3</v>
      </c>
      <c r="U355" s="309">
        <f t="shared" si="108"/>
        <v>0</v>
      </c>
      <c r="V355" s="309">
        <v>0</v>
      </c>
      <c r="W355" s="309">
        <v>0</v>
      </c>
      <c r="X355" s="309"/>
      <c r="Y355" s="309"/>
      <c r="Z355" s="309"/>
      <c r="AA355" s="309"/>
      <c r="AB355" s="309"/>
      <c r="AC355" s="309"/>
      <c r="AD355" s="309"/>
      <c r="AE355" s="309"/>
      <c r="AF355" s="309"/>
      <c r="AG355" s="309"/>
      <c r="AH355" s="325"/>
      <c r="AI355" s="325"/>
      <c r="AJ355" s="325"/>
      <c r="AK355" s="325"/>
      <c r="AL355" s="325"/>
      <c r="AM355" s="325"/>
      <c r="AN355" s="325"/>
      <c r="AO355" s="325"/>
      <c r="AP355" s="325"/>
      <c r="AQ355" s="325"/>
      <c r="AR355" s="325"/>
      <c r="AS355" s="325">
        <f t="shared" si="107"/>
        <v>0</v>
      </c>
      <c r="AT355" s="325"/>
      <c r="AU355" s="391">
        <v>0</v>
      </c>
      <c r="AV355" s="343">
        <v>0</v>
      </c>
      <c r="AW355" s="343">
        <v>0</v>
      </c>
      <c r="AX355" s="343">
        <v>0</v>
      </c>
      <c r="AY355" s="343">
        <v>0</v>
      </c>
      <c r="AZ355" s="343">
        <v>0</v>
      </c>
      <c r="BA355" s="343">
        <v>0</v>
      </c>
      <c r="BB355" s="337"/>
      <c r="BC355" s="446" t="s">
        <v>334</v>
      </c>
      <c r="BD355" s="355"/>
      <c r="BE355" s="309">
        <f t="shared" si="93"/>
        <v>0</v>
      </c>
      <c r="BF355" s="203">
        <v>3.8246069999999998E-3</v>
      </c>
      <c r="BG355" s="309">
        <f t="shared" si="94"/>
        <v>0</v>
      </c>
      <c r="BH355" s="309">
        <f t="shared" si="94"/>
        <v>0</v>
      </c>
      <c r="BI355" s="309">
        <f t="shared" si="94"/>
        <v>0</v>
      </c>
      <c r="BJ355" s="309">
        <f t="shared" si="94"/>
        <v>0</v>
      </c>
      <c r="BK355" s="309">
        <f t="shared" si="101"/>
        <v>0</v>
      </c>
      <c r="BL355" s="309">
        <f t="shared" si="101"/>
        <v>0</v>
      </c>
      <c r="BM355" s="309">
        <f t="shared" si="101"/>
        <v>0</v>
      </c>
      <c r="BN355" s="309">
        <f t="shared" si="101"/>
        <v>0</v>
      </c>
      <c r="BO355" s="309">
        <f t="shared" si="99"/>
        <v>0</v>
      </c>
      <c r="BP355" s="309">
        <f t="shared" si="99"/>
        <v>0</v>
      </c>
      <c r="BQ355" s="98"/>
      <c r="BR355" s="327" t="s">
        <v>334</v>
      </c>
      <c r="BS355" s="104"/>
      <c r="BT355" s="123"/>
      <c r="BU355" s="29">
        <v>1501006841</v>
      </c>
      <c r="BV355" s="29" t="s">
        <v>333</v>
      </c>
    </row>
    <row r="356" spans="1:74" s="29" customFormat="1" outlineLevel="1">
      <c r="A356" s="68">
        <v>122</v>
      </c>
      <c r="B356" s="123" t="s">
        <v>461</v>
      </c>
      <c r="C356" s="187"/>
      <c r="D356" s="192" t="s">
        <v>99</v>
      </c>
      <c r="E356" s="186"/>
      <c r="F356" s="183"/>
      <c r="G356" s="118"/>
      <c r="H356" s="118"/>
      <c r="I356" s="77"/>
      <c r="J356" s="77"/>
      <c r="K356" s="182"/>
      <c r="L356" s="193"/>
      <c r="M356" s="193"/>
      <c r="N356" s="194" t="s">
        <v>333</v>
      </c>
      <c r="O356" s="78"/>
      <c r="P356" s="309">
        <f t="shared" si="102"/>
        <v>0</v>
      </c>
      <c r="Q356" s="91">
        <f t="shared" si="103"/>
        <v>8.7066999999999998E-5</v>
      </c>
      <c r="R356" s="309">
        <f t="shared" si="104"/>
        <v>0</v>
      </c>
      <c r="S356" s="309">
        <f t="shared" si="105"/>
        <v>0</v>
      </c>
      <c r="T356" s="309">
        <f t="shared" si="106"/>
        <v>8.7066999999999998E-5</v>
      </c>
      <c r="U356" s="309">
        <f t="shared" si="108"/>
        <v>0</v>
      </c>
      <c r="V356" s="309">
        <v>0</v>
      </c>
      <c r="W356" s="309">
        <v>0</v>
      </c>
      <c r="X356" s="309"/>
      <c r="Y356" s="309"/>
      <c r="Z356" s="309"/>
      <c r="AA356" s="309"/>
      <c r="AB356" s="309"/>
      <c r="AC356" s="309"/>
      <c r="AD356" s="309"/>
      <c r="AE356" s="309"/>
      <c r="AF356" s="309"/>
      <c r="AG356" s="309"/>
      <c r="AH356" s="325"/>
      <c r="AI356" s="325"/>
      <c r="AJ356" s="325"/>
      <c r="AK356" s="325"/>
      <c r="AL356" s="325"/>
      <c r="AM356" s="325"/>
      <c r="AN356" s="325"/>
      <c r="AO356" s="325"/>
      <c r="AP356" s="325"/>
      <c r="AQ356" s="325"/>
      <c r="AR356" s="325"/>
      <c r="AS356" s="325">
        <f t="shared" si="107"/>
        <v>0</v>
      </c>
      <c r="AT356" s="325"/>
      <c r="AU356" s="391">
        <v>0</v>
      </c>
      <c r="AV356" s="343">
        <v>0</v>
      </c>
      <c r="AW356" s="343">
        <v>0</v>
      </c>
      <c r="AX356" s="343">
        <v>0</v>
      </c>
      <c r="AY356" s="343">
        <v>0</v>
      </c>
      <c r="AZ356" s="343">
        <v>0</v>
      </c>
      <c r="BA356" s="343">
        <v>0</v>
      </c>
      <c r="BB356" s="337"/>
      <c r="BC356" s="446" t="s">
        <v>334</v>
      </c>
      <c r="BD356" s="355"/>
      <c r="BE356" s="309">
        <f t="shared" si="93"/>
        <v>0</v>
      </c>
      <c r="BF356" s="203">
        <v>8.7066999999999998E-5</v>
      </c>
      <c r="BG356" s="309">
        <f t="shared" si="94"/>
        <v>0</v>
      </c>
      <c r="BH356" s="309">
        <f t="shared" si="94"/>
        <v>0</v>
      </c>
      <c r="BI356" s="309">
        <f t="shared" si="94"/>
        <v>0</v>
      </c>
      <c r="BJ356" s="309">
        <f t="shared" si="94"/>
        <v>0</v>
      </c>
      <c r="BK356" s="309">
        <f t="shared" si="101"/>
        <v>0</v>
      </c>
      <c r="BL356" s="309">
        <f t="shared" si="101"/>
        <v>0</v>
      </c>
      <c r="BM356" s="309">
        <f t="shared" si="101"/>
        <v>0</v>
      </c>
      <c r="BN356" s="309">
        <f t="shared" si="101"/>
        <v>0</v>
      </c>
      <c r="BO356" s="309">
        <f t="shared" si="99"/>
        <v>0</v>
      </c>
      <c r="BP356" s="309">
        <f t="shared" si="99"/>
        <v>0</v>
      </c>
      <c r="BQ356" s="98"/>
      <c r="BR356" s="327" t="s">
        <v>334</v>
      </c>
      <c r="BS356" s="104"/>
      <c r="BT356" s="123"/>
      <c r="BU356" s="29">
        <v>1501006842</v>
      </c>
      <c r="BV356" s="29" t="s">
        <v>333</v>
      </c>
    </row>
    <row r="357" spans="1:74" s="29" customFormat="1" outlineLevel="1">
      <c r="A357" s="68">
        <v>123</v>
      </c>
      <c r="B357" s="123" t="s">
        <v>462</v>
      </c>
      <c r="C357" s="187"/>
      <c r="D357" s="192" t="s">
        <v>99</v>
      </c>
      <c r="E357" s="186"/>
      <c r="F357" s="183"/>
      <c r="G357" s="118"/>
      <c r="H357" s="118"/>
      <c r="I357" s="77"/>
      <c r="J357" s="77"/>
      <c r="K357" s="182"/>
      <c r="L357" s="193"/>
      <c r="M357" s="193"/>
      <c r="N357" s="194" t="s">
        <v>333</v>
      </c>
      <c r="O357" s="78"/>
      <c r="P357" s="309">
        <f t="shared" si="102"/>
        <v>0</v>
      </c>
      <c r="Q357" s="91">
        <f t="shared" si="103"/>
        <v>8.2310499999999997E-4</v>
      </c>
      <c r="R357" s="309">
        <f t="shared" si="104"/>
        <v>0</v>
      </c>
      <c r="S357" s="309">
        <f t="shared" si="105"/>
        <v>0</v>
      </c>
      <c r="T357" s="309">
        <f t="shared" si="106"/>
        <v>8.2310499999999997E-4</v>
      </c>
      <c r="U357" s="309">
        <f t="shared" si="108"/>
        <v>0</v>
      </c>
      <c r="V357" s="309">
        <v>0</v>
      </c>
      <c r="W357" s="309">
        <v>0</v>
      </c>
      <c r="X357" s="309"/>
      <c r="Y357" s="309"/>
      <c r="Z357" s="309"/>
      <c r="AA357" s="309"/>
      <c r="AB357" s="309"/>
      <c r="AC357" s="309"/>
      <c r="AD357" s="309"/>
      <c r="AE357" s="309"/>
      <c r="AF357" s="309"/>
      <c r="AG357" s="309"/>
      <c r="AH357" s="325"/>
      <c r="AI357" s="325"/>
      <c r="AJ357" s="325"/>
      <c r="AK357" s="325"/>
      <c r="AL357" s="325"/>
      <c r="AM357" s="325"/>
      <c r="AN357" s="325"/>
      <c r="AO357" s="325"/>
      <c r="AP357" s="325"/>
      <c r="AQ357" s="325"/>
      <c r="AR357" s="325"/>
      <c r="AS357" s="325">
        <f t="shared" si="107"/>
        <v>0</v>
      </c>
      <c r="AT357" s="325"/>
      <c r="AU357" s="391">
        <v>0</v>
      </c>
      <c r="AV357" s="343">
        <v>0</v>
      </c>
      <c r="AW357" s="343">
        <v>0</v>
      </c>
      <c r="AX357" s="343">
        <v>0</v>
      </c>
      <c r="AY357" s="343">
        <v>0</v>
      </c>
      <c r="AZ357" s="343">
        <v>0</v>
      </c>
      <c r="BA357" s="343">
        <v>0</v>
      </c>
      <c r="BB357" s="337"/>
      <c r="BC357" s="451" t="s">
        <v>401</v>
      </c>
      <c r="BD357" s="355"/>
      <c r="BE357" s="309">
        <f t="shared" si="93"/>
        <v>0</v>
      </c>
      <c r="BF357" s="203">
        <v>8.2310499999999997E-4</v>
      </c>
      <c r="BG357" s="309">
        <f t="shared" si="94"/>
        <v>0</v>
      </c>
      <c r="BH357" s="309">
        <f t="shared" si="94"/>
        <v>0</v>
      </c>
      <c r="BI357" s="309">
        <f t="shared" si="94"/>
        <v>0</v>
      </c>
      <c r="BJ357" s="309">
        <f t="shared" si="94"/>
        <v>0</v>
      </c>
      <c r="BK357" s="309">
        <f t="shared" si="101"/>
        <v>0</v>
      </c>
      <c r="BL357" s="309">
        <f t="shared" si="101"/>
        <v>0</v>
      </c>
      <c r="BM357" s="309">
        <f t="shared" si="101"/>
        <v>0</v>
      </c>
      <c r="BN357" s="309">
        <f t="shared" si="101"/>
        <v>0</v>
      </c>
      <c r="BO357" s="309">
        <f t="shared" si="99"/>
        <v>0</v>
      </c>
      <c r="BP357" s="309">
        <f t="shared" si="99"/>
        <v>0</v>
      </c>
      <c r="BQ357" s="98"/>
      <c r="BR357" s="332" t="s">
        <v>401</v>
      </c>
      <c r="BS357" s="104"/>
      <c r="BT357" s="123"/>
      <c r="BU357" s="29">
        <v>1501006843</v>
      </c>
      <c r="BV357" s="29" t="s">
        <v>333</v>
      </c>
    </row>
    <row r="358" spans="1:74" s="29" customFormat="1" outlineLevel="1">
      <c r="A358" s="68">
        <v>124</v>
      </c>
      <c r="B358" s="123" t="s">
        <v>463</v>
      </c>
      <c r="C358" s="187"/>
      <c r="D358" s="192" t="s">
        <v>99</v>
      </c>
      <c r="E358" s="186"/>
      <c r="F358" s="183"/>
      <c r="G358" s="118"/>
      <c r="H358" s="118"/>
      <c r="I358" s="77"/>
      <c r="J358" s="77"/>
      <c r="K358" s="182"/>
      <c r="L358" s="193"/>
      <c r="M358" s="193"/>
      <c r="N358" s="194" t="s">
        <v>333</v>
      </c>
      <c r="O358" s="78"/>
      <c r="P358" s="309">
        <f t="shared" si="102"/>
        <v>0</v>
      </c>
      <c r="Q358" s="91">
        <f t="shared" si="103"/>
        <v>9.9409977999999996E-2</v>
      </c>
      <c r="R358" s="309">
        <f t="shared" si="104"/>
        <v>0</v>
      </c>
      <c r="S358" s="309">
        <f t="shared" si="105"/>
        <v>0</v>
      </c>
      <c r="T358" s="309">
        <f t="shared" si="106"/>
        <v>9.9409977999999996E-2</v>
      </c>
      <c r="U358" s="309">
        <f t="shared" si="108"/>
        <v>0</v>
      </c>
      <c r="V358" s="309">
        <v>0</v>
      </c>
      <c r="W358" s="309">
        <v>0</v>
      </c>
      <c r="X358" s="309"/>
      <c r="Y358" s="309"/>
      <c r="Z358" s="309"/>
      <c r="AA358" s="309"/>
      <c r="AB358" s="309"/>
      <c r="AC358" s="309"/>
      <c r="AD358" s="309"/>
      <c r="AE358" s="309"/>
      <c r="AF358" s="309"/>
      <c r="AG358" s="309"/>
      <c r="AH358" s="325"/>
      <c r="AI358" s="325"/>
      <c r="AJ358" s="325"/>
      <c r="AK358" s="325"/>
      <c r="AL358" s="325"/>
      <c r="AM358" s="325"/>
      <c r="AN358" s="325"/>
      <c r="AO358" s="325"/>
      <c r="AP358" s="325"/>
      <c r="AQ358" s="325"/>
      <c r="AR358" s="325"/>
      <c r="AS358" s="325">
        <f t="shared" si="107"/>
        <v>0</v>
      </c>
      <c r="AT358" s="325"/>
      <c r="AU358" s="391">
        <v>0</v>
      </c>
      <c r="AV358" s="343">
        <v>0</v>
      </c>
      <c r="AW358" s="343">
        <v>0</v>
      </c>
      <c r="AX358" s="343">
        <v>0</v>
      </c>
      <c r="AY358" s="343">
        <v>0</v>
      </c>
      <c r="AZ358" s="343">
        <v>0</v>
      </c>
      <c r="BA358" s="343">
        <v>0</v>
      </c>
      <c r="BB358" s="337"/>
      <c r="BC358" s="446" t="s">
        <v>334</v>
      </c>
      <c r="BD358" s="355"/>
      <c r="BE358" s="309">
        <f t="shared" si="93"/>
        <v>0</v>
      </c>
      <c r="BF358" s="203">
        <v>9.9409977999999996E-2</v>
      </c>
      <c r="BG358" s="309">
        <f t="shared" si="94"/>
        <v>0</v>
      </c>
      <c r="BH358" s="309">
        <f t="shared" si="94"/>
        <v>0</v>
      </c>
      <c r="BI358" s="309">
        <f t="shared" si="94"/>
        <v>0</v>
      </c>
      <c r="BJ358" s="309">
        <f t="shared" si="94"/>
        <v>0</v>
      </c>
      <c r="BK358" s="309">
        <f t="shared" si="101"/>
        <v>0</v>
      </c>
      <c r="BL358" s="309">
        <f t="shared" si="101"/>
        <v>0</v>
      </c>
      <c r="BM358" s="309">
        <f t="shared" si="101"/>
        <v>0</v>
      </c>
      <c r="BN358" s="309">
        <f t="shared" si="101"/>
        <v>0</v>
      </c>
      <c r="BO358" s="309">
        <f t="shared" si="99"/>
        <v>0</v>
      </c>
      <c r="BP358" s="309">
        <f t="shared" si="99"/>
        <v>0</v>
      </c>
      <c r="BQ358" s="98"/>
      <c r="BR358" s="327" t="s">
        <v>334</v>
      </c>
      <c r="BS358" s="104"/>
      <c r="BT358" s="123"/>
      <c r="BU358" s="29">
        <v>1501006844</v>
      </c>
      <c r="BV358" s="29" t="s">
        <v>333</v>
      </c>
    </row>
    <row r="359" spans="1:74" s="29" customFormat="1" outlineLevel="1">
      <c r="A359" s="68">
        <v>125</v>
      </c>
      <c r="B359" s="123" t="s">
        <v>464</v>
      </c>
      <c r="C359" s="187"/>
      <c r="D359" s="192" t="s">
        <v>99</v>
      </c>
      <c r="E359" s="186"/>
      <c r="F359" s="183"/>
      <c r="G359" s="118"/>
      <c r="H359" s="118"/>
      <c r="I359" s="77"/>
      <c r="J359" s="77"/>
      <c r="K359" s="182"/>
      <c r="L359" s="193"/>
      <c r="M359" s="193"/>
      <c r="N359" s="194" t="s">
        <v>333</v>
      </c>
      <c r="O359" s="78"/>
      <c r="P359" s="309">
        <f t="shared" si="102"/>
        <v>0</v>
      </c>
      <c r="Q359" s="91">
        <f t="shared" si="103"/>
        <v>1.561633E-3</v>
      </c>
      <c r="R359" s="309">
        <f t="shared" si="104"/>
        <v>0</v>
      </c>
      <c r="S359" s="309">
        <f t="shared" si="105"/>
        <v>0</v>
      </c>
      <c r="T359" s="309">
        <f t="shared" si="106"/>
        <v>1.561633E-3</v>
      </c>
      <c r="U359" s="309">
        <f t="shared" si="108"/>
        <v>0</v>
      </c>
      <c r="V359" s="309">
        <v>0</v>
      </c>
      <c r="W359" s="309">
        <v>0</v>
      </c>
      <c r="X359" s="309"/>
      <c r="Y359" s="309"/>
      <c r="Z359" s="309"/>
      <c r="AA359" s="309"/>
      <c r="AB359" s="309"/>
      <c r="AC359" s="309"/>
      <c r="AD359" s="309"/>
      <c r="AE359" s="309"/>
      <c r="AF359" s="309"/>
      <c r="AG359" s="309"/>
      <c r="AH359" s="325"/>
      <c r="AI359" s="325"/>
      <c r="AJ359" s="325"/>
      <c r="AK359" s="325"/>
      <c r="AL359" s="325"/>
      <c r="AM359" s="325"/>
      <c r="AN359" s="325"/>
      <c r="AO359" s="325"/>
      <c r="AP359" s="325"/>
      <c r="AQ359" s="325"/>
      <c r="AR359" s="325"/>
      <c r="AS359" s="325">
        <f t="shared" si="107"/>
        <v>0</v>
      </c>
      <c r="AT359" s="325"/>
      <c r="AU359" s="391">
        <v>0</v>
      </c>
      <c r="AV359" s="343">
        <v>0</v>
      </c>
      <c r="AW359" s="343">
        <v>0</v>
      </c>
      <c r="AX359" s="343">
        <v>0</v>
      </c>
      <c r="AY359" s="343">
        <v>0</v>
      </c>
      <c r="AZ359" s="343">
        <v>0</v>
      </c>
      <c r="BA359" s="343">
        <v>0</v>
      </c>
      <c r="BB359" s="337"/>
      <c r="BC359" s="446" t="s">
        <v>334</v>
      </c>
      <c r="BD359" s="355"/>
      <c r="BE359" s="309">
        <f t="shared" si="93"/>
        <v>0</v>
      </c>
      <c r="BF359" s="203">
        <v>1.561633E-3</v>
      </c>
      <c r="BG359" s="309">
        <f t="shared" si="94"/>
        <v>0</v>
      </c>
      <c r="BH359" s="309">
        <f t="shared" si="94"/>
        <v>0</v>
      </c>
      <c r="BI359" s="309">
        <f t="shared" si="94"/>
        <v>0</v>
      </c>
      <c r="BJ359" s="309">
        <f t="shared" si="94"/>
        <v>0</v>
      </c>
      <c r="BK359" s="309">
        <f t="shared" si="101"/>
        <v>0</v>
      </c>
      <c r="BL359" s="309">
        <f t="shared" si="101"/>
        <v>0</v>
      </c>
      <c r="BM359" s="309">
        <f t="shared" si="101"/>
        <v>0</v>
      </c>
      <c r="BN359" s="309">
        <f t="shared" si="101"/>
        <v>0</v>
      </c>
      <c r="BO359" s="309">
        <f t="shared" si="99"/>
        <v>0</v>
      </c>
      <c r="BP359" s="309">
        <f t="shared" si="99"/>
        <v>0</v>
      </c>
      <c r="BQ359" s="98"/>
      <c r="BR359" s="327" t="s">
        <v>334</v>
      </c>
      <c r="BS359" s="104"/>
      <c r="BT359" s="123"/>
      <c r="BU359" s="29">
        <v>1501006845</v>
      </c>
      <c r="BV359" s="29" t="s">
        <v>333</v>
      </c>
    </row>
    <row r="360" spans="1:74" s="29" customFormat="1" outlineLevel="1">
      <c r="A360" s="68">
        <v>126</v>
      </c>
      <c r="B360" s="123" t="s">
        <v>465</v>
      </c>
      <c r="C360" s="187"/>
      <c r="D360" s="192" t="s">
        <v>99</v>
      </c>
      <c r="E360" s="186"/>
      <c r="F360" s="183"/>
      <c r="G360" s="118"/>
      <c r="H360" s="118"/>
      <c r="I360" s="77"/>
      <c r="J360" s="77"/>
      <c r="K360" s="182"/>
      <c r="L360" s="193"/>
      <c r="M360" s="193"/>
      <c r="N360" s="194" t="s">
        <v>333</v>
      </c>
      <c r="O360" s="78"/>
      <c r="P360" s="309">
        <f t="shared" si="102"/>
        <v>0</v>
      </c>
      <c r="Q360" s="91">
        <f t="shared" si="103"/>
        <v>5.0294800000000002E-3</v>
      </c>
      <c r="R360" s="309">
        <f t="shared" si="104"/>
        <v>0</v>
      </c>
      <c r="S360" s="309">
        <f t="shared" si="105"/>
        <v>0</v>
      </c>
      <c r="T360" s="309">
        <f t="shared" si="106"/>
        <v>5.0294800000000002E-3</v>
      </c>
      <c r="U360" s="309">
        <f t="shared" si="108"/>
        <v>0</v>
      </c>
      <c r="V360" s="309">
        <v>0</v>
      </c>
      <c r="W360" s="309">
        <v>0</v>
      </c>
      <c r="X360" s="309"/>
      <c r="Y360" s="309"/>
      <c r="Z360" s="309"/>
      <c r="AA360" s="309"/>
      <c r="AB360" s="309"/>
      <c r="AC360" s="309"/>
      <c r="AD360" s="309"/>
      <c r="AE360" s="309"/>
      <c r="AF360" s="309"/>
      <c r="AG360" s="309"/>
      <c r="AH360" s="325"/>
      <c r="AI360" s="325"/>
      <c r="AJ360" s="325"/>
      <c r="AK360" s="325"/>
      <c r="AL360" s="325"/>
      <c r="AM360" s="325"/>
      <c r="AN360" s="325"/>
      <c r="AO360" s="325"/>
      <c r="AP360" s="325"/>
      <c r="AQ360" s="325"/>
      <c r="AR360" s="325"/>
      <c r="AS360" s="325">
        <f t="shared" si="107"/>
        <v>0</v>
      </c>
      <c r="AT360" s="325"/>
      <c r="AU360" s="391">
        <v>0</v>
      </c>
      <c r="AV360" s="343">
        <v>0</v>
      </c>
      <c r="AW360" s="343">
        <v>0</v>
      </c>
      <c r="AX360" s="343">
        <v>0</v>
      </c>
      <c r="AY360" s="343">
        <v>0</v>
      </c>
      <c r="AZ360" s="343">
        <v>0</v>
      </c>
      <c r="BA360" s="343">
        <v>0</v>
      </c>
      <c r="BB360" s="337"/>
      <c r="BC360" s="451" t="s">
        <v>401</v>
      </c>
      <c r="BD360" s="355"/>
      <c r="BE360" s="309">
        <f t="shared" ref="BE360:BH395" si="109">BX360</f>
        <v>0</v>
      </c>
      <c r="BF360" s="203">
        <v>5.0294800000000002E-3</v>
      </c>
      <c r="BG360" s="309">
        <f t="shared" ref="BG360:BM394" si="110">BZ360</f>
        <v>0</v>
      </c>
      <c r="BH360" s="309">
        <f t="shared" si="110"/>
        <v>0</v>
      </c>
      <c r="BI360" s="309">
        <f t="shared" si="110"/>
        <v>0</v>
      </c>
      <c r="BJ360" s="309">
        <f t="shared" si="110"/>
        <v>0</v>
      </c>
      <c r="BK360" s="309">
        <f t="shared" si="101"/>
        <v>0</v>
      </c>
      <c r="BL360" s="309">
        <f t="shared" si="101"/>
        <v>0</v>
      </c>
      <c r="BM360" s="309">
        <f t="shared" si="101"/>
        <v>0</v>
      </c>
      <c r="BN360" s="309">
        <f t="shared" si="101"/>
        <v>0</v>
      </c>
      <c r="BO360" s="309">
        <f t="shared" si="99"/>
        <v>0</v>
      </c>
      <c r="BP360" s="309">
        <f t="shared" si="99"/>
        <v>0</v>
      </c>
      <c r="BQ360" s="98"/>
      <c r="BR360" s="332" t="s">
        <v>401</v>
      </c>
      <c r="BS360" s="104"/>
      <c r="BT360" s="123"/>
      <c r="BU360" s="29">
        <v>1501006846</v>
      </c>
      <c r="BV360" s="29" t="s">
        <v>333</v>
      </c>
    </row>
    <row r="361" spans="1:74" s="29" customFormat="1" outlineLevel="1">
      <c r="A361" s="68">
        <v>127</v>
      </c>
      <c r="B361" s="123" t="s">
        <v>466</v>
      </c>
      <c r="C361" s="187"/>
      <c r="D361" s="192" t="s">
        <v>99</v>
      </c>
      <c r="E361" s="186"/>
      <c r="F361" s="183"/>
      <c r="G361" s="118"/>
      <c r="H361" s="118"/>
      <c r="I361" s="77"/>
      <c r="J361" s="77"/>
      <c r="K361" s="182"/>
      <c r="L361" s="193"/>
      <c r="M361" s="193"/>
      <c r="N361" s="194" t="s">
        <v>333</v>
      </c>
      <c r="O361" s="78"/>
      <c r="P361" s="309">
        <f t="shared" si="102"/>
        <v>0</v>
      </c>
      <c r="Q361" s="91">
        <f t="shared" si="103"/>
        <v>1.5600531000000001E-2</v>
      </c>
      <c r="R361" s="309">
        <f t="shared" si="104"/>
        <v>0</v>
      </c>
      <c r="S361" s="309">
        <f t="shared" si="105"/>
        <v>0</v>
      </c>
      <c r="T361" s="309">
        <f t="shared" si="106"/>
        <v>1.5600531000000001E-2</v>
      </c>
      <c r="U361" s="309">
        <f t="shared" si="108"/>
        <v>0</v>
      </c>
      <c r="V361" s="309">
        <v>0</v>
      </c>
      <c r="W361" s="309">
        <v>0</v>
      </c>
      <c r="X361" s="309"/>
      <c r="Y361" s="309"/>
      <c r="Z361" s="309"/>
      <c r="AA361" s="309"/>
      <c r="AB361" s="309"/>
      <c r="AC361" s="309"/>
      <c r="AD361" s="309"/>
      <c r="AE361" s="309"/>
      <c r="AF361" s="309"/>
      <c r="AG361" s="309"/>
      <c r="AH361" s="325"/>
      <c r="AI361" s="325"/>
      <c r="AJ361" s="325"/>
      <c r="AK361" s="325"/>
      <c r="AL361" s="325"/>
      <c r="AM361" s="325"/>
      <c r="AN361" s="325"/>
      <c r="AO361" s="325"/>
      <c r="AP361" s="325"/>
      <c r="AQ361" s="325"/>
      <c r="AR361" s="325"/>
      <c r="AS361" s="325">
        <f t="shared" si="107"/>
        <v>0</v>
      </c>
      <c r="AT361" s="325"/>
      <c r="AU361" s="391">
        <v>0</v>
      </c>
      <c r="AV361" s="343">
        <v>0</v>
      </c>
      <c r="AW361" s="343">
        <v>0</v>
      </c>
      <c r="AX361" s="343">
        <v>0</v>
      </c>
      <c r="AY361" s="343">
        <v>0</v>
      </c>
      <c r="AZ361" s="343">
        <v>0</v>
      </c>
      <c r="BA361" s="343">
        <v>0</v>
      </c>
      <c r="BB361" s="337"/>
      <c r="BC361" s="451" t="s">
        <v>401</v>
      </c>
      <c r="BD361" s="355"/>
      <c r="BE361" s="309">
        <f t="shared" si="109"/>
        <v>0</v>
      </c>
      <c r="BF361" s="203">
        <v>1.5600531000000001E-2</v>
      </c>
      <c r="BG361" s="309">
        <f t="shared" si="110"/>
        <v>0</v>
      </c>
      <c r="BH361" s="309">
        <f t="shared" si="110"/>
        <v>0</v>
      </c>
      <c r="BI361" s="309">
        <f t="shared" si="110"/>
        <v>0</v>
      </c>
      <c r="BJ361" s="309">
        <f t="shared" si="110"/>
        <v>0</v>
      </c>
      <c r="BK361" s="309">
        <f t="shared" si="101"/>
        <v>0</v>
      </c>
      <c r="BL361" s="309">
        <f t="shared" si="101"/>
        <v>0</v>
      </c>
      <c r="BM361" s="309">
        <f t="shared" si="101"/>
        <v>0</v>
      </c>
      <c r="BN361" s="309">
        <f t="shared" si="101"/>
        <v>0</v>
      </c>
      <c r="BO361" s="309">
        <f t="shared" si="99"/>
        <v>0</v>
      </c>
      <c r="BP361" s="309">
        <f t="shared" si="99"/>
        <v>0</v>
      </c>
      <c r="BQ361" s="98"/>
      <c r="BR361" s="332" t="s">
        <v>401</v>
      </c>
      <c r="BS361" s="104"/>
      <c r="BT361" s="123"/>
      <c r="BU361" s="29">
        <v>1501006847</v>
      </c>
      <c r="BV361" s="29" t="s">
        <v>333</v>
      </c>
    </row>
    <row r="362" spans="1:74" s="29" customFormat="1" outlineLevel="1">
      <c r="A362" s="68">
        <v>128</v>
      </c>
      <c r="B362" s="123" t="s">
        <v>467</v>
      </c>
      <c r="C362" s="187"/>
      <c r="D362" s="192" t="s">
        <v>99</v>
      </c>
      <c r="E362" s="186"/>
      <c r="F362" s="183"/>
      <c r="G362" s="118"/>
      <c r="H362" s="118"/>
      <c r="I362" s="77"/>
      <c r="J362" s="77"/>
      <c r="K362" s="182"/>
      <c r="L362" s="193"/>
      <c r="M362" s="193"/>
      <c r="N362" s="194" t="s">
        <v>333</v>
      </c>
      <c r="O362" s="78"/>
      <c r="P362" s="309">
        <f t="shared" si="102"/>
        <v>0</v>
      </c>
      <c r="Q362" s="91">
        <f t="shared" si="103"/>
        <v>6.2588310000000003E-3</v>
      </c>
      <c r="R362" s="309">
        <f t="shared" si="104"/>
        <v>0</v>
      </c>
      <c r="S362" s="309">
        <f t="shared" si="105"/>
        <v>0</v>
      </c>
      <c r="T362" s="309">
        <f t="shared" si="106"/>
        <v>6.2588310000000003E-3</v>
      </c>
      <c r="U362" s="309">
        <f t="shared" si="108"/>
        <v>0</v>
      </c>
      <c r="V362" s="309">
        <v>0</v>
      </c>
      <c r="W362" s="309">
        <v>0</v>
      </c>
      <c r="X362" s="309"/>
      <c r="Y362" s="309"/>
      <c r="Z362" s="309"/>
      <c r="AA362" s="309"/>
      <c r="AB362" s="309"/>
      <c r="AC362" s="309"/>
      <c r="AD362" s="309"/>
      <c r="AE362" s="309"/>
      <c r="AF362" s="309"/>
      <c r="AG362" s="309"/>
      <c r="AH362" s="325"/>
      <c r="AI362" s="325"/>
      <c r="AJ362" s="325"/>
      <c r="AK362" s="325"/>
      <c r="AL362" s="325"/>
      <c r="AM362" s="325"/>
      <c r="AN362" s="325"/>
      <c r="AO362" s="325"/>
      <c r="AP362" s="325"/>
      <c r="AQ362" s="325"/>
      <c r="AR362" s="325"/>
      <c r="AS362" s="325">
        <f t="shared" si="107"/>
        <v>0</v>
      </c>
      <c r="AT362" s="325"/>
      <c r="AU362" s="391">
        <v>0</v>
      </c>
      <c r="AV362" s="343">
        <v>0</v>
      </c>
      <c r="AW362" s="343">
        <v>0</v>
      </c>
      <c r="AX362" s="343">
        <v>0</v>
      </c>
      <c r="AY362" s="343">
        <v>0</v>
      </c>
      <c r="AZ362" s="343">
        <v>0</v>
      </c>
      <c r="BA362" s="343">
        <v>0</v>
      </c>
      <c r="BB362" s="337"/>
      <c r="BC362" s="451" t="s">
        <v>401</v>
      </c>
      <c r="BD362" s="355"/>
      <c r="BE362" s="309">
        <f t="shared" si="109"/>
        <v>0</v>
      </c>
      <c r="BF362" s="203">
        <v>6.2588310000000003E-3</v>
      </c>
      <c r="BG362" s="309">
        <f t="shared" si="110"/>
        <v>0</v>
      </c>
      <c r="BH362" s="309">
        <f t="shared" si="110"/>
        <v>0</v>
      </c>
      <c r="BI362" s="309">
        <f t="shared" si="110"/>
        <v>0</v>
      </c>
      <c r="BJ362" s="309">
        <f t="shared" si="110"/>
        <v>0</v>
      </c>
      <c r="BK362" s="309">
        <f t="shared" si="101"/>
        <v>0</v>
      </c>
      <c r="BL362" s="309">
        <f t="shared" si="101"/>
        <v>0</v>
      </c>
      <c r="BM362" s="309">
        <f t="shared" si="101"/>
        <v>0</v>
      </c>
      <c r="BN362" s="309">
        <f t="shared" si="101"/>
        <v>0</v>
      </c>
      <c r="BO362" s="309">
        <f t="shared" si="99"/>
        <v>0</v>
      </c>
      <c r="BP362" s="309">
        <f t="shared" si="99"/>
        <v>0</v>
      </c>
      <c r="BQ362" s="98"/>
      <c r="BR362" s="332" t="s">
        <v>401</v>
      </c>
      <c r="BS362" s="104"/>
      <c r="BT362" s="123"/>
      <c r="BU362" s="29">
        <v>1501006848</v>
      </c>
      <c r="BV362" s="29" t="s">
        <v>333</v>
      </c>
    </row>
    <row r="363" spans="1:74" s="29" customFormat="1" outlineLevel="1">
      <c r="A363" s="68">
        <v>129</v>
      </c>
      <c r="B363" s="123" t="s">
        <v>468</v>
      </c>
      <c r="C363" s="187"/>
      <c r="D363" s="192" t="s">
        <v>99</v>
      </c>
      <c r="E363" s="186"/>
      <c r="F363" s="183"/>
      <c r="G363" s="118"/>
      <c r="H363" s="118"/>
      <c r="I363" s="77"/>
      <c r="J363" s="77"/>
      <c r="K363" s="182"/>
      <c r="L363" s="193"/>
      <c r="M363" s="193"/>
      <c r="N363" s="194" t="s">
        <v>333</v>
      </c>
      <c r="O363" s="78"/>
      <c r="P363" s="309">
        <f t="shared" ref="P363:P378" si="111">BE363</f>
        <v>0</v>
      </c>
      <c r="Q363" s="91">
        <f t="shared" ref="Q363:Q378" si="112">BF363</f>
        <v>2.353651E-3</v>
      </c>
      <c r="R363" s="309">
        <f t="shared" ref="R363:R378" si="113">BG363</f>
        <v>0</v>
      </c>
      <c r="S363" s="309">
        <f t="shared" ref="S363:S378" si="114">BH363</f>
        <v>0</v>
      </c>
      <c r="T363" s="309">
        <f t="shared" si="106"/>
        <v>2.353651E-3</v>
      </c>
      <c r="U363" s="309">
        <f t="shared" si="108"/>
        <v>0</v>
      </c>
      <c r="V363" s="309">
        <v>0</v>
      </c>
      <c r="W363" s="309">
        <v>0</v>
      </c>
      <c r="X363" s="309"/>
      <c r="Y363" s="309"/>
      <c r="Z363" s="309"/>
      <c r="AA363" s="309"/>
      <c r="AB363" s="309"/>
      <c r="AC363" s="309"/>
      <c r="AD363" s="309"/>
      <c r="AE363" s="309"/>
      <c r="AF363" s="309"/>
      <c r="AG363" s="309"/>
      <c r="AH363" s="325"/>
      <c r="AI363" s="325"/>
      <c r="AJ363" s="325"/>
      <c r="AK363" s="325"/>
      <c r="AL363" s="325"/>
      <c r="AM363" s="325"/>
      <c r="AN363" s="325"/>
      <c r="AO363" s="325"/>
      <c r="AP363" s="325"/>
      <c r="AQ363" s="325"/>
      <c r="AR363" s="325"/>
      <c r="AS363" s="325">
        <f t="shared" si="107"/>
        <v>0</v>
      </c>
      <c r="AT363" s="325"/>
      <c r="AU363" s="391">
        <v>0</v>
      </c>
      <c r="AV363" s="343">
        <v>0</v>
      </c>
      <c r="AW363" s="343">
        <v>0</v>
      </c>
      <c r="AX363" s="343">
        <v>0</v>
      </c>
      <c r="AY363" s="343">
        <v>0</v>
      </c>
      <c r="AZ363" s="343">
        <v>0</v>
      </c>
      <c r="BA363" s="343">
        <v>0</v>
      </c>
      <c r="BB363" s="337"/>
      <c r="BC363" s="446" t="s">
        <v>334</v>
      </c>
      <c r="BD363" s="355"/>
      <c r="BE363" s="309">
        <f t="shared" si="109"/>
        <v>0</v>
      </c>
      <c r="BF363" s="203">
        <v>2.353651E-3</v>
      </c>
      <c r="BG363" s="309">
        <f t="shared" si="110"/>
        <v>0</v>
      </c>
      <c r="BH363" s="309">
        <f t="shared" si="110"/>
        <v>0</v>
      </c>
      <c r="BI363" s="309">
        <f t="shared" si="110"/>
        <v>0</v>
      </c>
      <c r="BJ363" s="309">
        <f t="shared" si="110"/>
        <v>0</v>
      </c>
      <c r="BK363" s="309">
        <f t="shared" si="101"/>
        <v>0</v>
      </c>
      <c r="BL363" s="309">
        <f t="shared" si="101"/>
        <v>0</v>
      </c>
      <c r="BM363" s="309">
        <f t="shared" si="101"/>
        <v>0</v>
      </c>
      <c r="BN363" s="309">
        <f t="shared" si="101"/>
        <v>0</v>
      </c>
      <c r="BO363" s="309">
        <f t="shared" si="99"/>
        <v>0</v>
      </c>
      <c r="BP363" s="309">
        <f t="shared" si="99"/>
        <v>0</v>
      </c>
      <c r="BQ363" s="98"/>
      <c r="BR363" s="327" t="s">
        <v>334</v>
      </c>
      <c r="BS363" s="104"/>
      <c r="BT363" s="123"/>
      <c r="BU363" s="29">
        <v>1501006849</v>
      </c>
      <c r="BV363" s="29" t="s">
        <v>333</v>
      </c>
    </row>
    <row r="364" spans="1:74" s="29" customFormat="1" outlineLevel="1">
      <c r="A364" s="68">
        <v>130</v>
      </c>
      <c r="B364" s="123" t="s">
        <v>469</v>
      </c>
      <c r="C364" s="187"/>
      <c r="D364" s="192" t="s">
        <v>99</v>
      </c>
      <c r="E364" s="186"/>
      <c r="F364" s="183"/>
      <c r="G364" s="118"/>
      <c r="H364" s="118"/>
      <c r="I364" s="77"/>
      <c r="J364" s="77"/>
      <c r="K364" s="182"/>
      <c r="L364" s="193"/>
      <c r="M364" s="193"/>
      <c r="N364" s="194" t="s">
        <v>333</v>
      </c>
      <c r="O364" s="78"/>
      <c r="P364" s="309">
        <f t="shared" si="111"/>
        <v>0</v>
      </c>
      <c r="Q364" s="91">
        <f t="shared" si="112"/>
        <v>1.5672209999999999E-3</v>
      </c>
      <c r="R364" s="309">
        <f t="shared" si="113"/>
        <v>0</v>
      </c>
      <c r="S364" s="309">
        <f t="shared" si="114"/>
        <v>0</v>
      </c>
      <c r="T364" s="309">
        <f t="shared" si="106"/>
        <v>1.5672209999999999E-3</v>
      </c>
      <c r="U364" s="309">
        <f t="shared" si="108"/>
        <v>0</v>
      </c>
      <c r="V364" s="309">
        <v>0</v>
      </c>
      <c r="W364" s="309">
        <v>0</v>
      </c>
      <c r="X364" s="309"/>
      <c r="Y364" s="309"/>
      <c r="Z364" s="309"/>
      <c r="AA364" s="309"/>
      <c r="AB364" s="309"/>
      <c r="AC364" s="309"/>
      <c r="AD364" s="309"/>
      <c r="AE364" s="309"/>
      <c r="AF364" s="309"/>
      <c r="AG364" s="309"/>
      <c r="AH364" s="325"/>
      <c r="AI364" s="325"/>
      <c r="AJ364" s="325"/>
      <c r="AK364" s="325"/>
      <c r="AL364" s="325"/>
      <c r="AM364" s="325"/>
      <c r="AN364" s="325"/>
      <c r="AO364" s="325"/>
      <c r="AP364" s="325"/>
      <c r="AQ364" s="325"/>
      <c r="AR364" s="325"/>
      <c r="AS364" s="325">
        <f t="shared" si="107"/>
        <v>0</v>
      </c>
      <c r="AT364" s="325"/>
      <c r="AU364" s="391">
        <v>0</v>
      </c>
      <c r="AV364" s="343">
        <v>0</v>
      </c>
      <c r="AW364" s="343">
        <v>0</v>
      </c>
      <c r="AX364" s="343">
        <v>0</v>
      </c>
      <c r="AY364" s="343">
        <v>0</v>
      </c>
      <c r="AZ364" s="343">
        <v>0</v>
      </c>
      <c r="BA364" s="343">
        <v>0</v>
      </c>
      <c r="BB364" s="337"/>
      <c r="BC364" s="452" t="s">
        <v>406</v>
      </c>
      <c r="BD364" s="355"/>
      <c r="BE364" s="309">
        <f t="shared" si="109"/>
        <v>0</v>
      </c>
      <c r="BF364" s="203">
        <v>1.5672209999999999E-3</v>
      </c>
      <c r="BG364" s="309">
        <f t="shared" si="110"/>
        <v>0</v>
      </c>
      <c r="BH364" s="309">
        <f t="shared" si="110"/>
        <v>0</v>
      </c>
      <c r="BI364" s="309">
        <f t="shared" si="110"/>
        <v>0</v>
      </c>
      <c r="BJ364" s="309">
        <f t="shared" si="110"/>
        <v>0</v>
      </c>
      <c r="BK364" s="309">
        <f t="shared" si="101"/>
        <v>0</v>
      </c>
      <c r="BL364" s="309">
        <f t="shared" si="101"/>
        <v>0</v>
      </c>
      <c r="BM364" s="309">
        <f t="shared" si="101"/>
        <v>0</v>
      </c>
      <c r="BN364" s="309">
        <f t="shared" si="101"/>
        <v>0</v>
      </c>
      <c r="BO364" s="309">
        <f t="shared" si="99"/>
        <v>0</v>
      </c>
      <c r="BP364" s="309">
        <f t="shared" si="99"/>
        <v>0</v>
      </c>
      <c r="BQ364" s="98"/>
      <c r="BR364" s="333" t="s">
        <v>406</v>
      </c>
      <c r="BS364" s="104"/>
      <c r="BT364" s="123"/>
      <c r="BU364" s="29">
        <v>1501006850</v>
      </c>
      <c r="BV364" s="29" t="s">
        <v>333</v>
      </c>
    </row>
    <row r="365" spans="1:74" s="29" customFormat="1" outlineLevel="1">
      <c r="A365" s="68">
        <v>131</v>
      </c>
      <c r="B365" s="123" t="s">
        <v>470</v>
      </c>
      <c r="C365" s="187"/>
      <c r="D365" s="192" t="s">
        <v>99</v>
      </c>
      <c r="E365" s="186"/>
      <c r="F365" s="183"/>
      <c r="G365" s="118"/>
      <c r="H365" s="118"/>
      <c r="I365" s="77"/>
      <c r="J365" s="77"/>
      <c r="K365" s="182"/>
      <c r="L365" s="193"/>
      <c r="M365" s="193"/>
      <c r="N365" s="194" t="s">
        <v>333</v>
      </c>
      <c r="O365" s="78"/>
      <c r="P365" s="309">
        <f t="shared" si="111"/>
        <v>0</v>
      </c>
      <c r="Q365" s="91">
        <f t="shared" si="112"/>
        <v>1.635811E-3</v>
      </c>
      <c r="R365" s="309">
        <f t="shared" si="113"/>
        <v>0</v>
      </c>
      <c r="S365" s="309">
        <f t="shared" si="114"/>
        <v>0</v>
      </c>
      <c r="T365" s="309">
        <f t="shared" si="106"/>
        <v>1.635811E-3</v>
      </c>
      <c r="U365" s="309">
        <f t="shared" si="108"/>
        <v>0</v>
      </c>
      <c r="V365" s="309">
        <v>0</v>
      </c>
      <c r="W365" s="309">
        <v>0</v>
      </c>
      <c r="X365" s="309"/>
      <c r="Y365" s="309"/>
      <c r="Z365" s="309"/>
      <c r="AA365" s="309"/>
      <c r="AB365" s="309"/>
      <c r="AC365" s="309"/>
      <c r="AD365" s="309"/>
      <c r="AE365" s="309"/>
      <c r="AF365" s="309"/>
      <c r="AG365" s="309"/>
      <c r="AH365" s="325"/>
      <c r="AI365" s="325"/>
      <c r="AJ365" s="325"/>
      <c r="AK365" s="325"/>
      <c r="AL365" s="325"/>
      <c r="AM365" s="325"/>
      <c r="AN365" s="325"/>
      <c r="AO365" s="325"/>
      <c r="AP365" s="325"/>
      <c r="AQ365" s="325"/>
      <c r="AR365" s="325"/>
      <c r="AS365" s="325">
        <f t="shared" si="107"/>
        <v>0</v>
      </c>
      <c r="AT365" s="325"/>
      <c r="AU365" s="391">
        <v>0</v>
      </c>
      <c r="AV365" s="343">
        <v>0</v>
      </c>
      <c r="AW365" s="343">
        <v>0</v>
      </c>
      <c r="AX365" s="343">
        <v>0</v>
      </c>
      <c r="AY365" s="343">
        <v>0</v>
      </c>
      <c r="AZ365" s="343">
        <v>0</v>
      </c>
      <c r="BA365" s="343">
        <v>0</v>
      </c>
      <c r="BB365" s="337"/>
      <c r="BC365" s="452" t="s">
        <v>406</v>
      </c>
      <c r="BD365" s="355"/>
      <c r="BE365" s="309">
        <f t="shared" si="109"/>
        <v>0</v>
      </c>
      <c r="BF365" s="203">
        <v>1.635811E-3</v>
      </c>
      <c r="BG365" s="309">
        <f t="shared" si="110"/>
        <v>0</v>
      </c>
      <c r="BH365" s="309">
        <f t="shared" si="110"/>
        <v>0</v>
      </c>
      <c r="BI365" s="309">
        <f t="shared" si="110"/>
        <v>0</v>
      </c>
      <c r="BJ365" s="309">
        <f t="shared" si="110"/>
        <v>0</v>
      </c>
      <c r="BK365" s="309">
        <f t="shared" si="101"/>
        <v>0</v>
      </c>
      <c r="BL365" s="309">
        <f t="shared" si="101"/>
        <v>0</v>
      </c>
      <c r="BM365" s="309">
        <f t="shared" si="101"/>
        <v>0</v>
      </c>
      <c r="BN365" s="309">
        <f t="shared" si="101"/>
        <v>0</v>
      </c>
      <c r="BO365" s="309">
        <f t="shared" si="99"/>
        <v>0</v>
      </c>
      <c r="BP365" s="309">
        <f t="shared" si="99"/>
        <v>0</v>
      </c>
      <c r="BQ365" s="98"/>
      <c r="BR365" s="333" t="s">
        <v>406</v>
      </c>
      <c r="BS365" s="104"/>
      <c r="BT365" s="123"/>
      <c r="BU365" s="29">
        <v>1501006851</v>
      </c>
      <c r="BV365" s="29" t="s">
        <v>333</v>
      </c>
    </row>
    <row r="366" spans="1:74" s="29" customFormat="1" outlineLevel="1">
      <c r="A366" s="68">
        <v>132</v>
      </c>
      <c r="B366" s="123" t="s">
        <v>471</v>
      </c>
      <c r="C366" s="187"/>
      <c r="D366" s="192" t="s">
        <v>99</v>
      </c>
      <c r="E366" s="186"/>
      <c r="F366" s="183"/>
      <c r="G366" s="118"/>
      <c r="H366" s="118"/>
      <c r="I366" s="77"/>
      <c r="J366" s="77"/>
      <c r="K366" s="182"/>
      <c r="L366" s="193"/>
      <c r="M366" s="193"/>
      <c r="N366" s="194" t="s">
        <v>333</v>
      </c>
      <c r="O366" s="78"/>
      <c r="P366" s="309">
        <f t="shared" si="111"/>
        <v>0</v>
      </c>
      <c r="Q366" s="91">
        <f t="shared" si="112"/>
        <v>8.4731499999999996E-4</v>
      </c>
      <c r="R366" s="309">
        <f t="shared" si="113"/>
        <v>0</v>
      </c>
      <c r="S366" s="309">
        <f t="shared" si="114"/>
        <v>0</v>
      </c>
      <c r="T366" s="309">
        <f t="shared" si="106"/>
        <v>8.4731499999999996E-4</v>
      </c>
      <c r="U366" s="309">
        <f t="shared" si="108"/>
        <v>0</v>
      </c>
      <c r="V366" s="309">
        <v>0</v>
      </c>
      <c r="W366" s="309">
        <v>0</v>
      </c>
      <c r="X366" s="309"/>
      <c r="Y366" s="309"/>
      <c r="Z366" s="309"/>
      <c r="AA366" s="309"/>
      <c r="AB366" s="309"/>
      <c r="AC366" s="309"/>
      <c r="AD366" s="309"/>
      <c r="AE366" s="309"/>
      <c r="AF366" s="309"/>
      <c r="AG366" s="309"/>
      <c r="AH366" s="325"/>
      <c r="AI366" s="325"/>
      <c r="AJ366" s="325"/>
      <c r="AK366" s="325"/>
      <c r="AL366" s="325"/>
      <c r="AM366" s="325"/>
      <c r="AN366" s="325"/>
      <c r="AO366" s="325"/>
      <c r="AP366" s="325"/>
      <c r="AQ366" s="325"/>
      <c r="AR366" s="325"/>
      <c r="AS366" s="325">
        <f t="shared" si="107"/>
        <v>0</v>
      </c>
      <c r="AT366" s="325"/>
      <c r="AU366" s="391">
        <v>0</v>
      </c>
      <c r="AV366" s="343">
        <v>0</v>
      </c>
      <c r="AW366" s="343">
        <v>0</v>
      </c>
      <c r="AX366" s="343">
        <v>0</v>
      </c>
      <c r="AY366" s="343">
        <v>0</v>
      </c>
      <c r="AZ366" s="343">
        <v>0</v>
      </c>
      <c r="BA366" s="343">
        <v>0</v>
      </c>
      <c r="BB366" s="337"/>
      <c r="BC366" s="449" t="s">
        <v>393</v>
      </c>
      <c r="BD366" s="355"/>
      <c r="BE366" s="309">
        <f t="shared" si="109"/>
        <v>0</v>
      </c>
      <c r="BF366" s="203">
        <v>8.4731499999999996E-4</v>
      </c>
      <c r="BG366" s="309">
        <f t="shared" si="110"/>
        <v>0</v>
      </c>
      <c r="BH366" s="309">
        <f t="shared" si="110"/>
        <v>0</v>
      </c>
      <c r="BI366" s="309">
        <f t="shared" si="110"/>
        <v>0</v>
      </c>
      <c r="BJ366" s="309">
        <f t="shared" si="110"/>
        <v>0</v>
      </c>
      <c r="BK366" s="309">
        <f t="shared" si="101"/>
        <v>0</v>
      </c>
      <c r="BL366" s="309">
        <f t="shared" si="101"/>
        <v>0</v>
      </c>
      <c r="BM366" s="309">
        <f t="shared" si="101"/>
        <v>0</v>
      </c>
      <c r="BN366" s="309">
        <f t="shared" si="101"/>
        <v>0</v>
      </c>
      <c r="BO366" s="309">
        <f t="shared" si="99"/>
        <v>0</v>
      </c>
      <c r="BP366" s="309">
        <f t="shared" si="99"/>
        <v>0</v>
      </c>
      <c r="BQ366" s="98"/>
      <c r="BR366" s="330" t="s">
        <v>393</v>
      </c>
      <c r="BS366" s="104"/>
      <c r="BT366" s="123"/>
      <c r="BU366" s="29">
        <v>1501006852</v>
      </c>
      <c r="BV366" s="29" t="s">
        <v>333</v>
      </c>
    </row>
    <row r="367" spans="1:74" s="29" customFormat="1" outlineLevel="1">
      <c r="A367" s="68">
        <v>133</v>
      </c>
      <c r="B367" s="123" t="s">
        <v>472</v>
      </c>
      <c r="C367" s="187"/>
      <c r="D367" s="192" t="s">
        <v>99</v>
      </c>
      <c r="E367" s="186"/>
      <c r="F367" s="183"/>
      <c r="G367" s="118"/>
      <c r="H367" s="118"/>
      <c r="I367" s="77"/>
      <c r="J367" s="77"/>
      <c r="K367" s="182"/>
      <c r="L367" s="193"/>
      <c r="M367" s="193"/>
      <c r="N367" s="194" t="s">
        <v>333</v>
      </c>
      <c r="O367" s="78"/>
      <c r="P367" s="309">
        <f t="shared" si="111"/>
        <v>0</v>
      </c>
      <c r="Q367" s="91">
        <f t="shared" si="112"/>
        <v>1.1647579999999999E-3</v>
      </c>
      <c r="R367" s="309">
        <f t="shared" si="113"/>
        <v>0</v>
      </c>
      <c r="S367" s="309">
        <f t="shared" si="114"/>
        <v>0</v>
      </c>
      <c r="T367" s="309">
        <f t="shared" si="106"/>
        <v>1.1647579999999999E-3</v>
      </c>
      <c r="U367" s="309">
        <f t="shared" si="108"/>
        <v>0</v>
      </c>
      <c r="V367" s="309">
        <v>0</v>
      </c>
      <c r="W367" s="309">
        <v>0</v>
      </c>
      <c r="X367" s="309"/>
      <c r="Y367" s="309"/>
      <c r="Z367" s="309"/>
      <c r="AA367" s="309"/>
      <c r="AB367" s="309"/>
      <c r="AC367" s="309"/>
      <c r="AD367" s="309"/>
      <c r="AE367" s="309"/>
      <c r="AF367" s="309"/>
      <c r="AG367" s="309"/>
      <c r="AH367" s="325"/>
      <c r="AI367" s="325"/>
      <c r="AJ367" s="325"/>
      <c r="AK367" s="325"/>
      <c r="AL367" s="325"/>
      <c r="AM367" s="325"/>
      <c r="AN367" s="325"/>
      <c r="AO367" s="325"/>
      <c r="AP367" s="325"/>
      <c r="AQ367" s="325"/>
      <c r="AR367" s="325"/>
      <c r="AS367" s="325">
        <f t="shared" si="107"/>
        <v>0</v>
      </c>
      <c r="AT367" s="325"/>
      <c r="AU367" s="391">
        <v>0</v>
      </c>
      <c r="AV367" s="343">
        <v>0</v>
      </c>
      <c r="AW367" s="343">
        <v>0</v>
      </c>
      <c r="AX367" s="343">
        <v>0</v>
      </c>
      <c r="AY367" s="343">
        <v>0</v>
      </c>
      <c r="AZ367" s="343">
        <v>0</v>
      </c>
      <c r="BA367" s="343">
        <v>0</v>
      </c>
      <c r="BB367" s="337"/>
      <c r="BC367" s="451" t="s">
        <v>401</v>
      </c>
      <c r="BD367" s="355"/>
      <c r="BE367" s="309">
        <f t="shared" si="109"/>
        <v>0</v>
      </c>
      <c r="BF367" s="203">
        <v>1.1647579999999999E-3</v>
      </c>
      <c r="BG367" s="309">
        <f t="shared" si="110"/>
        <v>0</v>
      </c>
      <c r="BH367" s="309">
        <f t="shared" si="110"/>
        <v>0</v>
      </c>
      <c r="BI367" s="309">
        <f t="shared" si="110"/>
        <v>0</v>
      </c>
      <c r="BJ367" s="309">
        <f t="shared" si="110"/>
        <v>0</v>
      </c>
      <c r="BK367" s="309">
        <f t="shared" si="101"/>
        <v>0</v>
      </c>
      <c r="BL367" s="309">
        <f t="shared" si="101"/>
        <v>0</v>
      </c>
      <c r="BM367" s="309">
        <f t="shared" si="101"/>
        <v>0</v>
      </c>
      <c r="BN367" s="309">
        <f t="shared" si="101"/>
        <v>0</v>
      </c>
      <c r="BO367" s="309">
        <f t="shared" si="99"/>
        <v>0</v>
      </c>
      <c r="BP367" s="309">
        <f t="shared" si="99"/>
        <v>0</v>
      </c>
      <c r="BQ367" s="98"/>
      <c r="BR367" s="332" t="s">
        <v>401</v>
      </c>
      <c r="BS367" s="104"/>
      <c r="BT367" s="123"/>
      <c r="BU367" s="29">
        <v>1501006853</v>
      </c>
      <c r="BV367" s="29" t="s">
        <v>333</v>
      </c>
    </row>
    <row r="368" spans="1:74" s="29" customFormat="1" outlineLevel="1">
      <c r="A368" s="68">
        <v>134</v>
      </c>
      <c r="B368" s="123" t="s">
        <v>473</v>
      </c>
      <c r="C368" s="187"/>
      <c r="D368" s="192" t="s">
        <v>99</v>
      </c>
      <c r="E368" s="186"/>
      <c r="F368" s="183"/>
      <c r="G368" s="118"/>
      <c r="H368" s="118"/>
      <c r="I368" s="77"/>
      <c r="J368" s="77"/>
      <c r="K368" s="182"/>
      <c r="L368" s="193"/>
      <c r="M368" s="193"/>
      <c r="N368" s="194" t="s">
        <v>333</v>
      </c>
      <c r="O368" s="78"/>
      <c r="P368" s="309">
        <f t="shared" si="111"/>
        <v>0</v>
      </c>
      <c r="Q368" s="91">
        <f t="shared" si="112"/>
        <v>1.90058E-3</v>
      </c>
      <c r="R368" s="309">
        <f t="shared" si="113"/>
        <v>0</v>
      </c>
      <c r="S368" s="309">
        <f t="shared" si="114"/>
        <v>0</v>
      </c>
      <c r="T368" s="309">
        <f t="shared" si="106"/>
        <v>1.90058E-3</v>
      </c>
      <c r="U368" s="309">
        <f t="shared" si="108"/>
        <v>0</v>
      </c>
      <c r="V368" s="309">
        <v>0</v>
      </c>
      <c r="W368" s="309">
        <v>0</v>
      </c>
      <c r="X368" s="309"/>
      <c r="Y368" s="309"/>
      <c r="Z368" s="309"/>
      <c r="AA368" s="309"/>
      <c r="AB368" s="309"/>
      <c r="AC368" s="309"/>
      <c r="AD368" s="309"/>
      <c r="AE368" s="309"/>
      <c r="AF368" s="309"/>
      <c r="AG368" s="309"/>
      <c r="AH368" s="325"/>
      <c r="AI368" s="325"/>
      <c r="AJ368" s="325"/>
      <c r="AK368" s="325"/>
      <c r="AL368" s="325"/>
      <c r="AM368" s="325"/>
      <c r="AN368" s="325"/>
      <c r="AO368" s="325"/>
      <c r="AP368" s="325"/>
      <c r="AQ368" s="325"/>
      <c r="AR368" s="325"/>
      <c r="AS368" s="325">
        <f t="shared" si="107"/>
        <v>0</v>
      </c>
      <c r="AT368" s="325"/>
      <c r="AU368" s="391">
        <v>0</v>
      </c>
      <c r="AV368" s="343">
        <v>0</v>
      </c>
      <c r="AW368" s="343">
        <v>0</v>
      </c>
      <c r="AX368" s="343">
        <v>0</v>
      </c>
      <c r="AY368" s="343">
        <v>0</v>
      </c>
      <c r="AZ368" s="343">
        <v>0</v>
      </c>
      <c r="BA368" s="343">
        <v>0</v>
      </c>
      <c r="BB368" s="337"/>
      <c r="BC368" s="450" t="s">
        <v>346</v>
      </c>
      <c r="BD368" s="355"/>
      <c r="BE368" s="309">
        <f t="shared" si="109"/>
        <v>0</v>
      </c>
      <c r="BF368" s="203">
        <v>1.90058E-3</v>
      </c>
      <c r="BG368" s="309">
        <f t="shared" si="110"/>
        <v>0</v>
      </c>
      <c r="BH368" s="309">
        <f t="shared" si="110"/>
        <v>0</v>
      </c>
      <c r="BI368" s="309">
        <f t="shared" si="110"/>
        <v>0</v>
      </c>
      <c r="BJ368" s="309">
        <f t="shared" si="110"/>
        <v>0</v>
      </c>
      <c r="BK368" s="309">
        <f t="shared" si="101"/>
        <v>0</v>
      </c>
      <c r="BL368" s="309">
        <f t="shared" si="101"/>
        <v>0</v>
      </c>
      <c r="BM368" s="309">
        <f t="shared" si="101"/>
        <v>0</v>
      </c>
      <c r="BN368" s="309">
        <f t="shared" si="101"/>
        <v>0</v>
      </c>
      <c r="BO368" s="309">
        <f t="shared" si="99"/>
        <v>0</v>
      </c>
      <c r="BP368" s="309">
        <f t="shared" si="99"/>
        <v>0</v>
      </c>
      <c r="BQ368" s="98"/>
      <c r="BR368" s="331" t="s">
        <v>346</v>
      </c>
      <c r="BS368" s="104"/>
      <c r="BT368" s="123"/>
      <c r="BU368" s="29">
        <v>1501006854</v>
      </c>
      <c r="BV368" s="29" t="s">
        <v>333</v>
      </c>
    </row>
    <row r="369" spans="1:74" s="29" customFormat="1" outlineLevel="1">
      <c r="A369" s="68">
        <v>135</v>
      </c>
      <c r="B369" s="123" t="s">
        <v>474</v>
      </c>
      <c r="C369" s="187"/>
      <c r="D369" s="192" t="s">
        <v>99</v>
      </c>
      <c r="E369" s="186"/>
      <c r="F369" s="183"/>
      <c r="G369" s="118"/>
      <c r="H369" s="118"/>
      <c r="I369" s="77"/>
      <c r="J369" s="77"/>
      <c r="K369" s="182"/>
      <c r="L369" s="193"/>
      <c r="M369" s="193"/>
      <c r="N369" s="194" t="s">
        <v>333</v>
      </c>
      <c r="O369" s="78"/>
      <c r="P369" s="309">
        <f t="shared" si="111"/>
        <v>0</v>
      </c>
      <c r="Q369" s="91">
        <f t="shared" si="112"/>
        <v>2.6575694E-2</v>
      </c>
      <c r="R369" s="309">
        <f t="shared" si="113"/>
        <v>0</v>
      </c>
      <c r="S369" s="309">
        <f t="shared" si="114"/>
        <v>0</v>
      </c>
      <c r="T369" s="309">
        <f t="shared" si="106"/>
        <v>2.6575694E-2</v>
      </c>
      <c r="U369" s="309">
        <f t="shared" si="108"/>
        <v>0</v>
      </c>
      <c r="V369" s="309">
        <v>0</v>
      </c>
      <c r="W369" s="309">
        <v>0</v>
      </c>
      <c r="X369" s="309"/>
      <c r="Y369" s="309"/>
      <c r="Z369" s="309"/>
      <c r="AA369" s="309"/>
      <c r="AB369" s="309"/>
      <c r="AC369" s="309"/>
      <c r="AD369" s="309"/>
      <c r="AE369" s="309"/>
      <c r="AF369" s="309"/>
      <c r="AG369" s="309"/>
      <c r="AH369" s="325"/>
      <c r="AI369" s="325"/>
      <c r="AJ369" s="325"/>
      <c r="AK369" s="325"/>
      <c r="AL369" s="325"/>
      <c r="AM369" s="325"/>
      <c r="AN369" s="325"/>
      <c r="AO369" s="325"/>
      <c r="AP369" s="325"/>
      <c r="AQ369" s="325"/>
      <c r="AR369" s="325"/>
      <c r="AS369" s="325">
        <f t="shared" si="107"/>
        <v>0</v>
      </c>
      <c r="AT369" s="325"/>
      <c r="AU369" s="391">
        <v>0</v>
      </c>
      <c r="AV369" s="343">
        <v>0</v>
      </c>
      <c r="AW369" s="343">
        <v>0</v>
      </c>
      <c r="AX369" s="343">
        <v>0</v>
      </c>
      <c r="AY369" s="343">
        <v>0</v>
      </c>
      <c r="AZ369" s="343">
        <v>0</v>
      </c>
      <c r="BA369" s="343">
        <v>0</v>
      </c>
      <c r="BB369" s="337"/>
      <c r="BC369" s="451" t="s">
        <v>401</v>
      </c>
      <c r="BD369" s="355"/>
      <c r="BE369" s="309">
        <f t="shared" si="109"/>
        <v>0</v>
      </c>
      <c r="BF369" s="203">
        <v>2.6575694E-2</v>
      </c>
      <c r="BG369" s="309">
        <f t="shared" si="110"/>
        <v>0</v>
      </c>
      <c r="BH369" s="309">
        <f t="shared" si="110"/>
        <v>0</v>
      </c>
      <c r="BI369" s="309">
        <f t="shared" si="110"/>
        <v>0</v>
      </c>
      <c r="BJ369" s="309">
        <f t="shared" si="110"/>
        <v>0</v>
      </c>
      <c r="BK369" s="309">
        <f t="shared" si="101"/>
        <v>0</v>
      </c>
      <c r="BL369" s="309">
        <f t="shared" si="101"/>
        <v>0</v>
      </c>
      <c r="BM369" s="309">
        <f t="shared" si="101"/>
        <v>0</v>
      </c>
      <c r="BN369" s="309">
        <f t="shared" si="101"/>
        <v>0</v>
      </c>
      <c r="BO369" s="309">
        <f t="shared" si="101"/>
        <v>0</v>
      </c>
      <c r="BP369" s="309">
        <f t="shared" si="101"/>
        <v>0</v>
      </c>
      <c r="BQ369" s="98"/>
      <c r="BR369" s="332" t="s">
        <v>401</v>
      </c>
      <c r="BS369" s="104"/>
      <c r="BT369" s="123"/>
      <c r="BU369" s="29">
        <v>1501006855</v>
      </c>
      <c r="BV369" s="29" t="s">
        <v>333</v>
      </c>
    </row>
    <row r="370" spans="1:74" s="29" customFormat="1" outlineLevel="1">
      <c r="A370" s="68">
        <v>136</v>
      </c>
      <c r="B370" s="123" t="s">
        <v>475</v>
      </c>
      <c r="C370" s="187"/>
      <c r="D370" s="192" t="s">
        <v>99</v>
      </c>
      <c r="E370" s="186"/>
      <c r="F370" s="183"/>
      <c r="G370" s="118"/>
      <c r="H370" s="118"/>
      <c r="I370" s="77"/>
      <c r="J370" s="77"/>
      <c r="K370" s="182"/>
      <c r="L370" s="193"/>
      <c r="M370" s="193"/>
      <c r="N370" s="194" t="s">
        <v>333</v>
      </c>
      <c r="O370" s="78"/>
      <c r="P370" s="309">
        <f t="shared" si="111"/>
        <v>0</v>
      </c>
      <c r="Q370" s="91">
        <f t="shared" si="112"/>
        <v>0.138637134</v>
      </c>
      <c r="R370" s="309">
        <f t="shared" si="113"/>
        <v>0</v>
      </c>
      <c r="S370" s="309">
        <f t="shared" si="114"/>
        <v>0</v>
      </c>
      <c r="T370" s="309">
        <f t="shared" si="106"/>
        <v>0.138637134</v>
      </c>
      <c r="U370" s="309">
        <f t="shared" si="108"/>
        <v>0</v>
      </c>
      <c r="V370" s="309">
        <v>0</v>
      </c>
      <c r="W370" s="309">
        <v>0</v>
      </c>
      <c r="X370" s="309"/>
      <c r="Y370" s="309"/>
      <c r="Z370" s="309"/>
      <c r="AA370" s="309"/>
      <c r="AB370" s="309"/>
      <c r="AC370" s="309"/>
      <c r="AD370" s="309"/>
      <c r="AE370" s="309"/>
      <c r="AF370" s="309"/>
      <c r="AG370" s="309"/>
      <c r="AH370" s="325"/>
      <c r="AI370" s="325"/>
      <c r="AJ370" s="325"/>
      <c r="AK370" s="325"/>
      <c r="AL370" s="325"/>
      <c r="AM370" s="325"/>
      <c r="AN370" s="325"/>
      <c r="AO370" s="325"/>
      <c r="AP370" s="325"/>
      <c r="AQ370" s="325"/>
      <c r="AR370" s="325"/>
      <c r="AS370" s="325">
        <f t="shared" si="107"/>
        <v>0</v>
      </c>
      <c r="AT370" s="325"/>
      <c r="AU370" s="391">
        <v>0</v>
      </c>
      <c r="AV370" s="343">
        <v>0</v>
      </c>
      <c r="AW370" s="343">
        <v>0</v>
      </c>
      <c r="AX370" s="343">
        <v>0</v>
      </c>
      <c r="AY370" s="343">
        <v>0</v>
      </c>
      <c r="AZ370" s="343">
        <v>0</v>
      </c>
      <c r="BA370" s="343">
        <v>0</v>
      </c>
      <c r="BB370" s="337"/>
      <c r="BC370" s="451" t="s">
        <v>401</v>
      </c>
      <c r="BD370" s="355"/>
      <c r="BE370" s="309">
        <f t="shared" si="109"/>
        <v>0</v>
      </c>
      <c r="BF370" s="203">
        <v>0.138637134</v>
      </c>
      <c r="BG370" s="309">
        <f t="shared" si="110"/>
        <v>0</v>
      </c>
      <c r="BH370" s="309">
        <f t="shared" si="110"/>
        <v>0</v>
      </c>
      <c r="BI370" s="309">
        <f t="shared" si="110"/>
        <v>0</v>
      </c>
      <c r="BJ370" s="309">
        <f t="shared" si="110"/>
        <v>0</v>
      </c>
      <c r="BK370" s="309">
        <f t="shared" si="101"/>
        <v>0</v>
      </c>
      <c r="BL370" s="309">
        <f t="shared" si="101"/>
        <v>0</v>
      </c>
      <c r="BM370" s="309">
        <f t="shared" si="101"/>
        <v>0</v>
      </c>
      <c r="BN370" s="309">
        <f t="shared" si="101"/>
        <v>0</v>
      </c>
      <c r="BO370" s="309">
        <f t="shared" si="101"/>
        <v>0</v>
      </c>
      <c r="BP370" s="309">
        <f t="shared" si="101"/>
        <v>0</v>
      </c>
      <c r="BQ370" s="98"/>
      <c r="BR370" s="332" t="s">
        <v>401</v>
      </c>
      <c r="BS370" s="104"/>
      <c r="BT370" s="123"/>
      <c r="BU370" s="29">
        <v>1501006856</v>
      </c>
      <c r="BV370" s="29" t="s">
        <v>333</v>
      </c>
    </row>
    <row r="371" spans="1:74" s="29" customFormat="1" outlineLevel="1">
      <c r="A371" s="68">
        <v>137</v>
      </c>
      <c r="B371" s="123" t="s">
        <v>476</v>
      </c>
      <c r="C371" s="187"/>
      <c r="D371" s="192" t="s">
        <v>99</v>
      </c>
      <c r="E371" s="186"/>
      <c r="F371" s="183"/>
      <c r="G371" s="118"/>
      <c r="H371" s="118"/>
      <c r="I371" s="77"/>
      <c r="J371" s="77"/>
      <c r="K371" s="182"/>
      <c r="L371" s="193"/>
      <c r="M371" s="193"/>
      <c r="N371" s="194" t="s">
        <v>333</v>
      </c>
      <c r="O371" s="78"/>
      <c r="P371" s="309">
        <f t="shared" si="111"/>
        <v>0</v>
      </c>
      <c r="Q371" s="91">
        <f t="shared" si="112"/>
        <v>1.2702985999999999E-2</v>
      </c>
      <c r="R371" s="309">
        <f t="shared" si="113"/>
        <v>0</v>
      </c>
      <c r="S371" s="309">
        <f t="shared" si="114"/>
        <v>0</v>
      </c>
      <c r="T371" s="309">
        <f t="shared" si="106"/>
        <v>1.2702985999999999E-2</v>
      </c>
      <c r="U371" s="309">
        <f t="shared" si="108"/>
        <v>0</v>
      </c>
      <c r="V371" s="309">
        <v>0</v>
      </c>
      <c r="W371" s="309">
        <v>0</v>
      </c>
      <c r="X371" s="309"/>
      <c r="Y371" s="309"/>
      <c r="Z371" s="309"/>
      <c r="AA371" s="309"/>
      <c r="AB371" s="309"/>
      <c r="AC371" s="309"/>
      <c r="AD371" s="309"/>
      <c r="AE371" s="309"/>
      <c r="AF371" s="309"/>
      <c r="AG371" s="309"/>
      <c r="AH371" s="325"/>
      <c r="AI371" s="325"/>
      <c r="AJ371" s="325"/>
      <c r="AK371" s="325"/>
      <c r="AL371" s="325"/>
      <c r="AM371" s="325"/>
      <c r="AN371" s="325"/>
      <c r="AO371" s="325"/>
      <c r="AP371" s="325"/>
      <c r="AQ371" s="325"/>
      <c r="AR371" s="325"/>
      <c r="AS371" s="325">
        <f t="shared" si="107"/>
        <v>0</v>
      </c>
      <c r="AT371" s="325"/>
      <c r="AU371" s="391">
        <v>0</v>
      </c>
      <c r="AV371" s="343">
        <v>0</v>
      </c>
      <c r="AW371" s="343">
        <v>0</v>
      </c>
      <c r="AX371" s="343">
        <v>0</v>
      </c>
      <c r="AY371" s="343">
        <v>0</v>
      </c>
      <c r="AZ371" s="343">
        <v>0</v>
      </c>
      <c r="BA371" s="343">
        <v>0</v>
      </c>
      <c r="BB371" s="337"/>
      <c r="BC371" s="451" t="s">
        <v>401</v>
      </c>
      <c r="BD371" s="355"/>
      <c r="BE371" s="309">
        <f t="shared" si="109"/>
        <v>0</v>
      </c>
      <c r="BF371" s="203">
        <v>1.2702985999999999E-2</v>
      </c>
      <c r="BG371" s="309">
        <f t="shared" si="110"/>
        <v>0</v>
      </c>
      <c r="BH371" s="309">
        <f t="shared" si="110"/>
        <v>0</v>
      </c>
      <c r="BI371" s="309">
        <f t="shared" si="110"/>
        <v>0</v>
      </c>
      <c r="BJ371" s="309">
        <f t="shared" si="110"/>
        <v>0</v>
      </c>
      <c r="BK371" s="309">
        <f t="shared" si="101"/>
        <v>0</v>
      </c>
      <c r="BL371" s="309">
        <f t="shared" si="101"/>
        <v>0</v>
      </c>
      <c r="BM371" s="309">
        <f t="shared" si="101"/>
        <v>0</v>
      </c>
      <c r="BN371" s="309">
        <f t="shared" si="101"/>
        <v>0</v>
      </c>
      <c r="BO371" s="309">
        <f t="shared" si="101"/>
        <v>0</v>
      </c>
      <c r="BP371" s="309">
        <f t="shared" si="101"/>
        <v>0</v>
      </c>
      <c r="BQ371" s="98"/>
      <c r="BR371" s="332" t="s">
        <v>401</v>
      </c>
      <c r="BS371" s="104"/>
      <c r="BT371" s="123"/>
      <c r="BU371" s="29">
        <v>1501006857</v>
      </c>
      <c r="BV371" s="29" t="s">
        <v>333</v>
      </c>
    </row>
    <row r="372" spans="1:74" s="29" customFormat="1" outlineLevel="1">
      <c r="A372" s="68">
        <v>138</v>
      </c>
      <c r="B372" s="123" t="s">
        <v>477</v>
      </c>
      <c r="C372" s="187"/>
      <c r="D372" s="192" t="s">
        <v>99</v>
      </c>
      <c r="E372" s="186"/>
      <c r="F372" s="183"/>
      <c r="G372" s="118"/>
      <c r="H372" s="118"/>
      <c r="I372" s="77"/>
      <c r="J372" s="77"/>
      <c r="K372" s="182"/>
      <c r="L372" s="193"/>
      <c r="M372" s="193"/>
      <c r="N372" s="194" t="s">
        <v>333</v>
      </c>
      <c r="O372" s="78"/>
      <c r="P372" s="309">
        <f t="shared" si="111"/>
        <v>0</v>
      </c>
      <c r="Q372" s="91">
        <f t="shared" si="112"/>
        <v>3.2544958999999998E-2</v>
      </c>
      <c r="R372" s="309">
        <f t="shared" si="113"/>
        <v>0</v>
      </c>
      <c r="S372" s="309">
        <f t="shared" si="114"/>
        <v>0</v>
      </c>
      <c r="T372" s="309">
        <f t="shared" si="106"/>
        <v>3.2544958999999998E-2</v>
      </c>
      <c r="U372" s="309">
        <f t="shared" si="108"/>
        <v>0</v>
      </c>
      <c r="V372" s="309">
        <v>0</v>
      </c>
      <c r="W372" s="309">
        <v>0</v>
      </c>
      <c r="X372" s="309"/>
      <c r="Y372" s="309"/>
      <c r="Z372" s="309"/>
      <c r="AA372" s="309"/>
      <c r="AB372" s="309"/>
      <c r="AC372" s="309"/>
      <c r="AD372" s="309"/>
      <c r="AE372" s="309"/>
      <c r="AF372" s="309"/>
      <c r="AG372" s="309"/>
      <c r="AH372" s="325"/>
      <c r="AI372" s="325"/>
      <c r="AJ372" s="325"/>
      <c r="AK372" s="325"/>
      <c r="AL372" s="325"/>
      <c r="AM372" s="325"/>
      <c r="AN372" s="325"/>
      <c r="AO372" s="325"/>
      <c r="AP372" s="325"/>
      <c r="AQ372" s="325"/>
      <c r="AR372" s="325"/>
      <c r="AS372" s="325">
        <f t="shared" si="107"/>
        <v>0</v>
      </c>
      <c r="AT372" s="325"/>
      <c r="AU372" s="391">
        <v>0</v>
      </c>
      <c r="AV372" s="343">
        <v>0</v>
      </c>
      <c r="AW372" s="343">
        <v>0</v>
      </c>
      <c r="AX372" s="343">
        <v>0</v>
      </c>
      <c r="AY372" s="343">
        <v>0</v>
      </c>
      <c r="AZ372" s="343">
        <v>0</v>
      </c>
      <c r="BA372" s="343">
        <v>0</v>
      </c>
      <c r="BB372" s="337"/>
      <c r="BC372" s="451" t="s">
        <v>401</v>
      </c>
      <c r="BD372" s="355"/>
      <c r="BE372" s="309">
        <f t="shared" si="109"/>
        <v>0</v>
      </c>
      <c r="BF372" s="203">
        <v>3.2544958999999998E-2</v>
      </c>
      <c r="BG372" s="309">
        <f t="shared" si="110"/>
        <v>0</v>
      </c>
      <c r="BH372" s="309">
        <f t="shared" si="110"/>
        <v>0</v>
      </c>
      <c r="BI372" s="309">
        <f t="shared" si="110"/>
        <v>0</v>
      </c>
      <c r="BJ372" s="309">
        <f t="shared" si="110"/>
        <v>0</v>
      </c>
      <c r="BK372" s="309">
        <f t="shared" si="101"/>
        <v>0</v>
      </c>
      <c r="BL372" s="309">
        <f t="shared" si="101"/>
        <v>0</v>
      </c>
      <c r="BM372" s="309">
        <f t="shared" si="101"/>
        <v>0</v>
      </c>
      <c r="BN372" s="309">
        <f t="shared" si="101"/>
        <v>0</v>
      </c>
      <c r="BO372" s="309">
        <f t="shared" si="101"/>
        <v>0</v>
      </c>
      <c r="BP372" s="309">
        <f t="shared" si="101"/>
        <v>0</v>
      </c>
      <c r="BQ372" s="98"/>
      <c r="BR372" s="332" t="s">
        <v>401</v>
      </c>
      <c r="BS372" s="104"/>
      <c r="BT372" s="123"/>
      <c r="BU372" s="29">
        <v>1501006858</v>
      </c>
      <c r="BV372" s="29" t="s">
        <v>333</v>
      </c>
    </row>
    <row r="373" spans="1:74" s="29" customFormat="1" outlineLevel="1">
      <c r="A373" s="68">
        <v>139</v>
      </c>
      <c r="B373" s="123" t="s">
        <v>478</v>
      </c>
      <c r="C373" s="187"/>
      <c r="D373" s="192" t="s">
        <v>99</v>
      </c>
      <c r="E373" s="186"/>
      <c r="F373" s="183"/>
      <c r="G373" s="118"/>
      <c r="H373" s="118"/>
      <c r="I373" s="77"/>
      <c r="J373" s="77"/>
      <c r="K373" s="182"/>
      <c r="L373" s="193"/>
      <c r="M373" s="193"/>
      <c r="N373" s="194" t="s">
        <v>333</v>
      </c>
      <c r="O373" s="78"/>
      <c r="P373" s="309">
        <f t="shared" si="111"/>
        <v>0</v>
      </c>
      <c r="Q373" s="91">
        <f t="shared" si="112"/>
        <v>2.9272968E-2</v>
      </c>
      <c r="R373" s="309">
        <f t="shared" si="113"/>
        <v>0</v>
      </c>
      <c r="S373" s="309">
        <f t="shared" si="114"/>
        <v>0</v>
      </c>
      <c r="T373" s="309">
        <f t="shared" si="106"/>
        <v>2.9272968E-2</v>
      </c>
      <c r="U373" s="309">
        <f t="shared" si="108"/>
        <v>0</v>
      </c>
      <c r="V373" s="309">
        <v>0</v>
      </c>
      <c r="W373" s="309">
        <v>0</v>
      </c>
      <c r="X373" s="309"/>
      <c r="Y373" s="309"/>
      <c r="Z373" s="309"/>
      <c r="AA373" s="309"/>
      <c r="AB373" s="309"/>
      <c r="AC373" s="309"/>
      <c r="AD373" s="309"/>
      <c r="AE373" s="309"/>
      <c r="AF373" s="309"/>
      <c r="AG373" s="309"/>
      <c r="AH373" s="325"/>
      <c r="AI373" s="325"/>
      <c r="AJ373" s="325"/>
      <c r="AK373" s="325"/>
      <c r="AL373" s="325"/>
      <c r="AM373" s="325"/>
      <c r="AN373" s="325"/>
      <c r="AO373" s="325"/>
      <c r="AP373" s="325"/>
      <c r="AQ373" s="325"/>
      <c r="AR373" s="325"/>
      <c r="AS373" s="325">
        <f t="shared" si="107"/>
        <v>0</v>
      </c>
      <c r="AT373" s="325"/>
      <c r="AU373" s="391">
        <v>0</v>
      </c>
      <c r="AV373" s="343">
        <v>0</v>
      </c>
      <c r="AW373" s="343">
        <v>0</v>
      </c>
      <c r="AX373" s="343">
        <v>0</v>
      </c>
      <c r="AY373" s="343">
        <v>0</v>
      </c>
      <c r="AZ373" s="343">
        <v>0</v>
      </c>
      <c r="BA373" s="343">
        <v>0</v>
      </c>
      <c r="BB373" s="337"/>
      <c r="BC373" s="451" t="s">
        <v>401</v>
      </c>
      <c r="BD373" s="355"/>
      <c r="BE373" s="309">
        <f t="shared" si="109"/>
        <v>0</v>
      </c>
      <c r="BF373" s="203">
        <v>2.9272968E-2</v>
      </c>
      <c r="BG373" s="309">
        <f t="shared" si="110"/>
        <v>0</v>
      </c>
      <c r="BH373" s="309">
        <f t="shared" si="110"/>
        <v>0</v>
      </c>
      <c r="BI373" s="309">
        <f t="shared" si="110"/>
        <v>0</v>
      </c>
      <c r="BJ373" s="309">
        <f t="shared" si="110"/>
        <v>0</v>
      </c>
      <c r="BK373" s="309">
        <f t="shared" si="101"/>
        <v>0</v>
      </c>
      <c r="BL373" s="309">
        <f t="shared" si="101"/>
        <v>0</v>
      </c>
      <c r="BM373" s="309">
        <f t="shared" si="101"/>
        <v>0</v>
      </c>
      <c r="BN373" s="309">
        <f t="shared" si="101"/>
        <v>0</v>
      </c>
      <c r="BO373" s="309">
        <f t="shared" si="101"/>
        <v>0</v>
      </c>
      <c r="BP373" s="309">
        <f t="shared" si="101"/>
        <v>0</v>
      </c>
      <c r="BQ373" s="98"/>
      <c r="BR373" s="332" t="s">
        <v>401</v>
      </c>
      <c r="BS373" s="104"/>
      <c r="BT373" s="123"/>
      <c r="BU373" s="29">
        <v>1501006859</v>
      </c>
      <c r="BV373" s="29" t="s">
        <v>333</v>
      </c>
    </row>
    <row r="374" spans="1:74" s="29" customFormat="1" outlineLevel="1">
      <c r="A374" s="68">
        <v>140</v>
      </c>
      <c r="B374" s="123" t="s">
        <v>479</v>
      </c>
      <c r="C374" s="187"/>
      <c r="D374" s="192" t="s">
        <v>99</v>
      </c>
      <c r="E374" s="186"/>
      <c r="F374" s="183"/>
      <c r="G374" s="118"/>
      <c r="H374" s="118"/>
      <c r="I374" s="77"/>
      <c r="J374" s="77"/>
      <c r="K374" s="182"/>
      <c r="L374" s="193"/>
      <c r="M374" s="193"/>
      <c r="N374" s="194" t="s">
        <v>333</v>
      </c>
      <c r="O374" s="78"/>
      <c r="P374" s="309">
        <f t="shared" si="111"/>
        <v>0</v>
      </c>
      <c r="Q374" s="91">
        <f t="shared" si="112"/>
        <v>2.7579689999999999E-3</v>
      </c>
      <c r="R374" s="309">
        <f t="shared" si="113"/>
        <v>0</v>
      </c>
      <c r="S374" s="309">
        <f t="shared" si="114"/>
        <v>0</v>
      </c>
      <c r="T374" s="309">
        <f t="shared" si="106"/>
        <v>2.7579689999999999E-3</v>
      </c>
      <c r="U374" s="309">
        <f t="shared" si="108"/>
        <v>0</v>
      </c>
      <c r="V374" s="309">
        <v>0</v>
      </c>
      <c r="W374" s="309">
        <v>0</v>
      </c>
      <c r="X374" s="309"/>
      <c r="Y374" s="309"/>
      <c r="Z374" s="309"/>
      <c r="AA374" s="309"/>
      <c r="AB374" s="309"/>
      <c r="AC374" s="309"/>
      <c r="AD374" s="309"/>
      <c r="AE374" s="309"/>
      <c r="AF374" s="309"/>
      <c r="AG374" s="309"/>
      <c r="AH374" s="325"/>
      <c r="AI374" s="325"/>
      <c r="AJ374" s="325"/>
      <c r="AK374" s="325"/>
      <c r="AL374" s="325"/>
      <c r="AM374" s="325"/>
      <c r="AN374" s="325"/>
      <c r="AO374" s="325"/>
      <c r="AP374" s="325"/>
      <c r="AQ374" s="325"/>
      <c r="AR374" s="325"/>
      <c r="AS374" s="325">
        <f t="shared" si="107"/>
        <v>0</v>
      </c>
      <c r="AT374" s="325"/>
      <c r="AU374" s="391">
        <v>0</v>
      </c>
      <c r="AV374" s="343">
        <v>0</v>
      </c>
      <c r="AW374" s="343">
        <v>0</v>
      </c>
      <c r="AX374" s="343">
        <v>0</v>
      </c>
      <c r="AY374" s="343">
        <v>0</v>
      </c>
      <c r="AZ374" s="343">
        <v>0</v>
      </c>
      <c r="BA374" s="343">
        <v>0</v>
      </c>
      <c r="BB374" s="337"/>
      <c r="BC374" s="451" t="s">
        <v>401</v>
      </c>
      <c r="BD374" s="355"/>
      <c r="BE374" s="309">
        <f t="shared" si="109"/>
        <v>0</v>
      </c>
      <c r="BF374" s="203">
        <v>2.7579689999999999E-3</v>
      </c>
      <c r="BG374" s="309">
        <f t="shared" si="110"/>
        <v>0</v>
      </c>
      <c r="BH374" s="309">
        <f t="shared" si="110"/>
        <v>0</v>
      </c>
      <c r="BI374" s="309">
        <f t="shared" si="110"/>
        <v>0</v>
      </c>
      <c r="BJ374" s="309">
        <f t="shared" si="110"/>
        <v>0</v>
      </c>
      <c r="BK374" s="309">
        <f t="shared" si="101"/>
        <v>0</v>
      </c>
      <c r="BL374" s="309">
        <f t="shared" si="101"/>
        <v>0</v>
      </c>
      <c r="BM374" s="309">
        <f t="shared" si="101"/>
        <v>0</v>
      </c>
      <c r="BN374" s="309">
        <f t="shared" si="101"/>
        <v>0</v>
      </c>
      <c r="BO374" s="309">
        <f t="shared" si="101"/>
        <v>0</v>
      </c>
      <c r="BP374" s="309">
        <f t="shared" si="101"/>
        <v>0</v>
      </c>
      <c r="BQ374" s="98"/>
      <c r="BR374" s="332" t="s">
        <v>401</v>
      </c>
      <c r="BS374" s="104"/>
      <c r="BT374" s="123"/>
      <c r="BU374" s="29">
        <v>1501006860</v>
      </c>
      <c r="BV374" s="29" t="s">
        <v>333</v>
      </c>
    </row>
    <row r="375" spans="1:74" s="29" customFormat="1" outlineLevel="1">
      <c r="A375" s="68">
        <v>141</v>
      </c>
      <c r="B375" s="123" t="s">
        <v>480</v>
      </c>
      <c r="C375" s="187"/>
      <c r="D375" s="192" t="s">
        <v>99</v>
      </c>
      <c r="E375" s="186"/>
      <c r="F375" s="183"/>
      <c r="G375" s="118"/>
      <c r="H375" s="118"/>
      <c r="I375" s="77"/>
      <c r="J375" s="77"/>
      <c r="K375" s="182"/>
      <c r="L375" s="193"/>
      <c r="M375" s="193"/>
      <c r="N375" s="194" t="s">
        <v>333</v>
      </c>
      <c r="O375" s="78"/>
      <c r="P375" s="309">
        <f t="shared" si="111"/>
        <v>0</v>
      </c>
      <c r="Q375" s="91">
        <f t="shared" si="112"/>
        <v>1.049073E-3</v>
      </c>
      <c r="R375" s="309">
        <f t="shared" si="113"/>
        <v>0</v>
      </c>
      <c r="S375" s="309">
        <f t="shared" si="114"/>
        <v>0</v>
      </c>
      <c r="T375" s="309">
        <f t="shared" si="106"/>
        <v>1.049073E-3</v>
      </c>
      <c r="U375" s="309">
        <f t="shared" si="108"/>
        <v>0</v>
      </c>
      <c r="V375" s="309">
        <v>0</v>
      </c>
      <c r="W375" s="309">
        <v>0</v>
      </c>
      <c r="X375" s="309"/>
      <c r="Y375" s="309"/>
      <c r="Z375" s="309"/>
      <c r="AA375" s="309"/>
      <c r="AB375" s="309"/>
      <c r="AC375" s="309"/>
      <c r="AD375" s="309"/>
      <c r="AE375" s="309"/>
      <c r="AF375" s="309"/>
      <c r="AG375" s="309"/>
      <c r="AH375" s="325"/>
      <c r="AI375" s="325"/>
      <c r="AJ375" s="325"/>
      <c r="AK375" s="325"/>
      <c r="AL375" s="325"/>
      <c r="AM375" s="325"/>
      <c r="AN375" s="325"/>
      <c r="AO375" s="325"/>
      <c r="AP375" s="325"/>
      <c r="AQ375" s="325"/>
      <c r="AR375" s="325"/>
      <c r="AS375" s="325">
        <f t="shared" si="107"/>
        <v>0</v>
      </c>
      <c r="AT375" s="325"/>
      <c r="AU375" s="391">
        <v>0</v>
      </c>
      <c r="AV375" s="343">
        <v>0</v>
      </c>
      <c r="AW375" s="343">
        <v>0</v>
      </c>
      <c r="AX375" s="343">
        <v>0</v>
      </c>
      <c r="AY375" s="343">
        <v>0</v>
      </c>
      <c r="AZ375" s="343">
        <v>0</v>
      </c>
      <c r="BA375" s="343">
        <v>0</v>
      </c>
      <c r="BB375" s="337"/>
      <c r="BC375" s="451" t="s">
        <v>401</v>
      </c>
      <c r="BD375" s="355"/>
      <c r="BE375" s="309">
        <f t="shared" si="109"/>
        <v>0</v>
      </c>
      <c r="BF375" s="203">
        <v>1.049073E-3</v>
      </c>
      <c r="BG375" s="309">
        <f t="shared" si="110"/>
        <v>0</v>
      </c>
      <c r="BH375" s="309">
        <f t="shared" si="110"/>
        <v>0</v>
      </c>
      <c r="BI375" s="309">
        <f t="shared" si="110"/>
        <v>0</v>
      </c>
      <c r="BJ375" s="309">
        <f t="shared" si="110"/>
        <v>0</v>
      </c>
      <c r="BK375" s="309">
        <f t="shared" si="101"/>
        <v>0</v>
      </c>
      <c r="BL375" s="309">
        <f t="shared" si="101"/>
        <v>0</v>
      </c>
      <c r="BM375" s="309">
        <f t="shared" si="101"/>
        <v>0</v>
      </c>
      <c r="BN375" s="309">
        <f t="shared" si="101"/>
        <v>0</v>
      </c>
      <c r="BO375" s="309">
        <f t="shared" si="101"/>
        <v>0</v>
      </c>
      <c r="BP375" s="309">
        <f t="shared" si="101"/>
        <v>0</v>
      </c>
      <c r="BQ375" s="98"/>
      <c r="BR375" s="332" t="s">
        <v>401</v>
      </c>
      <c r="BS375" s="104"/>
      <c r="BT375" s="123"/>
      <c r="BU375" s="29">
        <v>1501006861</v>
      </c>
      <c r="BV375" s="29" t="s">
        <v>333</v>
      </c>
    </row>
    <row r="376" spans="1:74" s="29" customFormat="1" outlineLevel="1">
      <c r="A376" s="68">
        <v>142</v>
      </c>
      <c r="B376" s="123" t="s">
        <v>481</v>
      </c>
      <c r="C376" s="187"/>
      <c r="D376" s="192" t="s">
        <v>99</v>
      </c>
      <c r="E376" s="186"/>
      <c r="F376" s="183"/>
      <c r="G376" s="118"/>
      <c r="H376" s="118"/>
      <c r="I376" s="77"/>
      <c r="J376" s="77"/>
      <c r="K376" s="182"/>
      <c r="L376" s="193"/>
      <c r="M376" s="193"/>
      <c r="N376" s="194" t="s">
        <v>333</v>
      </c>
      <c r="O376" s="78"/>
      <c r="P376" s="309">
        <f t="shared" si="111"/>
        <v>0</v>
      </c>
      <c r="Q376" s="91">
        <f t="shared" si="112"/>
        <v>5.6178390000000003E-3</v>
      </c>
      <c r="R376" s="309">
        <f t="shared" si="113"/>
        <v>0</v>
      </c>
      <c r="S376" s="309">
        <f t="shared" si="114"/>
        <v>0</v>
      </c>
      <c r="T376" s="309">
        <f t="shared" si="106"/>
        <v>5.6178390000000003E-3</v>
      </c>
      <c r="U376" s="309">
        <f t="shared" si="108"/>
        <v>0</v>
      </c>
      <c r="V376" s="309">
        <v>0</v>
      </c>
      <c r="W376" s="309">
        <v>0</v>
      </c>
      <c r="X376" s="309"/>
      <c r="Y376" s="309"/>
      <c r="Z376" s="309"/>
      <c r="AA376" s="309"/>
      <c r="AB376" s="309"/>
      <c r="AC376" s="309"/>
      <c r="AD376" s="309"/>
      <c r="AE376" s="309"/>
      <c r="AF376" s="309"/>
      <c r="AG376" s="309"/>
      <c r="AH376" s="325"/>
      <c r="AI376" s="325"/>
      <c r="AJ376" s="325"/>
      <c r="AK376" s="325"/>
      <c r="AL376" s="325"/>
      <c r="AM376" s="325"/>
      <c r="AN376" s="325"/>
      <c r="AO376" s="325"/>
      <c r="AP376" s="325"/>
      <c r="AQ376" s="325"/>
      <c r="AR376" s="325"/>
      <c r="AS376" s="325">
        <f t="shared" si="107"/>
        <v>0</v>
      </c>
      <c r="AT376" s="325"/>
      <c r="AU376" s="391">
        <v>0</v>
      </c>
      <c r="AV376" s="343">
        <v>0</v>
      </c>
      <c r="AW376" s="343">
        <v>0</v>
      </c>
      <c r="AX376" s="343">
        <v>0</v>
      </c>
      <c r="AY376" s="343">
        <v>0</v>
      </c>
      <c r="AZ376" s="343">
        <v>0</v>
      </c>
      <c r="BA376" s="343">
        <v>0</v>
      </c>
      <c r="BB376" s="337"/>
      <c r="BC376" s="451" t="s">
        <v>401</v>
      </c>
      <c r="BD376" s="355"/>
      <c r="BE376" s="309">
        <f t="shared" si="109"/>
        <v>0</v>
      </c>
      <c r="BF376" s="203">
        <v>5.6178390000000003E-3</v>
      </c>
      <c r="BG376" s="309">
        <f t="shared" si="110"/>
        <v>0</v>
      </c>
      <c r="BH376" s="309">
        <f t="shared" si="110"/>
        <v>0</v>
      </c>
      <c r="BI376" s="309">
        <f t="shared" si="110"/>
        <v>0</v>
      </c>
      <c r="BJ376" s="309">
        <f t="shared" si="110"/>
        <v>0</v>
      </c>
      <c r="BK376" s="309">
        <f t="shared" si="101"/>
        <v>0</v>
      </c>
      <c r="BL376" s="309">
        <f t="shared" si="101"/>
        <v>0</v>
      </c>
      <c r="BM376" s="309">
        <f t="shared" si="101"/>
        <v>0</v>
      </c>
      <c r="BN376" s="309">
        <f t="shared" si="101"/>
        <v>0</v>
      </c>
      <c r="BO376" s="309">
        <f t="shared" si="101"/>
        <v>0</v>
      </c>
      <c r="BP376" s="309">
        <f t="shared" si="101"/>
        <v>0</v>
      </c>
      <c r="BQ376" s="98"/>
      <c r="BR376" s="332" t="s">
        <v>401</v>
      </c>
      <c r="BS376" s="104"/>
      <c r="BT376" s="123"/>
      <c r="BU376" s="29">
        <v>1501006862</v>
      </c>
      <c r="BV376" s="29" t="s">
        <v>333</v>
      </c>
    </row>
    <row r="377" spans="1:74" s="29" customFormat="1" outlineLevel="1">
      <c r="A377" s="68">
        <v>143</v>
      </c>
      <c r="B377" s="123" t="s">
        <v>482</v>
      </c>
      <c r="C377" s="187"/>
      <c r="D377" s="192" t="s">
        <v>99</v>
      </c>
      <c r="E377" s="186"/>
      <c r="F377" s="183"/>
      <c r="G377" s="118"/>
      <c r="H377" s="118"/>
      <c r="I377" s="77"/>
      <c r="J377" s="77"/>
      <c r="K377" s="182"/>
      <c r="L377" s="193"/>
      <c r="M377" s="193"/>
      <c r="N377" s="194" t="s">
        <v>333</v>
      </c>
      <c r="O377" s="78"/>
      <c r="P377" s="309">
        <f t="shared" si="111"/>
        <v>0</v>
      </c>
      <c r="Q377" s="91">
        <f t="shared" si="112"/>
        <v>4.9465999999999997E-5</v>
      </c>
      <c r="R377" s="309">
        <f t="shared" si="113"/>
        <v>0</v>
      </c>
      <c r="S377" s="309">
        <f t="shared" si="114"/>
        <v>0</v>
      </c>
      <c r="T377" s="309">
        <f t="shared" si="106"/>
        <v>4.9465999999999997E-5</v>
      </c>
      <c r="U377" s="309">
        <f t="shared" si="108"/>
        <v>0</v>
      </c>
      <c r="V377" s="309">
        <v>0</v>
      </c>
      <c r="W377" s="309">
        <v>0</v>
      </c>
      <c r="X377" s="309"/>
      <c r="Y377" s="309"/>
      <c r="Z377" s="309"/>
      <c r="AA377" s="309"/>
      <c r="AB377" s="309"/>
      <c r="AC377" s="309"/>
      <c r="AD377" s="309"/>
      <c r="AE377" s="309"/>
      <c r="AF377" s="309"/>
      <c r="AG377" s="309"/>
      <c r="AH377" s="325"/>
      <c r="AI377" s="325"/>
      <c r="AJ377" s="325"/>
      <c r="AK377" s="325"/>
      <c r="AL377" s="325"/>
      <c r="AM377" s="325"/>
      <c r="AN377" s="325"/>
      <c r="AO377" s="325"/>
      <c r="AP377" s="325"/>
      <c r="AQ377" s="325"/>
      <c r="AR377" s="325"/>
      <c r="AS377" s="325">
        <f t="shared" si="107"/>
        <v>0</v>
      </c>
      <c r="AT377" s="325"/>
      <c r="AU377" s="391">
        <v>0</v>
      </c>
      <c r="AV377" s="343">
        <v>0</v>
      </c>
      <c r="AW377" s="343">
        <v>0</v>
      </c>
      <c r="AX377" s="343">
        <v>0</v>
      </c>
      <c r="AY377" s="343">
        <v>0</v>
      </c>
      <c r="AZ377" s="343">
        <v>0</v>
      </c>
      <c r="BA377" s="343">
        <v>0</v>
      </c>
      <c r="BB377" s="337"/>
      <c r="BC377" s="451" t="s">
        <v>401</v>
      </c>
      <c r="BD377" s="355"/>
      <c r="BE377" s="309">
        <f t="shared" si="109"/>
        <v>0</v>
      </c>
      <c r="BF377" s="203">
        <v>4.9465999999999997E-5</v>
      </c>
      <c r="BG377" s="309">
        <f t="shared" si="110"/>
        <v>0</v>
      </c>
      <c r="BH377" s="309">
        <f t="shared" si="110"/>
        <v>0</v>
      </c>
      <c r="BI377" s="309">
        <f t="shared" si="110"/>
        <v>0</v>
      </c>
      <c r="BJ377" s="309">
        <f t="shared" si="110"/>
        <v>0</v>
      </c>
      <c r="BK377" s="309">
        <f t="shared" si="101"/>
        <v>0</v>
      </c>
      <c r="BL377" s="309">
        <f t="shared" si="101"/>
        <v>0</v>
      </c>
      <c r="BM377" s="309">
        <f t="shared" si="101"/>
        <v>0</v>
      </c>
      <c r="BN377" s="309">
        <f t="shared" si="101"/>
        <v>0</v>
      </c>
      <c r="BO377" s="309">
        <f t="shared" si="101"/>
        <v>0</v>
      </c>
      <c r="BP377" s="309">
        <f t="shared" si="101"/>
        <v>0</v>
      </c>
      <c r="BQ377" s="98"/>
      <c r="BR377" s="332" t="s">
        <v>401</v>
      </c>
      <c r="BS377" s="104"/>
      <c r="BT377" s="123"/>
      <c r="BU377" s="29">
        <v>1501006863</v>
      </c>
      <c r="BV377" s="29" t="s">
        <v>333</v>
      </c>
    </row>
    <row r="378" spans="1:74" s="29" customFormat="1" outlineLevel="1">
      <c r="A378" s="68">
        <v>144</v>
      </c>
      <c r="B378" s="123" t="s">
        <v>483</v>
      </c>
      <c r="C378" s="187"/>
      <c r="D378" s="192" t="s">
        <v>99</v>
      </c>
      <c r="E378" s="186"/>
      <c r="F378" s="183"/>
      <c r="G378" s="118"/>
      <c r="H378" s="118"/>
      <c r="I378" s="77"/>
      <c r="J378" s="77"/>
      <c r="K378" s="182"/>
      <c r="L378" s="193"/>
      <c r="M378" s="193"/>
      <c r="N378" s="194" t="s">
        <v>333</v>
      </c>
      <c r="O378" s="78"/>
      <c r="P378" s="309">
        <f t="shared" si="111"/>
        <v>0</v>
      </c>
      <c r="Q378" s="91">
        <f t="shared" si="112"/>
        <v>1.0752108999999999E-2</v>
      </c>
      <c r="R378" s="309">
        <f t="shared" si="113"/>
        <v>0</v>
      </c>
      <c r="S378" s="309">
        <f t="shared" si="114"/>
        <v>0</v>
      </c>
      <c r="T378" s="309">
        <f t="shared" si="106"/>
        <v>1.0752108999999999E-2</v>
      </c>
      <c r="U378" s="309">
        <f t="shared" ref="U378:U394" si="115">BI378</f>
        <v>0</v>
      </c>
      <c r="V378" s="309">
        <v>0</v>
      </c>
      <c r="W378" s="309">
        <v>0</v>
      </c>
      <c r="X378" s="309"/>
      <c r="Y378" s="309"/>
      <c r="Z378" s="309"/>
      <c r="AA378" s="309"/>
      <c r="AB378" s="309"/>
      <c r="AC378" s="309"/>
      <c r="AD378" s="309"/>
      <c r="AE378" s="309"/>
      <c r="AF378" s="309"/>
      <c r="AG378" s="309"/>
      <c r="AH378" s="325"/>
      <c r="AI378" s="325"/>
      <c r="AJ378" s="325"/>
      <c r="AK378" s="325"/>
      <c r="AL378" s="325"/>
      <c r="AM378" s="325"/>
      <c r="AN378" s="325"/>
      <c r="AO378" s="325"/>
      <c r="AP378" s="325"/>
      <c r="AQ378" s="325"/>
      <c r="AR378" s="325"/>
      <c r="AS378" s="325">
        <f t="shared" si="107"/>
        <v>0</v>
      </c>
      <c r="AT378" s="325"/>
      <c r="AU378" s="391">
        <v>0</v>
      </c>
      <c r="AV378" s="343">
        <v>0</v>
      </c>
      <c r="AW378" s="343">
        <v>0</v>
      </c>
      <c r="AX378" s="343">
        <v>0</v>
      </c>
      <c r="AY378" s="343">
        <v>0</v>
      </c>
      <c r="AZ378" s="343">
        <v>0</v>
      </c>
      <c r="BA378" s="343">
        <v>0</v>
      </c>
      <c r="BB378" s="337"/>
      <c r="BC378" s="451" t="s">
        <v>401</v>
      </c>
      <c r="BD378" s="355"/>
      <c r="BE378" s="309">
        <f t="shared" si="109"/>
        <v>0</v>
      </c>
      <c r="BF378" s="203">
        <v>1.0752108999999999E-2</v>
      </c>
      <c r="BG378" s="309">
        <f t="shared" si="110"/>
        <v>0</v>
      </c>
      <c r="BH378" s="309">
        <f t="shared" si="110"/>
        <v>0</v>
      </c>
      <c r="BI378" s="309">
        <f t="shared" si="110"/>
        <v>0</v>
      </c>
      <c r="BJ378" s="309">
        <f t="shared" si="110"/>
        <v>0</v>
      </c>
      <c r="BK378" s="309">
        <f t="shared" si="101"/>
        <v>0</v>
      </c>
      <c r="BL378" s="309">
        <f t="shared" si="101"/>
        <v>0</v>
      </c>
      <c r="BM378" s="309">
        <f t="shared" si="101"/>
        <v>0</v>
      </c>
      <c r="BN378" s="309">
        <f t="shared" si="101"/>
        <v>0</v>
      </c>
      <c r="BO378" s="309">
        <f t="shared" si="101"/>
        <v>0</v>
      </c>
      <c r="BP378" s="309">
        <f t="shared" si="101"/>
        <v>0</v>
      </c>
      <c r="BQ378" s="98"/>
      <c r="BR378" s="332" t="s">
        <v>401</v>
      </c>
      <c r="BS378" s="104"/>
      <c r="BT378" s="123"/>
      <c r="BU378" s="29">
        <v>1501006864</v>
      </c>
      <c r="BV378" s="29" t="s">
        <v>333</v>
      </c>
    </row>
    <row r="379" spans="1:74" s="29" customFormat="1" outlineLevel="1">
      <c r="A379" s="68">
        <v>145</v>
      </c>
      <c r="B379" s="123" t="s">
        <v>484</v>
      </c>
      <c r="C379" s="187"/>
      <c r="D379" s="192" t="s">
        <v>99</v>
      </c>
      <c r="E379" s="186"/>
      <c r="F379" s="183"/>
      <c r="G379" s="118"/>
      <c r="H379" s="118"/>
      <c r="I379" s="77"/>
      <c r="J379" s="77"/>
      <c r="K379" s="182"/>
      <c r="L379" s="193"/>
      <c r="M379" s="193"/>
      <c r="N379" s="194" t="s">
        <v>333</v>
      </c>
      <c r="O379" s="78"/>
      <c r="P379" s="309">
        <f t="shared" ref="P379:P396" si="116">BE379</f>
        <v>0</v>
      </c>
      <c r="Q379" s="91">
        <f t="shared" ref="Q379:Q396" si="117">BF379</f>
        <v>3.9941100000000002E-4</v>
      </c>
      <c r="R379" s="309">
        <f t="shared" ref="R379:R396" si="118">BG379</f>
        <v>0</v>
      </c>
      <c r="S379" s="309">
        <f t="shared" ref="S379:S396" si="119">BH379</f>
        <v>0</v>
      </c>
      <c r="T379" s="309">
        <f t="shared" si="106"/>
        <v>3.9941100000000002E-4</v>
      </c>
      <c r="U379" s="309">
        <f t="shared" si="115"/>
        <v>0</v>
      </c>
      <c r="V379" s="309">
        <v>0</v>
      </c>
      <c r="W379" s="309">
        <v>0</v>
      </c>
      <c r="X379" s="309"/>
      <c r="Y379" s="309"/>
      <c r="Z379" s="309"/>
      <c r="AA379" s="309"/>
      <c r="AB379" s="309"/>
      <c r="AC379" s="309"/>
      <c r="AD379" s="309"/>
      <c r="AE379" s="309"/>
      <c r="AF379" s="309"/>
      <c r="AG379" s="309"/>
      <c r="AH379" s="325"/>
      <c r="AI379" s="325"/>
      <c r="AJ379" s="325"/>
      <c r="AK379" s="325"/>
      <c r="AL379" s="325"/>
      <c r="AM379" s="325"/>
      <c r="AN379" s="325"/>
      <c r="AO379" s="325"/>
      <c r="AP379" s="325"/>
      <c r="AQ379" s="325"/>
      <c r="AR379" s="325"/>
      <c r="AS379" s="325">
        <f t="shared" si="107"/>
        <v>0</v>
      </c>
      <c r="AT379" s="325"/>
      <c r="AU379" s="391">
        <v>0</v>
      </c>
      <c r="AV379" s="343">
        <v>0</v>
      </c>
      <c r="AW379" s="343">
        <v>0</v>
      </c>
      <c r="AX379" s="343">
        <v>0</v>
      </c>
      <c r="AY379" s="343">
        <v>0</v>
      </c>
      <c r="AZ379" s="343">
        <v>0</v>
      </c>
      <c r="BA379" s="343">
        <v>0</v>
      </c>
      <c r="BB379" s="337"/>
      <c r="BC379" s="451" t="s">
        <v>401</v>
      </c>
      <c r="BD379" s="355"/>
      <c r="BE379" s="309">
        <f t="shared" si="109"/>
        <v>0</v>
      </c>
      <c r="BF379" s="203">
        <v>3.9941100000000002E-4</v>
      </c>
      <c r="BG379" s="309">
        <f t="shared" si="110"/>
        <v>0</v>
      </c>
      <c r="BH379" s="309">
        <f t="shared" si="110"/>
        <v>0</v>
      </c>
      <c r="BI379" s="309">
        <f t="shared" si="110"/>
        <v>0</v>
      </c>
      <c r="BJ379" s="309">
        <f t="shared" si="110"/>
        <v>0</v>
      </c>
      <c r="BK379" s="309">
        <f t="shared" si="101"/>
        <v>0</v>
      </c>
      <c r="BL379" s="309">
        <f t="shared" si="101"/>
        <v>0</v>
      </c>
      <c r="BM379" s="309">
        <f t="shared" si="101"/>
        <v>0</v>
      </c>
      <c r="BN379" s="309">
        <f t="shared" si="101"/>
        <v>0</v>
      </c>
      <c r="BO379" s="309">
        <f t="shared" si="101"/>
        <v>0</v>
      </c>
      <c r="BP379" s="309">
        <f t="shared" si="101"/>
        <v>0</v>
      </c>
      <c r="BQ379" s="98"/>
      <c r="BR379" s="332" t="s">
        <v>401</v>
      </c>
      <c r="BS379" s="104"/>
      <c r="BT379" s="123"/>
      <c r="BU379" s="29">
        <v>1501006865</v>
      </c>
      <c r="BV379" s="29" t="s">
        <v>333</v>
      </c>
    </row>
    <row r="380" spans="1:74" s="29" customFormat="1" outlineLevel="1">
      <c r="A380" s="68">
        <v>146</v>
      </c>
      <c r="B380" s="123" t="s">
        <v>485</v>
      </c>
      <c r="C380" s="187"/>
      <c r="D380" s="192" t="s">
        <v>99</v>
      </c>
      <c r="E380" s="186"/>
      <c r="F380" s="183"/>
      <c r="G380" s="118"/>
      <c r="H380" s="118"/>
      <c r="I380" s="77"/>
      <c r="J380" s="77"/>
      <c r="K380" s="182"/>
      <c r="L380" s="193"/>
      <c r="M380" s="193"/>
      <c r="N380" s="194" t="s">
        <v>333</v>
      </c>
      <c r="O380" s="78"/>
      <c r="P380" s="309">
        <f t="shared" si="116"/>
        <v>0</v>
      </c>
      <c r="Q380" s="91">
        <f t="shared" si="117"/>
        <v>9.8566000000000005E-5</v>
      </c>
      <c r="R380" s="309">
        <f t="shared" si="118"/>
        <v>0</v>
      </c>
      <c r="S380" s="309">
        <f t="shared" si="119"/>
        <v>0</v>
      </c>
      <c r="T380" s="309">
        <f t="shared" si="106"/>
        <v>9.8566000000000005E-5</v>
      </c>
      <c r="U380" s="309">
        <f t="shared" si="115"/>
        <v>0</v>
      </c>
      <c r="V380" s="309">
        <v>0</v>
      </c>
      <c r="W380" s="309">
        <v>0</v>
      </c>
      <c r="X380" s="309"/>
      <c r="Y380" s="309"/>
      <c r="Z380" s="309"/>
      <c r="AA380" s="309"/>
      <c r="AB380" s="309"/>
      <c r="AC380" s="309"/>
      <c r="AD380" s="309"/>
      <c r="AE380" s="309"/>
      <c r="AF380" s="309"/>
      <c r="AG380" s="309"/>
      <c r="AH380" s="325"/>
      <c r="AI380" s="325"/>
      <c r="AJ380" s="325"/>
      <c r="AK380" s="325"/>
      <c r="AL380" s="325"/>
      <c r="AM380" s="325"/>
      <c r="AN380" s="325"/>
      <c r="AO380" s="325"/>
      <c r="AP380" s="325"/>
      <c r="AQ380" s="325"/>
      <c r="AR380" s="325"/>
      <c r="AS380" s="325">
        <f t="shared" si="107"/>
        <v>0</v>
      </c>
      <c r="AT380" s="325"/>
      <c r="AU380" s="391">
        <v>0</v>
      </c>
      <c r="AV380" s="343">
        <v>0</v>
      </c>
      <c r="AW380" s="343">
        <v>0</v>
      </c>
      <c r="AX380" s="343">
        <v>0</v>
      </c>
      <c r="AY380" s="343">
        <v>0</v>
      </c>
      <c r="AZ380" s="343">
        <v>0</v>
      </c>
      <c r="BA380" s="343">
        <v>0</v>
      </c>
      <c r="BB380" s="337"/>
      <c r="BC380" s="451" t="s">
        <v>401</v>
      </c>
      <c r="BD380" s="355"/>
      <c r="BE380" s="309">
        <f t="shared" si="109"/>
        <v>0</v>
      </c>
      <c r="BF380" s="203">
        <v>9.8566000000000005E-5</v>
      </c>
      <c r="BG380" s="309">
        <f t="shared" si="110"/>
        <v>0</v>
      </c>
      <c r="BH380" s="309">
        <f t="shared" si="110"/>
        <v>0</v>
      </c>
      <c r="BI380" s="309">
        <f t="shared" si="110"/>
        <v>0</v>
      </c>
      <c r="BJ380" s="309">
        <f t="shared" si="110"/>
        <v>0</v>
      </c>
      <c r="BK380" s="309">
        <f t="shared" si="101"/>
        <v>0</v>
      </c>
      <c r="BL380" s="309">
        <f t="shared" si="101"/>
        <v>0</v>
      </c>
      <c r="BM380" s="309">
        <f t="shared" si="101"/>
        <v>0</v>
      </c>
      <c r="BN380" s="309">
        <f t="shared" si="101"/>
        <v>0</v>
      </c>
      <c r="BO380" s="309">
        <f t="shared" si="101"/>
        <v>0</v>
      </c>
      <c r="BP380" s="309">
        <f t="shared" si="101"/>
        <v>0</v>
      </c>
      <c r="BQ380" s="98"/>
      <c r="BR380" s="332" t="s">
        <v>401</v>
      </c>
      <c r="BS380" s="104"/>
      <c r="BT380" s="123"/>
      <c r="BU380" s="29">
        <v>1501006866</v>
      </c>
      <c r="BV380" s="29" t="s">
        <v>333</v>
      </c>
    </row>
    <row r="381" spans="1:74" s="29" customFormat="1" outlineLevel="1">
      <c r="A381" s="68">
        <v>147</v>
      </c>
      <c r="B381" s="123" t="s">
        <v>486</v>
      </c>
      <c r="C381" s="187"/>
      <c r="D381" s="192" t="s">
        <v>99</v>
      </c>
      <c r="E381" s="186"/>
      <c r="F381" s="183"/>
      <c r="G381" s="118"/>
      <c r="H381" s="118"/>
      <c r="I381" s="77"/>
      <c r="J381" s="77"/>
      <c r="K381" s="182"/>
      <c r="L381" s="193"/>
      <c r="M381" s="193"/>
      <c r="N381" s="194" t="s">
        <v>333</v>
      </c>
      <c r="O381" s="78"/>
      <c r="P381" s="309">
        <f t="shared" si="116"/>
        <v>0</v>
      </c>
      <c r="Q381" s="91">
        <f t="shared" si="117"/>
        <v>1.0304429E-2</v>
      </c>
      <c r="R381" s="309">
        <f t="shared" si="118"/>
        <v>0</v>
      </c>
      <c r="S381" s="309">
        <f t="shared" si="119"/>
        <v>0</v>
      </c>
      <c r="T381" s="309">
        <f t="shared" si="106"/>
        <v>1.0304429E-2</v>
      </c>
      <c r="U381" s="309">
        <f t="shared" si="115"/>
        <v>0</v>
      </c>
      <c r="V381" s="309">
        <v>0</v>
      </c>
      <c r="W381" s="309">
        <v>0</v>
      </c>
      <c r="X381" s="309"/>
      <c r="Y381" s="309"/>
      <c r="Z381" s="309"/>
      <c r="AA381" s="309"/>
      <c r="AB381" s="309"/>
      <c r="AC381" s="309"/>
      <c r="AD381" s="309"/>
      <c r="AE381" s="309"/>
      <c r="AF381" s="309"/>
      <c r="AG381" s="309"/>
      <c r="AH381" s="325"/>
      <c r="AI381" s="325"/>
      <c r="AJ381" s="325"/>
      <c r="AK381" s="325"/>
      <c r="AL381" s="325"/>
      <c r="AM381" s="325"/>
      <c r="AN381" s="325"/>
      <c r="AO381" s="325"/>
      <c r="AP381" s="325"/>
      <c r="AQ381" s="325"/>
      <c r="AR381" s="325"/>
      <c r="AS381" s="325">
        <f t="shared" si="107"/>
        <v>0</v>
      </c>
      <c r="AT381" s="325"/>
      <c r="AU381" s="391">
        <v>0</v>
      </c>
      <c r="AV381" s="343">
        <v>0</v>
      </c>
      <c r="AW381" s="343">
        <v>0</v>
      </c>
      <c r="AX381" s="343">
        <v>0</v>
      </c>
      <c r="AY381" s="343">
        <v>0</v>
      </c>
      <c r="AZ381" s="343">
        <v>0</v>
      </c>
      <c r="BA381" s="343">
        <v>0</v>
      </c>
      <c r="BB381" s="337"/>
      <c r="BC381" s="451" t="s">
        <v>401</v>
      </c>
      <c r="BD381" s="355"/>
      <c r="BE381" s="309">
        <f t="shared" si="109"/>
        <v>0</v>
      </c>
      <c r="BF381" s="203">
        <v>1.0304429E-2</v>
      </c>
      <c r="BG381" s="309">
        <f t="shared" si="110"/>
        <v>0</v>
      </c>
      <c r="BH381" s="309">
        <f t="shared" si="110"/>
        <v>0</v>
      </c>
      <c r="BI381" s="309">
        <f t="shared" si="110"/>
        <v>0</v>
      </c>
      <c r="BJ381" s="309">
        <f t="shared" si="110"/>
        <v>0</v>
      </c>
      <c r="BK381" s="309">
        <f t="shared" si="101"/>
        <v>0</v>
      </c>
      <c r="BL381" s="309">
        <f t="shared" si="101"/>
        <v>0</v>
      </c>
      <c r="BM381" s="309">
        <f t="shared" si="101"/>
        <v>0</v>
      </c>
      <c r="BN381" s="309">
        <f t="shared" ref="BN381:BP396" si="120">CG381</f>
        <v>0</v>
      </c>
      <c r="BO381" s="309">
        <f t="shared" si="120"/>
        <v>0</v>
      </c>
      <c r="BP381" s="309">
        <f t="shared" si="120"/>
        <v>0</v>
      </c>
      <c r="BQ381" s="98"/>
      <c r="BR381" s="332" t="s">
        <v>401</v>
      </c>
      <c r="BS381" s="104"/>
      <c r="BT381" s="123"/>
      <c r="BU381" s="29">
        <v>1501006867</v>
      </c>
      <c r="BV381" s="29" t="s">
        <v>333</v>
      </c>
    </row>
    <row r="382" spans="1:74" s="29" customFormat="1" outlineLevel="1">
      <c r="A382" s="68">
        <v>148</v>
      </c>
      <c r="B382" s="123" t="s">
        <v>487</v>
      </c>
      <c r="C382" s="187"/>
      <c r="D382" s="192" t="s">
        <v>99</v>
      </c>
      <c r="E382" s="186"/>
      <c r="F382" s="183"/>
      <c r="G382" s="118"/>
      <c r="H382" s="118"/>
      <c r="I382" s="77"/>
      <c r="J382" s="77"/>
      <c r="K382" s="182"/>
      <c r="L382" s="193"/>
      <c r="M382" s="193"/>
      <c r="N382" s="194" t="s">
        <v>333</v>
      </c>
      <c r="O382" s="78"/>
      <c r="P382" s="309">
        <f t="shared" si="116"/>
        <v>0</v>
      </c>
      <c r="Q382" s="91">
        <f t="shared" si="117"/>
        <v>2.2363740000000002E-3</v>
      </c>
      <c r="R382" s="309">
        <f t="shared" si="118"/>
        <v>0</v>
      </c>
      <c r="S382" s="309">
        <f t="shared" si="119"/>
        <v>0</v>
      </c>
      <c r="T382" s="309">
        <f t="shared" si="106"/>
        <v>2.2363740000000002E-3</v>
      </c>
      <c r="U382" s="309">
        <f t="shared" si="115"/>
        <v>0</v>
      </c>
      <c r="V382" s="309">
        <v>0</v>
      </c>
      <c r="W382" s="309">
        <v>0</v>
      </c>
      <c r="X382" s="309"/>
      <c r="Y382" s="309"/>
      <c r="Z382" s="309"/>
      <c r="AA382" s="309"/>
      <c r="AB382" s="309"/>
      <c r="AC382" s="309"/>
      <c r="AD382" s="309"/>
      <c r="AE382" s="309"/>
      <c r="AF382" s="309"/>
      <c r="AG382" s="309"/>
      <c r="AH382" s="325"/>
      <c r="AI382" s="325"/>
      <c r="AJ382" s="325"/>
      <c r="AK382" s="325"/>
      <c r="AL382" s="325"/>
      <c r="AM382" s="325"/>
      <c r="AN382" s="325"/>
      <c r="AO382" s="325"/>
      <c r="AP382" s="325"/>
      <c r="AQ382" s="325"/>
      <c r="AR382" s="325"/>
      <c r="AS382" s="325">
        <f t="shared" si="107"/>
        <v>0</v>
      </c>
      <c r="AT382" s="325"/>
      <c r="AU382" s="391">
        <v>0</v>
      </c>
      <c r="AV382" s="343">
        <v>0</v>
      </c>
      <c r="AW382" s="343">
        <v>0</v>
      </c>
      <c r="AX382" s="343">
        <v>0</v>
      </c>
      <c r="AY382" s="343">
        <v>0</v>
      </c>
      <c r="AZ382" s="343">
        <v>0</v>
      </c>
      <c r="BA382" s="343">
        <v>0</v>
      </c>
      <c r="BB382" s="337"/>
      <c r="BC382" s="451" t="s">
        <v>401</v>
      </c>
      <c r="BD382" s="355"/>
      <c r="BE382" s="309">
        <f t="shared" si="109"/>
        <v>0</v>
      </c>
      <c r="BF382" s="203">
        <v>2.2363740000000002E-3</v>
      </c>
      <c r="BG382" s="309">
        <f t="shared" si="110"/>
        <v>0</v>
      </c>
      <c r="BH382" s="309">
        <f t="shared" si="110"/>
        <v>0</v>
      </c>
      <c r="BI382" s="309">
        <f t="shared" si="110"/>
        <v>0</v>
      </c>
      <c r="BJ382" s="309">
        <f t="shared" si="110"/>
        <v>0</v>
      </c>
      <c r="BK382" s="309">
        <f t="shared" si="110"/>
        <v>0</v>
      </c>
      <c r="BL382" s="309">
        <f t="shared" si="110"/>
        <v>0</v>
      </c>
      <c r="BM382" s="309">
        <f t="shared" si="110"/>
        <v>0</v>
      </c>
      <c r="BN382" s="309">
        <f t="shared" si="120"/>
        <v>0</v>
      </c>
      <c r="BO382" s="309">
        <f t="shared" si="120"/>
        <v>0</v>
      </c>
      <c r="BP382" s="309">
        <f t="shared" si="120"/>
        <v>0</v>
      </c>
      <c r="BQ382" s="98"/>
      <c r="BR382" s="332" t="s">
        <v>401</v>
      </c>
      <c r="BS382" s="104"/>
      <c r="BT382" s="123"/>
      <c r="BU382" s="29">
        <v>1501006868</v>
      </c>
      <c r="BV382" s="29" t="s">
        <v>333</v>
      </c>
    </row>
    <row r="383" spans="1:74" s="29" customFormat="1" outlineLevel="1">
      <c r="A383" s="68">
        <v>149</v>
      </c>
      <c r="B383" s="123" t="s">
        <v>488</v>
      </c>
      <c r="C383" s="187"/>
      <c r="D383" s="192" t="s">
        <v>99</v>
      </c>
      <c r="E383" s="186"/>
      <c r="F383" s="183"/>
      <c r="G383" s="118"/>
      <c r="H383" s="118"/>
      <c r="I383" s="77"/>
      <c r="J383" s="77"/>
      <c r="K383" s="182"/>
      <c r="L383" s="193"/>
      <c r="M383" s="193"/>
      <c r="N383" s="194" t="s">
        <v>333</v>
      </c>
      <c r="O383" s="78"/>
      <c r="P383" s="309">
        <f t="shared" si="116"/>
        <v>0</v>
      </c>
      <c r="Q383" s="91">
        <f t="shared" si="117"/>
        <v>1.438855E-3</v>
      </c>
      <c r="R383" s="309">
        <f t="shared" si="118"/>
        <v>0</v>
      </c>
      <c r="S383" s="309">
        <f t="shared" si="119"/>
        <v>0</v>
      </c>
      <c r="T383" s="309">
        <f t="shared" si="106"/>
        <v>1.438855E-3</v>
      </c>
      <c r="U383" s="309">
        <f t="shared" si="115"/>
        <v>0</v>
      </c>
      <c r="V383" s="309">
        <v>0</v>
      </c>
      <c r="W383" s="309">
        <v>0</v>
      </c>
      <c r="X383" s="309"/>
      <c r="Y383" s="309"/>
      <c r="Z383" s="309"/>
      <c r="AA383" s="309"/>
      <c r="AB383" s="309"/>
      <c r="AC383" s="309"/>
      <c r="AD383" s="309"/>
      <c r="AE383" s="309"/>
      <c r="AF383" s="309"/>
      <c r="AG383" s="309"/>
      <c r="AH383" s="325"/>
      <c r="AI383" s="325"/>
      <c r="AJ383" s="325"/>
      <c r="AK383" s="325"/>
      <c r="AL383" s="325"/>
      <c r="AM383" s="325"/>
      <c r="AN383" s="325"/>
      <c r="AO383" s="325"/>
      <c r="AP383" s="325"/>
      <c r="AQ383" s="325"/>
      <c r="AR383" s="325"/>
      <c r="AS383" s="325">
        <f t="shared" si="107"/>
        <v>0</v>
      </c>
      <c r="AT383" s="325"/>
      <c r="AU383" s="391">
        <v>0</v>
      </c>
      <c r="AV383" s="343">
        <v>0</v>
      </c>
      <c r="AW383" s="343">
        <v>0</v>
      </c>
      <c r="AX383" s="343">
        <v>0</v>
      </c>
      <c r="AY383" s="343">
        <v>0</v>
      </c>
      <c r="AZ383" s="343">
        <v>0</v>
      </c>
      <c r="BA383" s="343">
        <v>0</v>
      </c>
      <c r="BB383" s="337"/>
      <c r="BC383" s="452" t="s">
        <v>406</v>
      </c>
      <c r="BD383" s="355"/>
      <c r="BE383" s="309">
        <f t="shared" si="109"/>
        <v>0</v>
      </c>
      <c r="BF383" s="203">
        <v>1.438855E-3</v>
      </c>
      <c r="BG383" s="309">
        <f t="shared" si="110"/>
        <v>0</v>
      </c>
      <c r="BH383" s="309">
        <f t="shared" si="110"/>
        <v>0</v>
      </c>
      <c r="BI383" s="309">
        <f t="shared" si="110"/>
        <v>0</v>
      </c>
      <c r="BJ383" s="309">
        <f t="shared" si="110"/>
        <v>0</v>
      </c>
      <c r="BK383" s="309">
        <f t="shared" si="110"/>
        <v>0</v>
      </c>
      <c r="BL383" s="309">
        <f t="shared" si="110"/>
        <v>0</v>
      </c>
      <c r="BM383" s="309">
        <f t="shared" si="110"/>
        <v>0</v>
      </c>
      <c r="BN383" s="309">
        <f t="shared" si="120"/>
        <v>0</v>
      </c>
      <c r="BO383" s="309">
        <f t="shared" si="120"/>
        <v>0</v>
      </c>
      <c r="BP383" s="309">
        <f t="shared" si="120"/>
        <v>0</v>
      </c>
      <c r="BQ383" s="98"/>
      <c r="BR383" s="333" t="s">
        <v>406</v>
      </c>
      <c r="BS383" s="104"/>
      <c r="BT383" s="123"/>
      <c r="BU383" s="29">
        <v>1501006869</v>
      </c>
      <c r="BV383" s="29" t="s">
        <v>333</v>
      </c>
    </row>
    <row r="384" spans="1:74" s="29" customFormat="1" ht="30" outlineLevel="1">
      <c r="A384" s="68">
        <v>150</v>
      </c>
      <c r="B384" s="123" t="s">
        <v>489</v>
      </c>
      <c r="C384" s="187"/>
      <c r="D384" s="192" t="s">
        <v>99</v>
      </c>
      <c r="E384" s="186"/>
      <c r="F384" s="183"/>
      <c r="G384" s="118"/>
      <c r="H384" s="118"/>
      <c r="I384" s="77"/>
      <c r="J384" s="77"/>
      <c r="K384" s="182"/>
      <c r="L384" s="193"/>
      <c r="M384" s="193"/>
      <c r="N384" s="194" t="s">
        <v>333</v>
      </c>
      <c r="O384" s="78"/>
      <c r="P384" s="309">
        <f t="shared" si="116"/>
        <v>0</v>
      </c>
      <c r="Q384" s="91">
        <f t="shared" si="117"/>
        <v>8.5482000000000006E-5</v>
      </c>
      <c r="R384" s="309">
        <f t="shared" si="118"/>
        <v>0</v>
      </c>
      <c r="S384" s="309">
        <f t="shared" si="119"/>
        <v>0</v>
      </c>
      <c r="T384" s="309">
        <f t="shared" si="106"/>
        <v>8.5482000000000006E-5</v>
      </c>
      <c r="U384" s="309">
        <f t="shared" si="115"/>
        <v>0</v>
      </c>
      <c r="V384" s="309">
        <v>0</v>
      </c>
      <c r="W384" s="309">
        <v>0</v>
      </c>
      <c r="X384" s="309"/>
      <c r="Y384" s="309"/>
      <c r="Z384" s="309"/>
      <c r="AA384" s="309"/>
      <c r="AB384" s="309"/>
      <c r="AC384" s="309"/>
      <c r="AD384" s="309"/>
      <c r="AE384" s="309"/>
      <c r="AF384" s="309"/>
      <c r="AG384" s="309"/>
      <c r="AH384" s="325"/>
      <c r="AI384" s="325"/>
      <c r="AJ384" s="325"/>
      <c r="AK384" s="325"/>
      <c r="AL384" s="325"/>
      <c r="AM384" s="325"/>
      <c r="AN384" s="325"/>
      <c r="AO384" s="325"/>
      <c r="AP384" s="325"/>
      <c r="AQ384" s="325"/>
      <c r="AR384" s="325"/>
      <c r="AS384" s="325">
        <f t="shared" si="107"/>
        <v>0</v>
      </c>
      <c r="AT384" s="325"/>
      <c r="AU384" s="391">
        <v>0</v>
      </c>
      <c r="AV384" s="343">
        <v>0</v>
      </c>
      <c r="AW384" s="343">
        <v>0</v>
      </c>
      <c r="AX384" s="343">
        <v>0</v>
      </c>
      <c r="AY384" s="343">
        <v>0</v>
      </c>
      <c r="AZ384" s="343">
        <v>0</v>
      </c>
      <c r="BA384" s="343">
        <v>0</v>
      </c>
      <c r="BB384" s="337"/>
      <c r="BC384" s="452" t="s">
        <v>406</v>
      </c>
      <c r="BD384" s="355"/>
      <c r="BE384" s="309">
        <f t="shared" si="109"/>
        <v>0</v>
      </c>
      <c r="BF384" s="203">
        <v>8.5482000000000006E-5</v>
      </c>
      <c r="BG384" s="309">
        <f t="shared" si="110"/>
        <v>0</v>
      </c>
      <c r="BH384" s="309">
        <f t="shared" si="110"/>
        <v>0</v>
      </c>
      <c r="BI384" s="309">
        <f t="shared" si="110"/>
        <v>0</v>
      </c>
      <c r="BJ384" s="309">
        <f t="shared" si="110"/>
        <v>0</v>
      </c>
      <c r="BK384" s="309">
        <f t="shared" si="110"/>
        <v>0</v>
      </c>
      <c r="BL384" s="309">
        <f t="shared" si="110"/>
        <v>0</v>
      </c>
      <c r="BM384" s="309">
        <f t="shared" si="110"/>
        <v>0</v>
      </c>
      <c r="BN384" s="309">
        <f t="shared" si="120"/>
        <v>0</v>
      </c>
      <c r="BO384" s="309">
        <f t="shared" si="120"/>
        <v>0</v>
      </c>
      <c r="BP384" s="309">
        <f t="shared" si="120"/>
        <v>0</v>
      </c>
      <c r="BQ384" s="98"/>
      <c r="BR384" s="333" t="s">
        <v>406</v>
      </c>
      <c r="BS384" s="104"/>
      <c r="BT384" s="123"/>
      <c r="BU384" s="29">
        <v>1501006870</v>
      </c>
      <c r="BV384" s="29" t="s">
        <v>333</v>
      </c>
    </row>
    <row r="385" spans="1:74" s="29" customFormat="1" outlineLevel="1">
      <c r="A385" s="68">
        <v>151</v>
      </c>
      <c r="B385" s="123" t="s">
        <v>490</v>
      </c>
      <c r="C385" s="187"/>
      <c r="D385" s="192" t="s">
        <v>99</v>
      </c>
      <c r="E385" s="186"/>
      <c r="F385" s="183"/>
      <c r="G385" s="118"/>
      <c r="H385" s="118"/>
      <c r="I385" s="77"/>
      <c r="J385" s="77"/>
      <c r="K385" s="182"/>
      <c r="L385" s="193"/>
      <c r="M385" s="193"/>
      <c r="N385" s="194" t="s">
        <v>333</v>
      </c>
      <c r="O385" s="78"/>
      <c r="P385" s="309">
        <f t="shared" si="116"/>
        <v>0</v>
      </c>
      <c r="Q385" s="91">
        <f t="shared" si="117"/>
        <v>4.2384409999999999E-3</v>
      </c>
      <c r="R385" s="309">
        <f t="shared" si="118"/>
        <v>0</v>
      </c>
      <c r="S385" s="309">
        <f t="shared" si="119"/>
        <v>0</v>
      </c>
      <c r="T385" s="309">
        <f t="shared" si="106"/>
        <v>4.2384409999999999E-3</v>
      </c>
      <c r="U385" s="309">
        <f t="shared" si="115"/>
        <v>0</v>
      </c>
      <c r="V385" s="309">
        <v>0</v>
      </c>
      <c r="W385" s="309">
        <v>0</v>
      </c>
      <c r="X385" s="309"/>
      <c r="Y385" s="309"/>
      <c r="Z385" s="309"/>
      <c r="AA385" s="309"/>
      <c r="AB385" s="309"/>
      <c r="AC385" s="309"/>
      <c r="AD385" s="309"/>
      <c r="AE385" s="309"/>
      <c r="AF385" s="309"/>
      <c r="AG385" s="309"/>
      <c r="AH385" s="325"/>
      <c r="AI385" s="325"/>
      <c r="AJ385" s="325"/>
      <c r="AK385" s="325"/>
      <c r="AL385" s="325"/>
      <c r="AM385" s="325"/>
      <c r="AN385" s="325"/>
      <c r="AO385" s="325"/>
      <c r="AP385" s="325"/>
      <c r="AQ385" s="325"/>
      <c r="AR385" s="325"/>
      <c r="AS385" s="325">
        <f t="shared" si="107"/>
        <v>0</v>
      </c>
      <c r="AT385" s="325"/>
      <c r="AU385" s="391">
        <v>0</v>
      </c>
      <c r="AV385" s="343">
        <v>0</v>
      </c>
      <c r="AW385" s="343">
        <v>0</v>
      </c>
      <c r="AX385" s="343">
        <v>0</v>
      </c>
      <c r="AY385" s="343">
        <v>0</v>
      </c>
      <c r="AZ385" s="343">
        <v>0</v>
      </c>
      <c r="BA385" s="343">
        <v>0</v>
      </c>
      <c r="BB385" s="337"/>
      <c r="BC385" s="446" t="s">
        <v>334</v>
      </c>
      <c r="BD385" s="355"/>
      <c r="BE385" s="309">
        <f t="shared" si="109"/>
        <v>0</v>
      </c>
      <c r="BF385" s="203">
        <v>4.2384409999999999E-3</v>
      </c>
      <c r="BG385" s="309">
        <f t="shared" si="110"/>
        <v>0</v>
      </c>
      <c r="BH385" s="309">
        <f t="shared" si="110"/>
        <v>0</v>
      </c>
      <c r="BI385" s="309">
        <f t="shared" si="110"/>
        <v>0</v>
      </c>
      <c r="BJ385" s="309">
        <f t="shared" si="110"/>
        <v>0</v>
      </c>
      <c r="BK385" s="309">
        <f t="shared" si="110"/>
        <v>0</v>
      </c>
      <c r="BL385" s="309">
        <f t="shared" si="110"/>
        <v>0</v>
      </c>
      <c r="BM385" s="309">
        <f t="shared" si="110"/>
        <v>0</v>
      </c>
      <c r="BN385" s="309">
        <f t="shared" si="120"/>
        <v>0</v>
      </c>
      <c r="BO385" s="309">
        <f t="shared" si="120"/>
        <v>0</v>
      </c>
      <c r="BP385" s="309">
        <f t="shared" si="120"/>
        <v>0</v>
      </c>
      <c r="BQ385" s="98"/>
      <c r="BR385" s="327" t="s">
        <v>334</v>
      </c>
      <c r="BS385" s="104"/>
      <c r="BT385" s="123"/>
      <c r="BU385" s="29">
        <v>1501006871</v>
      </c>
      <c r="BV385" s="29" t="s">
        <v>333</v>
      </c>
    </row>
    <row r="386" spans="1:74" s="29" customFormat="1" outlineLevel="1">
      <c r="A386" s="68">
        <v>152</v>
      </c>
      <c r="B386" s="123" t="s">
        <v>491</v>
      </c>
      <c r="C386" s="187"/>
      <c r="D386" s="192" t="s">
        <v>99</v>
      </c>
      <c r="E386" s="186"/>
      <c r="F386" s="183"/>
      <c r="G386" s="118"/>
      <c r="H386" s="118"/>
      <c r="I386" s="77"/>
      <c r="J386" s="77"/>
      <c r="K386" s="182"/>
      <c r="L386" s="193"/>
      <c r="M386" s="193"/>
      <c r="N386" s="194" t="s">
        <v>333</v>
      </c>
      <c r="O386" s="78"/>
      <c r="P386" s="309">
        <f t="shared" si="116"/>
        <v>0</v>
      </c>
      <c r="Q386" s="91">
        <f t="shared" si="117"/>
        <v>3.0444899999999998E-4</v>
      </c>
      <c r="R386" s="309">
        <f t="shared" si="118"/>
        <v>0</v>
      </c>
      <c r="S386" s="309">
        <f t="shared" si="119"/>
        <v>0</v>
      </c>
      <c r="T386" s="309">
        <f t="shared" si="106"/>
        <v>3.0444899999999998E-4</v>
      </c>
      <c r="U386" s="309">
        <f t="shared" si="115"/>
        <v>0</v>
      </c>
      <c r="V386" s="309">
        <v>0</v>
      </c>
      <c r="W386" s="309">
        <v>0</v>
      </c>
      <c r="X386" s="309"/>
      <c r="Y386" s="309"/>
      <c r="Z386" s="309"/>
      <c r="AA386" s="309"/>
      <c r="AB386" s="309"/>
      <c r="AC386" s="309"/>
      <c r="AD386" s="309"/>
      <c r="AE386" s="309"/>
      <c r="AF386" s="309"/>
      <c r="AG386" s="309"/>
      <c r="AH386" s="325"/>
      <c r="AI386" s="325"/>
      <c r="AJ386" s="325"/>
      <c r="AK386" s="325"/>
      <c r="AL386" s="325"/>
      <c r="AM386" s="325"/>
      <c r="AN386" s="325"/>
      <c r="AO386" s="325"/>
      <c r="AP386" s="325"/>
      <c r="AQ386" s="325"/>
      <c r="AR386" s="325"/>
      <c r="AS386" s="325">
        <f t="shared" si="107"/>
        <v>0</v>
      </c>
      <c r="AT386" s="325"/>
      <c r="AU386" s="391">
        <v>0</v>
      </c>
      <c r="AV386" s="343">
        <v>0</v>
      </c>
      <c r="AW386" s="343">
        <v>0</v>
      </c>
      <c r="AX386" s="343">
        <v>0</v>
      </c>
      <c r="AY386" s="343">
        <v>0</v>
      </c>
      <c r="AZ386" s="343">
        <v>0</v>
      </c>
      <c r="BA386" s="343">
        <v>0</v>
      </c>
      <c r="BB386" s="337"/>
      <c r="BC386" s="450" t="s">
        <v>346</v>
      </c>
      <c r="BD386" s="355"/>
      <c r="BE386" s="309">
        <f t="shared" si="109"/>
        <v>0</v>
      </c>
      <c r="BF386" s="203">
        <v>3.0444899999999998E-4</v>
      </c>
      <c r="BG386" s="309">
        <f t="shared" si="110"/>
        <v>0</v>
      </c>
      <c r="BH386" s="309">
        <f t="shared" si="110"/>
        <v>0</v>
      </c>
      <c r="BI386" s="309">
        <f t="shared" si="110"/>
        <v>0</v>
      </c>
      <c r="BJ386" s="309">
        <f t="shared" si="110"/>
        <v>0</v>
      </c>
      <c r="BK386" s="309">
        <f t="shared" si="110"/>
        <v>0</v>
      </c>
      <c r="BL386" s="309">
        <f t="shared" si="110"/>
        <v>0</v>
      </c>
      <c r="BM386" s="309">
        <f t="shared" si="110"/>
        <v>0</v>
      </c>
      <c r="BN386" s="309">
        <f t="shared" si="120"/>
        <v>0</v>
      </c>
      <c r="BO386" s="309">
        <f t="shared" si="120"/>
        <v>0</v>
      </c>
      <c r="BP386" s="309">
        <f t="shared" si="120"/>
        <v>0</v>
      </c>
      <c r="BQ386" s="98"/>
      <c r="BR386" s="331" t="s">
        <v>346</v>
      </c>
      <c r="BS386" s="104"/>
      <c r="BT386" s="123"/>
      <c r="BU386" s="29">
        <v>1501006872</v>
      </c>
      <c r="BV386" s="29" t="s">
        <v>333</v>
      </c>
    </row>
    <row r="387" spans="1:74" s="29" customFormat="1" outlineLevel="1">
      <c r="A387" s="68">
        <v>153</v>
      </c>
      <c r="B387" s="123" t="s">
        <v>492</v>
      </c>
      <c r="C387" s="187"/>
      <c r="D387" s="192" t="s">
        <v>99</v>
      </c>
      <c r="E387" s="186"/>
      <c r="F387" s="183"/>
      <c r="G387" s="118"/>
      <c r="H387" s="118"/>
      <c r="I387" s="77"/>
      <c r="J387" s="77"/>
      <c r="K387" s="182"/>
      <c r="L387" s="193"/>
      <c r="M387" s="193"/>
      <c r="N387" s="194" t="s">
        <v>333</v>
      </c>
      <c r="O387" s="78"/>
      <c r="P387" s="309">
        <f t="shared" si="116"/>
        <v>0</v>
      </c>
      <c r="Q387" s="91">
        <f t="shared" si="117"/>
        <v>1.3285770000000001E-3</v>
      </c>
      <c r="R387" s="309">
        <f t="shared" si="118"/>
        <v>0</v>
      </c>
      <c r="S387" s="309">
        <f t="shared" si="119"/>
        <v>0</v>
      </c>
      <c r="T387" s="309">
        <f t="shared" si="106"/>
        <v>1.3285770000000001E-3</v>
      </c>
      <c r="U387" s="309">
        <f t="shared" si="115"/>
        <v>0</v>
      </c>
      <c r="V387" s="309">
        <v>0</v>
      </c>
      <c r="W387" s="309">
        <v>0</v>
      </c>
      <c r="X387" s="309"/>
      <c r="Y387" s="309"/>
      <c r="Z387" s="309"/>
      <c r="AA387" s="309"/>
      <c r="AB387" s="309"/>
      <c r="AC387" s="309"/>
      <c r="AD387" s="309"/>
      <c r="AE387" s="309"/>
      <c r="AF387" s="309"/>
      <c r="AG387" s="309"/>
      <c r="AH387" s="325"/>
      <c r="AI387" s="325"/>
      <c r="AJ387" s="325"/>
      <c r="AK387" s="325"/>
      <c r="AL387" s="325"/>
      <c r="AM387" s="325"/>
      <c r="AN387" s="325"/>
      <c r="AO387" s="325"/>
      <c r="AP387" s="325"/>
      <c r="AQ387" s="325"/>
      <c r="AR387" s="325"/>
      <c r="AS387" s="325">
        <f t="shared" si="107"/>
        <v>0</v>
      </c>
      <c r="AT387" s="325"/>
      <c r="AU387" s="391">
        <v>0</v>
      </c>
      <c r="AV387" s="343">
        <v>0</v>
      </c>
      <c r="AW387" s="343">
        <v>0</v>
      </c>
      <c r="AX387" s="343">
        <v>0</v>
      </c>
      <c r="AY387" s="343">
        <v>0</v>
      </c>
      <c r="AZ387" s="343">
        <v>0</v>
      </c>
      <c r="BA387" s="343">
        <v>0</v>
      </c>
      <c r="BB387" s="337"/>
      <c r="BC387" s="450" t="s">
        <v>346</v>
      </c>
      <c r="BD387" s="355"/>
      <c r="BE387" s="309">
        <f t="shared" si="109"/>
        <v>0</v>
      </c>
      <c r="BF387" s="203">
        <v>1.3285770000000001E-3</v>
      </c>
      <c r="BG387" s="309">
        <f t="shared" si="110"/>
        <v>0</v>
      </c>
      <c r="BH387" s="309">
        <f t="shared" si="110"/>
        <v>0</v>
      </c>
      <c r="BI387" s="309">
        <f t="shared" si="110"/>
        <v>0</v>
      </c>
      <c r="BJ387" s="309">
        <f t="shared" si="110"/>
        <v>0</v>
      </c>
      <c r="BK387" s="309">
        <f t="shared" si="110"/>
        <v>0</v>
      </c>
      <c r="BL387" s="309">
        <f t="shared" si="110"/>
        <v>0</v>
      </c>
      <c r="BM387" s="309">
        <f t="shared" si="110"/>
        <v>0</v>
      </c>
      <c r="BN387" s="309">
        <f t="shared" si="120"/>
        <v>0</v>
      </c>
      <c r="BO387" s="309">
        <f t="shared" si="120"/>
        <v>0</v>
      </c>
      <c r="BP387" s="309">
        <f t="shared" si="120"/>
        <v>0</v>
      </c>
      <c r="BQ387" s="98"/>
      <c r="BR387" s="331" t="s">
        <v>346</v>
      </c>
      <c r="BS387" s="104"/>
      <c r="BT387" s="123"/>
      <c r="BU387" s="29">
        <v>1501006873</v>
      </c>
      <c r="BV387" s="29" t="s">
        <v>333</v>
      </c>
    </row>
    <row r="388" spans="1:74" s="29" customFormat="1" outlineLevel="1">
      <c r="A388" s="68">
        <v>154</v>
      </c>
      <c r="B388" s="123" t="s">
        <v>493</v>
      </c>
      <c r="C388" s="187"/>
      <c r="D388" s="192" t="s">
        <v>99</v>
      </c>
      <c r="E388" s="186"/>
      <c r="F388" s="183"/>
      <c r="G388" s="118"/>
      <c r="H388" s="118"/>
      <c r="I388" s="77"/>
      <c r="J388" s="77"/>
      <c r="K388" s="182"/>
      <c r="L388" s="193"/>
      <c r="M388" s="193"/>
      <c r="N388" s="194" t="s">
        <v>333</v>
      </c>
      <c r="O388" s="78"/>
      <c r="P388" s="309">
        <f t="shared" si="116"/>
        <v>0</v>
      </c>
      <c r="Q388" s="91">
        <f t="shared" si="117"/>
        <v>2.0736180000000002E-3</v>
      </c>
      <c r="R388" s="309">
        <f t="shared" si="118"/>
        <v>0</v>
      </c>
      <c r="S388" s="309">
        <f t="shared" si="119"/>
        <v>0</v>
      </c>
      <c r="T388" s="309">
        <f t="shared" si="106"/>
        <v>2.0736180000000002E-3</v>
      </c>
      <c r="U388" s="309">
        <f t="shared" si="115"/>
        <v>0</v>
      </c>
      <c r="V388" s="309">
        <v>0</v>
      </c>
      <c r="W388" s="309">
        <v>0</v>
      </c>
      <c r="X388" s="309"/>
      <c r="Y388" s="309"/>
      <c r="Z388" s="309"/>
      <c r="AA388" s="309"/>
      <c r="AB388" s="309"/>
      <c r="AC388" s="309"/>
      <c r="AD388" s="309"/>
      <c r="AE388" s="309"/>
      <c r="AF388" s="309"/>
      <c r="AG388" s="309"/>
      <c r="AH388" s="325"/>
      <c r="AI388" s="325"/>
      <c r="AJ388" s="325"/>
      <c r="AK388" s="325"/>
      <c r="AL388" s="325"/>
      <c r="AM388" s="325"/>
      <c r="AN388" s="325"/>
      <c r="AO388" s="325"/>
      <c r="AP388" s="325"/>
      <c r="AQ388" s="325"/>
      <c r="AR388" s="325"/>
      <c r="AS388" s="325">
        <f t="shared" si="107"/>
        <v>0</v>
      </c>
      <c r="AT388" s="325"/>
      <c r="AU388" s="391">
        <v>0</v>
      </c>
      <c r="AV388" s="343">
        <v>0</v>
      </c>
      <c r="AW388" s="343">
        <v>0</v>
      </c>
      <c r="AX388" s="343">
        <v>0</v>
      </c>
      <c r="AY388" s="343">
        <v>0</v>
      </c>
      <c r="AZ388" s="343">
        <v>0</v>
      </c>
      <c r="BA388" s="343">
        <v>0</v>
      </c>
      <c r="BB388" s="337"/>
      <c r="BC388" s="450" t="s">
        <v>346</v>
      </c>
      <c r="BD388" s="355"/>
      <c r="BE388" s="309">
        <f t="shared" si="109"/>
        <v>0</v>
      </c>
      <c r="BF388" s="203">
        <v>2.0736180000000002E-3</v>
      </c>
      <c r="BG388" s="309">
        <f t="shared" si="110"/>
        <v>0</v>
      </c>
      <c r="BH388" s="309">
        <f t="shared" si="110"/>
        <v>0</v>
      </c>
      <c r="BI388" s="309">
        <f t="shared" si="110"/>
        <v>0</v>
      </c>
      <c r="BJ388" s="309">
        <f t="shared" si="110"/>
        <v>0</v>
      </c>
      <c r="BK388" s="309">
        <f t="shared" si="110"/>
        <v>0</v>
      </c>
      <c r="BL388" s="309">
        <f t="shared" si="110"/>
        <v>0</v>
      </c>
      <c r="BM388" s="309">
        <f t="shared" si="110"/>
        <v>0</v>
      </c>
      <c r="BN388" s="309">
        <f t="shared" si="120"/>
        <v>0</v>
      </c>
      <c r="BO388" s="309">
        <f t="shared" si="120"/>
        <v>0</v>
      </c>
      <c r="BP388" s="309">
        <f t="shared" si="120"/>
        <v>0</v>
      </c>
      <c r="BQ388" s="98"/>
      <c r="BR388" s="331" t="s">
        <v>346</v>
      </c>
      <c r="BS388" s="104"/>
      <c r="BT388" s="123"/>
      <c r="BU388" s="29">
        <v>1501006874</v>
      </c>
      <c r="BV388" s="29" t="s">
        <v>333</v>
      </c>
    </row>
    <row r="389" spans="1:74" s="29" customFormat="1" outlineLevel="1">
      <c r="A389" s="68">
        <v>155</v>
      </c>
      <c r="B389" s="123" t="s">
        <v>494</v>
      </c>
      <c r="C389" s="187"/>
      <c r="D389" s="192" t="s">
        <v>99</v>
      </c>
      <c r="E389" s="186"/>
      <c r="F389" s="183"/>
      <c r="G389" s="118"/>
      <c r="H389" s="118"/>
      <c r="I389" s="77"/>
      <c r="J389" s="77"/>
      <c r="K389" s="182"/>
      <c r="L389" s="193"/>
      <c r="M389" s="193"/>
      <c r="N389" s="194" t="s">
        <v>333</v>
      </c>
      <c r="O389" s="78"/>
      <c r="P389" s="309">
        <f t="shared" si="116"/>
        <v>0</v>
      </c>
      <c r="Q389" s="91">
        <f t="shared" si="117"/>
        <v>8.1516999999999999E-5</v>
      </c>
      <c r="R389" s="309">
        <f t="shared" si="118"/>
        <v>0</v>
      </c>
      <c r="S389" s="309">
        <f t="shared" si="119"/>
        <v>0</v>
      </c>
      <c r="T389" s="309">
        <f t="shared" si="106"/>
        <v>8.1516999999999999E-5</v>
      </c>
      <c r="U389" s="309">
        <f t="shared" si="115"/>
        <v>0</v>
      </c>
      <c r="V389" s="309">
        <v>0</v>
      </c>
      <c r="W389" s="309">
        <v>0</v>
      </c>
      <c r="X389" s="309"/>
      <c r="Y389" s="309"/>
      <c r="Z389" s="309"/>
      <c r="AA389" s="309"/>
      <c r="AB389" s="309"/>
      <c r="AC389" s="309"/>
      <c r="AD389" s="309"/>
      <c r="AE389" s="309"/>
      <c r="AF389" s="309"/>
      <c r="AG389" s="309"/>
      <c r="AH389" s="325"/>
      <c r="AI389" s="325"/>
      <c r="AJ389" s="325"/>
      <c r="AK389" s="325"/>
      <c r="AL389" s="325"/>
      <c r="AM389" s="325"/>
      <c r="AN389" s="325"/>
      <c r="AO389" s="325"/>
      <c r="AP389" s="325"/>
      <c r="AQ389" s="325"/>
      <c r="AR389" s="325"/>
      <c r="AS389" s="325">
        <f t="shared" si="107"/>
        <v>0</v>
      </c>
      <c r="AT389" s="325"/>
      <c r="AU389" s="391">
        <v>0</v>
      </c>
      <c r="AV389" s="343">
        <v>0</v>
      </c>
      <c r="AW389" s="343">
        <v>0</v>
      </c>
      <c r="AX389" s="343">
        <v>0</v>
      </c>
      <c r="AY389" s="343">
        <v>0</v>
      </c>
      <c r="AZ389" s="343">
        <v>0</v>
      </c>
      <c r="BA389" s="343">
        <v>0</v>
      </c>
      <c r="BB389" s="337"/>
      <c r="BC389" s="446" t="s">
        <v>334</v>
      </c>
      <c r="BD389" s="355"/>
      <c r="BE389" s="309">
        <f t="shared" si="109"/>
        <v>0</v>
      </c>
      <c r="BF389" s="203">
        <f>(172.42+642.75)/10000000</f>
        <v>8.1516999999999999E-5</v>
      </c>
      <c r="BG389" s="309">
        <f t="shared" si="110"/>
        <v>0</v>
      </c>
      <c r="BH389" s="309">
        <f t="shared" si="110"/>
        <v>0</v>
      </c>
      <c r="BI389" s="309">
        <f t="shared" si="110"/>
        <v>0</v>
      </c>
      <c r="BJ389" s="309">
        <f t="shared" si="110"/>
        <v>0</v>
      </c>
      <c r="BK389" s="309">
        <f t="shared" si="110"/>
        <v>0</v>
      </c>
      <c r="BL389" s="309">
        <f t="shared" si="110"/>
        <v>0</v>
      </c>
      <c r="BM389" s="309">
        <f t="shared" si="110"/>
        <v>0</v>
      </c>
      <c r="BN389" s="309">
        <f t="shared" si="120"/>
        <v>0</v>
      </c>
      <c r="BO389" s="309">
        <f t="shared" si="120"/>
        <v>0</v>
      </c>
      <c r="BP389" s="309">
        <f t="shared" si="120"/>
        <v>0</v>
      </c>
      <c r="BQ389" s="98"/>
      <c r="BR389" s="327" t="s">
        <v>334</v>
      </c>
      <c r="BS389" s="104"/>
      <c r="BT389" s="123"/>
      <c r="BU389" s="29">
        <v>1501007958</v>
      </c>
      <c r="BV389" s="29" t="s">
        <v>333</v>
      </c>
    </row>
    <row r="390" spans="1:74" s="29" customFormat="1" ht="30" outlineLevel="1">
      <c r="A390" s="68">
        <v>156</v>
      </c>
      <c r="B390" s="123" t="s">
        <v>495</v>
      </c>
      <c r="C390" s="187"/>
      <c r="D390" s="192" t="s">
        <v>99</v>
      </c>
      <c r="E390" s="186"/>
      <c r="F390" s="183"/>
      <c r="G390" s="118"/>
      <c r="H390" s="118"/>
      <c r="I390" s="77"/>
      <c r="J390" s="77"/>
      <c r="K390" s="182"/>
      <c r="L390" s="193"/>
      <c r="M390" s="193"/>
      <c r="N390" s="194" t="s">
        <v>496</v>
      </c>
      <c r="O390" s="78"/>
      <c r="P390" s="309">
        <f t="shared" si="116"/>
        <v>0</v>
      </c>
      <c r="Q390" s="91">
        <f t="shared" si="117"/>
        <v>7.8696799999999997E-2</v>
      </c>
      <c r="R390" s="309">
        <f t="shared" si="118"/>
        <v>0</v>
      </c>
      <c r="S390" s="309">
        <f t="shared" si="119"/>
        <v>0</v>
      </c>
      <c r="T390" s="309">
        <f t="shared" si="106"/>
        <v>7.8696799999999997E-2</v>
      </c>
      <c r="U390" s="309">
        <f t="shared" si="115"/>
        <v>0</v>
      </c>
      <c r="V390" s="309">
        <v>0</v>
      </c>
      <c r="W390" s="309">
        <v>0</v>
      </c>
      <c r="X390" s="309"/>
      <c r="Y390" s="309"/>
      <c r="Z390" s="309"/>
      <c r="AA390" s="309"/>
      <c r="AB390" s="309"/>
      <c r="AC390" s="309"/>
      <c r="AD390" s="309"/>
      <c r="AE390" s="309"/>
      <c r="AF390" s="309"/>
      <c r="AG390" s="309"/>
      <c r="AH390" s="325"/>
      <c r="AI390" s="325"/>
      <c r="AJ390" s="325"/>
      <c r="AK390" s="325"/>
      <c r="AL390" s="325"/>
      <c r="AM390" s="325"/>
      <c r="AN390" s="325"/>
      <c r="AO390" s="325"/>
      <c r="AP390" s="325"/>
      <c r="AQ390" s="325"/>
      <c r="AR390" s="325"/>
      <c r="AS390" s="325">
        <f t="shared" si="107"/>
        <v>0</v>
      </c>
      <c r="AT390" s="325"/>
      <c r="AU390" s="391">
        <v>0</v>
      </c>
      <c r="AV390" s="343">
        <v>0</v>
      </c>
      <c r="AW390" s="343">
        <v>0</v>
      </c>
      <c r="AX390" s="343">
        <v>0</v>
      </c>
      <c r="AY390" s="343">
        <v>0</v>
      </c>
      <c r="AZ390" s="343">
        <v>0</v>
      </c>
      <c r="BA390" s="343">
        <v>0</v>
      </c>
      <c r="BB390" s="337"/>
      <c r="BC390" s="451" t="s">
        <v>401</v>
      </c>
      <c r="BD390" s="355"/>
      <c r="BE390" s="309">
        <f t="shared" si="109"/>
        <v>0</v>
      </c>
      <c r="BF390" s="203">
        <v>7.8696799999999997E-2</v>
      </c>
      <c r="BG390" s="309">
        <f t="shared" si="110"/>
        <v>0</v>
      </c>
      <c r="BH390" s="309">
        <f t="shared" si="110"/>
        <v>0</v>
      </c>
      <c r="BI390" s="309">
        <f t="shared" si="110"/>
        <v>0</v>
      </c>
      <c r="BJ390" s="309">
        <f t="shared" si="110"/>
        <v>0</v>
      </c>
      <c r="BK390" s="309">
        <f t="shared" si="110"/>
        <v>0</v>
      </c>
      <c r="BL390" s="309">
        <f t="shared" si="110"/>
        <v>0</v>
      </c>
      <c r="BM390" s="309">
        <f t="shared" si="110"/>
        <v>0</v>
      </c>
      <c r="BN390" s="309">
        <f t="shared" si="120"/>
        <v>0</v>
      </c>
      <c r="BO390" s="309">
        <f t="shared" si="120"/>
        <v>0</v>
      </c>
      <c r="BP390" s="309">
        <f t="shared" si="120"/>
        <v>0</v>
      </c>
      <c r="BQ390" s="98"/>
      <c r="BR390" s="332" t="s">
        <v>401</v>
      </c>
      <c r="BS390" s="104"/>
      <c r="BT390" s="123"/>
      <c r="BU390" s="29">
        <v>1501008285</v>
      </c>
      <c r="BV390" s="29" t="s">
        <v>496</v>
      </c>
    </row>
    <row r="391" spans="1:74" s="29" customFormat="1" outlineLevel="1">
      <c r="A391" s="68">
        <v>157</v>
      </c>
      <c r="B391" s="123" t="s">
        <v>497</v>
      </c>
      <c r="C391" s="187"/>
      <c r="D391" s="192" t="s">
        <v>99</v>
      </c>
      <c r="E391" s="186"/>
      <c r="F391" s="183"/>
      <c r="G391" s="118"/>
      <c r="H391" s="118"/>
      <c r="I391" s="77"/>
      <c r="J391" s="77"/>
      <c r="K391" s="182"/>
      <c r="L391" s="193"/>
      <c r="M391" s="193"/>
      <c r="N391" s="194" t="s">
        <v>333</v>
      </c>
      <c r="O391" s="78"/>
      <c r="P391" s="309">
        <f t="shared" si="116"/>
        <v>0</v>
      </c>
      <c r="Q391" s="91">
        <f t="shared" si="117"/>
        <v>1.6370498000000001E-2</v>
      </c>
      <c r="R391" s="309">
        <f t="shared" si="118"/>
        <v>0</v>
      </c>
      <c r="S391" s="309">
        <f t="shared" si="119"/>
        <v>0</v>
      </c>
      <c r="T391" s="309">
        <f t="shared" si="106"/>
        <v>1.6370498000000001E-2</v>
      </c>
      <c r="U391" s="309">
        <f t="shared" si="115"/>
        <v>0</v>
      </c>
      <c r="V391" s="309">
        <v>0</v>
      </c>
      <c r="W391" s="309">
        <v>0</v>
      </c>
      <c r="X391" s="309"/>
      <c r="Y391" s="309"/>
      <c r="Z391" s="309"/>
      <c r="AA391" s="309"/>
      <c r="AB391" s="309"/>
      <c r="AC391" s="309"/>
      <c r="AD391" s="309"/>
      <c r="AE391" s="309"/>
      <c r="AF391" s="309"/>
      <c r="AG391" s="309"/>
      <c r="AH391" s="325"/>
      <c r="AI391" s="325"/>
      <c r="AJ391" s="325"/>
      <c r="AK391" s="325"/>
      <c r="AL391" s="325"/>
      <c r="AM391" s="325"/>
      <c r="AN391" s="325"/>
      <c r="AO391" s="325"/>
      <c r="AP391" s="325"/>
      <c r="AQ391" s="325"/>
      <c r="AR391" s="325"/>
      <c r="AS391" s="325">
        <f t="shared" si="107"/>
        <v>0</v>
      </c>
      <c r="AT391" s="325"/>
      <c r="AU391" s="391">
        <v>0</v>
      </c>
      <c r="AV391" s="343">
        <v>0</v>
      </c>
      <c r="AW391" s="343">
        <v>0</v>
      </c>
      <c r="AX391" s="343">
        <v>0</v>
      </c>
      <c r="AY391" s="343">
        <v>0</v>
      </c>
      <c r="AZ391" s="343">
        <v>0</v>
      </c>
      <c r="BA391" s="343">
        <v>0</v>
      </c>
      <c r="BB391" s="337"/>
      <c r="BC391" s="452" t="s">
        <v>406</v>
      </c>
      <c r="BD391" s="355"/>
      <c r="BE391" s="309">
        <f t="shared" si="109"/>
        <v>0</v>
      </c>
      <c r="BF391" s="203">
        <v>1.6370498000000001E-2</v>
      </c>
      <c r="BG391" s="309">
        <f t="shared" si="110"/>
        <v>0</v>
      </c>
      <c r="BH391" s="309">
        <f t="shared" si="110"/>
        <v>0</v>
      </c>
      <c r="BI391" s="309">
        <f t="shared" si="110"/>
        <v>0</v>
      </c>
      <c r="BJ391" s="309">
        <f t="shared" si="110"/>
        <v>0</v>
      </c>
      <c r="BK391" s="309">
        <f t="shared" si="110"/>
        <v>0</v>
      </c>
      <c r="BL391" s="309">
        <f t="shared" si="110"/>
        <v>0</v>
      </c>
      <c r="BM391" s="309">
        <f t="shared" si="110"/>
        <v>0</v>
      </c>
      <c r="BN391" s="309">
        <f t="shared" si="120"/>
        <v>0</v>
      </c>
      <c r="BO391" s="309">
        <f t="shared" si="120"/>
        <v>0</v>
      </c>
      <c r="BP391" s="309">
        <f t="shared" si="120"/>
        <v>0</v>
      </c>
      <c r="BQ391" s="98"/>
      <c r="BR391" s="333" t="s">
        <v>406</v>
      </c>
      <c r="BS391" s="104"/>
      <c r="BT391" s="123"/>
      <c r="BU391" s="29">
        <v>160100270</v>
      </c>
      <c r="BV391" s="29" t="s">
        <v>333</v>
      </c>
    </row>
    <row r="392" spans="1:74" s="29" customFormat="1" outlineLevel="1">
      <c r="A392" s="68">
        <v>158</v>
      </c>
      <c r="B392" s="123" t="s">
        <v>498</v>
      </c>
      <c r="C392" s="187"/>
      <c r="D392" s="192" t="s">
        <v>99</v>
      </c>
      <c r="E392" s="186"/>
      <c r="F392" s="183"/>
      <c r="G392" s="118"/>
      <c r="H392" s="118"/>
      <c r="I392" s="77"/>
      <c r="J392" s="77"/>
      <c r="K392" s="182"/>
      <c r="L392" s="193"/>
      <c r="M392" s="193"/>
      <c r="N392" s="194" t="s">
        <v>333</v>
      </c>
      <c r="O392" s="78"/>
      <c r="P392" s="309">
        <f t="shared" si="116"/>
        <v>0</v>
      </c>
      <c r="Q392" s="91">
        <f t="shared" si="117"/>
        <v>1.2547599E-2</v>
      </c>
      <c r="R392" s="309">
        <f t="shared" si="118"/>
        <v>0</v>
      </c>
      <c r="S392" s="309">
        <f t="shared" si="119"/>
        <v>0</v>
      </c>
      <c r="T392" s="309">
        <f t="shared" si="106"/>
        <v>1.2547599E-2</v>
      </c>
      <c r="U392" s="309">
        <f t="shared" si="115"/>
        <v>0</v>
      </c>
      <c r="V392" s="309">
        <v>0</v>
      </c>
      <c r="W392" s="309">
        <v>0</v>
      </c>
      <c r="X392" s="309"/>
      <c r="Y392" s="309"/>
      <c r="Z392" s="309"/>
      <c r="AA392" s="309"/>
      <c r="AB392" s="309"/>
      <c r="AC392" s="309"/>
      <c r="AD392" s="309"/>
      <c r="AE392" s="309"/>
      <c r="AF392" s="309"/>
      <c r="AG392" s="309"/>
      <c r="AH392" s="325"/>
      <c r="AI392" s="325"/>
      <c r="AJ392" s="325"/>
      <c r="AK392" s="325"/>
      <c r="AL392" s="325"/>
      <c r="AM392" s="325"/>
      <c r="AN392" s="325"/>
      <c r="AO392" s="325"/>
      <c r="AP392" s="325"/>
      <c r="AQ392" s="325"/>
      <c r="AR392" s="325"/>
      <c r="AS392" s="325">
        <f t="shared" si="107"/>
        <v>0</v>
      </c>
      <c r="AT392" s="325"/>
      <c r="AU392" s="391">
        <v>0</v>
      </c>
      <c r="AV392" s="343">
        <v>0</v>
      </c>
      <c r="AW392" s="343">
        <v>0</v>
      </c>
      <c r="AX392" s="343">
        <v>0</v>
      </c>
      <c r="AY392" s="343">
        <v>0</v>
      </c>
      <c r="AZ392" s="343">
        <v>0</v>
      </c>
      <c r="BA392" s="343">
        <v>0</v>
      </c>
      <c r="BB392" s="337"/>
      <c r="BC392" s="451" t="s">
        <v>401</v>
      </c>
      <c r="BD392" s="355"/>
      <c r="BE392" s="309">
        <f t="shared" si="109"/>
        <v>0</v>
      </c>
      <c r="BF392" s="203">
        <v>1.2547599E-2</v>
      </c>
      <c r="BG392" s="309">
        <f t="shared" si="110"/>
        <v>0</v>
      </c>
      <c r="BH392" s="309">
        <f t="shared" si="110"/>
        <v>0</v>
      </c>
      <c r="BI392" s="309">
        <f t="shared" si="110"/>
        <v>0</v>
      </c>
      <c r="BJ392" s="309">
        <f t="shared" si="110"/>
        <v>0</v>
      </c>
      <c r="BK392" s="309">
        <f t="shared" si="110"/>
        <v>0</v>
      </c>
      <c r="BL392" s="309">
        <f t="shared" si="110"/>
        <v>0</v>
      </c>
      <c r="BM392" s="309">
        <f t="shared" si="110"/>
        <v>0</v>
      </c>
      <c r="BN392" s="309">
        <f t="shared" si="120"/>
        <v>0</v>
      </c>
      <c r="BO392" s="309">
        <f t="shared" si="120"/>
        <v>0</v>
      </c>
      <c r="BP392" s="309">
        <f t="shared" si="120"/>
        <v>0</v>
      </c>
      <c r="BQ392" s="98"/>
      <c r="BR392" s="332" t="s">
        <v>401</v>
      </c>
      <c r="BS392" s="104"/>
      <c r="BT392" s="123"/>
      <c r="BU392" s="29">
        <v>160100271</v>
      </c>
      <c r="BV392" s="29" t="s">
        <v>333</v>
      </c>
    </row>
    <row r="393" spans="1:74" s="29" customFormat="1" outlineLevel="1">
      <c r="A393" s="68">
        <v>159</v>
      </c>
      <c r="B393" s="123" t="s">
        <v>499</v>
      </c>
      <c r="C393" s="187"/>
      <c r="D393" s="192" t="s">
        <v>99</v>
      </c>
      <c r="E393" s="186"/>
      <c r="F393" s="183"/>
      <c r="G393" s="118"/>
      <c r="H393" s="118"/>
      <c r="I393" s="77"/>
      <c r="J393" s="77"/>
      <c r="K393" s="182"/>
      <c r="L393" s="193"/>
      <c r="M393" s="193"/>
      <c r="N393" s="194" t="s">
        <v>333</v>
      </c>
      <c r="O393" s="78"/>
      <c r="P393" s="309">
        <f t="shared" si="116"/>
        <v>0</v>
      </c>
      <c r="Q393" s="91">
        <f t="shared" si="117"/>
        <v>3.6008699999999998E-4</v>
      </c>
      <c r="R393" s="309">
        <f t="shared" si="118"/>
        <v>0</v>
      </c>
      <c r="S393" s="309">
        <f t="shared" si="119"/>
        <v>0</v>
      </c>
      <c r="T393" s="309">
        <f t="shared" si="106"/>
        <v>3.6008699999999998E-4</v>
      </c>
      <c r="U393" s="309">
        <f t="shared" si="115"/>
        <v>0</v>
      </c>
      <c r="V393" s="309">
        <v>0</v>
      </c>
      <c r="W393" s="309">
        <v>0</v>
      </c>
      <c r="X393" s="309"/>
      <c r="Y393" s="309"/>
      <c r="Z393" s="309"/>
      <c r="AA393" s="309"/>
      <c r="AB393" s="309"/>
      <c r="AC393" s="309"/>
      <c r="AD393" s="309"/>
      <c r="AE393" s="309"/>
      <c r="AF393" s="309"/>
      <c r="AG393" s="309"/>
      <c r="AH393" s="325"/>
      <c r="AI393" s="325"/>
      <c r="AJ393" s="325"/>
      <c r="AK393" s="325"/>
      <c r="AL393" s="325"/>
      <c r="AM393" s="325"/>
      <c r="AN393" s="325"/>
      <c r="AO393" s="325"/>
      <c r="AP393" s="325"/>
      <c r="AQ393" s="325"/>
      <c r="AR393" s="325"/>
      <c r="AS393" s="325">
        <f t="shared" si="107"/>
        <v>0</v>
      </c>
      <c r="AT393" s="325"/>
      <c r="AU393" s="391">
        <v>0</v>
      </c>
      <c r="AV393" s="343">
        <v>0</v>
      </c>
      <c r="AW393" s="343">
        <v>0</v>
      </c>
      <c r="AX393" s="343">
        <v>0</v>
      </c>
      <c r="AY393" s="343">
        <v>0</v>
      </c>
      <c r="AZ393" s="343">
        <v>0</v>
      </c>
      <c r="BA393" s="343">
        <v>0</v>
      </c>
      <c r="BB393" s="337"/>
      <c r="BC393" s="451" t="s">
        <v>401</v>
      </c>
      <c r="BD393" s="355"/>
      <c r="BE393" s="309">
        <f t="shared" si="109"/>
        <v>0</v>
      </c>
      <c r="BF393" s="203">
        <v>3.6008699999999998E-4</v>
      </c>
      <c r="BG393" s="309">
        <f t="shared" si="110"/>
        <v>0</v>
      </c>
      <c r="BH393" s="309">
        <f t="shared" si="110"/>
        <v>0</v>
      </c>
      <c r="BI393" s="309">
        <f t="shared" si="110"/>
        <v>0</v>
      </c>
      <c r="BJ393" s="309">
        <f t="shared" si="110"/>
        <v>0</v>
      </c>
      <c r="BK393" s="309">
        <f t="shared" si="110"/>
        <v>0</v>
      </c>
      <c r="BL393" s="309">
        <f t="shared" si="110"/>
        <v>0</v>
      </c>
      <c r="BM393" s="309">
        <f t="shared" si="110"/>
        <v>0</v>
      </c>
      <c r="BN393" s="309">
        <f t="shared" si="120"/>
        <v>0</v>
      </c>
      <c r="BO393" s="309">
        <f t="shared" si="120"/>
        <v>0</v>
      </c>
      <c r="BP393" s="309">
        <f t="shared" si="120"/>
        <v>0</v>
      </c>
      <c r="BQ393" s="98"/>
      <c r="BR393" s="332" t="s">
        <v>401</v>
      </c>
      <c r="BS393" s="104"/>
      <c r="BT393" s="123"/>
      <c r="BU393" s="29">
        <v>160100272</v>
      </c>
      <c r="BV393" s="29" t="s">
        <v>333</v>
      </c>
    </row>
    <row r="394" spans="1:74" s="29" customFormat="1" outlineLevel="1">
      <c r="A394" s="68">
        <v>160</v>
      </c>
      <c r="B394" s="123" t="s">
        <v>500</v>
      </c>
      <c r="C394" s="187"/>
      <c r="D394" s="192" t="s">
        <v>99</v>
      </c>
      <c r="E394" s="186"/>
      <c r="F394" s="183"/>
      <c r="G394" s="118"/>
      <c r="H394" s="118"/>
      <c r="I394" s="77"/>
      <c r="J394" s="77"/>
      <c r="K394" s="182"/>
      <c r="L394" s="193"/>
      <c r="M394" s="193"/>
      <c r="N394" s="194" t="s">
        <v>333</v>
      </c>
      <c r="O394" s="78"/>
      <c r="P394" s="309">
        <f t="shared" si="116"/>
        <v>0</v>
      </c>
      <c r="Q394" s="91">
        <f t="shared" si="117"/>
        <v>3.0684199999999999E-4</v>
      </c>
      <c r="R394" s="309">
        <f t="shared" si="118"/>
        <v>0</v>
      </c>
      <c r="S394" s="309">
        <f t="shared" si="119"/>
        <v>0</v>
      </c>
      <c r="T394" s="309">
        <f t="shared" si="106"/>
        <v>3.0684199999999999E-4</v>
      </c>
      <c r="U394" s="309">
        <f t="shared" si="115"/>
        <v>0</v>
      </c>
      <c r="V394" s="309">
        <v>0</v>
      </c>
      <c r="W394" s="309">
        <v>0</v>
      </c>
      <c r="X394" s="309"/>
      <c r="Y394" s="309"/>
      <c r="Z394" s="309"/>
      <c r="AA394" s="309"/>
      <c r="AB394" s="309"/>
      <c r="AC394" s="309"/>
      <c r="AD394" s="309"/>
      <c r="AE394" s="309"/>
      <c r="AF394" s="309"/>
      <c r="AG394" s="309"/>
      <c r="AH394" s="325"/>
      <c r="AI394" s="325"/>
      <c r="AJ394" s="325"/>
      <c r="AK394" s="325"/>
      <c r="AL394" s="325"/>
      <c r="AM394" s="325"/>
      <c r="AN394" s="325"/>
      <c r="AO394" s="325"/>
      <c r="AP394" s="325"/>
      <c r="AQ394" s="325"/>
      <c r="AR394" s="325"/>
      <c r="AS394" s="325">
        <f t="shared" si="107"/>
        <v>0</v>
      </c>
      <c r="AT394" s="325"/>
      <c r="AU394" s="391">
        <v>0</v>
      </c>
      <c r="AV394" s="343">
        <v>0</v>
      </c>
      <c r="AW394" s="343">
        <v>0</v>
      </c>
      <c r="AX394" s="343">
        <v>0</v>
      </c>
      <c r="AY394" s="343">
        <v>0</v>
      </c>
      <c r="AZ394" s="343">
        <v>0</v>
      </c>
      <c r="BA394" s="343">
        <v>0</v>
      </c>
      <c r="BB394" s="337"/>
      <c r="BC394" s="450" t="s">
        <v>346</v>
      </c>
      <c r="BD394" s="355"/>
      <c r="BE394" s="309">
        <f t="shared" si="109"/>
        <v>0</v>
      </c>
      <c r="BF394" s="203">
        <f>(649.01+2419.41)/10000000</f>
        <v>3.0684199999999999E-4</v>
      </c>
      <c r="BG394" s="309">
        <f t="shared" si="110"/>
        <v>0</v>
      </c>
      <c r="BH394" s="309">
        <f t="shared" si="110"/>
        <v>0</v>
      </c>
      <c r="BI394" s="309">
        <f t="shared" si="110"/>
        <v>0</v>
      </c>
      <c r="BJ394" s="309">
        <f t="shared" si="110"/>
        <v>0</v>
      </c>
      <c r="BK394" s="309">
        <f t="shared" si="110"/>
        <v>0</v>
      </c>
      <c r="BL394" s="309">
        <f t="shared" si="110"/>
        <v>0</v>
      </c>
      <c r="BM394" s="309">
        <f t="shared" si="110"/>
        <v>0</v>
      </c>
      <c r="BN394" s="309">
        <f t="shared" si="120"/>
        <v>0</v>
      </c>
      <c r="BO394" s="309">
        <f t="shared" si="120"/>
        <v>0</v>
      </c>
      <c r="BP394" s="309">
        <f t="shared" si="120"/>
        <v>0</v>
      </c>
      <c r="BQ394" s="98"/>
      <c r="BR394" s="331" t="s">
        <v>346</v>
      </c>
      <c r="BS394" s="104"/>
      <c r="BT394" s="123"/>
      <c r="BU394" s="29">
        <v>180102383</v>
      </c>
      <c r="BV394" s="29" t="s">
        <v>333</v>
      </c>
    </row>
    <row r="395" spans="1:74" s="29" customFormat="1" outlineLevel="1">
      <c r="A395" s="68">
        <v>161</v>
      </c>
      <c r="B395" s="123" t="s">
        <v>537</v>
      </c>
      <c r="C395" s="187"/>
      <c r="D395" s="192" t="s">
        <v>99</v>
      </c>
      <c r="E395" s="186"/>
      <c r="F395" s="183"/>
      <c r="G395" s="118"/>
      <c r="H395" s="118"/>
      <c r="I395" s="77"/>
      <c r="J395" s="77"/>
      <c r="K395" s="182"/>
      <c r="L395" s="193"/>
      <c r="M395" s="193"/>
      <c r="N395" s="194"/>
      <c r="O395" s="78"/>
      <c r="P395" s="309">
        <f t="shared" si="116"/>
        <v>0</v>
      </c>
      <c r="Q395" s="309">
        <f t="shared" si="117"/>
        <v>0</v>
      </c>
      <c r="R395" s="309">
        <f t="shared" si="118"/>
        <v>0</v>
      </c>
      <c r="S395" s="309">
        <f t="shared" si="119"/>
        <v>0</v>
      </c>
      <c r="T395" s="309">
        <f t="shared" ref="T395:T396" si="121">SUM(P395:S395)</f>
        <v>0</v>
      </c>
      <c r="U395" s="91">
        <v>0.11917999999999999</v>
      </c>
      <c r="V395" s="309">
        <v>0</v>
      </c>
      <c r="W395" s="309">
        <v>0</v>
      </c>
      <c r="X395" s="309"/>
      <c r="Y395" s="309"/>
      <c r="Z395" s="309"/>
      <c r="AA395" s="309"/>
      <c r="AB395" s="309"/>
      <c r="AC395" s="309"/>
      <c r="AD395" s="309"/>
      <c r="AE395" s="309"/>
      <c r="AF395" s="309"/>
      <c r="AG395" s="309"/>
      <c r="AH395" s="309">
        <f>BQ395</f>
        <v>0</v>
      </c>
      <c r="AI395" s="309">
        <f>BR395</f>
        <v>0</v>
      </c>
      <c r="AJ395" s="309"/>
      <c r="AK395" s="309"/>
      <c r="AL395" s="309"/>
      <c r="AM395" s="309"/>
      <c r="AN395" s="309"/>
      <c r="AO395" s="309">
        <f t="shared" ref="AO395:AR396" si="122">BS395</f>
        <v>0</v>
      </c>
      <c r="AP395" s="309">
        <f t="shared" si="122"/>
        <v>0</v>
      </c>
      <c r="AQ395" s="309">
        <f t="shared" si="122"/>
        <v>0</v>
      </c>
      <c r="AR395" s="309">
        <f t="shared" si="122"/>
        <v>0</v>
      </c>
      <c r="AS395" s="309">
        <f t="shared" ref="AS395:AS396" si="123">SUM(AO395:AR395)</f>
        <v>0</v>
      </c>
      <c r="AT395" s="98">
        <v>0.11917999999999999</v>
      </c>
      <c r="AU395" s="391">
        <v>0</v>
      </c>
      <c r="AV395" s="343">
        <v>0</v>
      </c>
      <c r="AW395" s="343">
        <v>0</v>
      </c>
      <c r="AX395" s="343">
        <v>0</v>
      </c>
      <c r="AY395" s="343">
        <v>0</v>
      </c>
      <c r="AZ395" s="343">
        <v>0</v>
      </c>
      <c r="BA395" s="343">
        <v>0</v>
      </c>
      <c r="BB395" s="337"/>
      <c r="BC395" s="450"/>
      <c r="BD395" s="355"/>
      <c r="BE395" s="309">
        <f t="shared" si="109"/>
        <v>0</v>
      </c>
      <c r="BF395" s="309">
        <f t="shared" si="109"/>
        <v>0</v>
      </c>
      <c r="BG395" s="309">
        <f t="shared" si="109"/>
        <v>0</v>
      </c>
      <c r="BH395" s="309">
        <f t="shared" si="109"/>
        <v>0</v>
      </c>
      <c r="BI395" s="98">
        <v>0.11917999999999999</v>
      </c>
      <c r="BJ395" s="309">
        <f t="shared" ref="BJ395:BM396" si="124">CC395</f>
        <v>0</v>
      </c>
      <c r="BK395" s="309">
        <f t="shared" si="124"/>
        <v>0</v>
      </c>
      <c r="BL395" s="309">
        <f t="shared" si="124"/>
        <v>0</v>
      </c>
      <c r="BM395" s="309">
        <f t="shared" si="124"/>
        <v>0</v>
      </c>
      <c r="BN395" s="309">
        <f t="shared" si="120"/>
        <v>0</v>
      </c>
      <c r="BO395" s="309">
        <f t="shared" si="120"/>
        <v>0</v>
      </c>
      <c r="BP395" s="309">
        <f t="shared" si="120"/>
        <v>0</v>
      </c>
      <c r="BQ395" s="98"/>
      <c r="BR395" s="331"/>
      <c r="BS395" s="104"/>
      <c r="BT395" s="123"/>
    </row>
    <row r="396" spans="1:74" s="29" customFormat="1" outlineLevel="1">
      <c r="A396" s="68">
        <v>162</v>
      </c>
      <c r="B396" s="123" t="s">
        <v>538</v>
      </c>
      <c r="C396" s="187"/>
      <c r="D396" s="192" t="s">
        <v>99</v>
      </c>
      <c r="E396" s="186"/>
      <c r="F396" s="183"/>
      <c r="G396" s="118"/>
      <c r="H396" s="118"/>
      <c r="I396" s="77"/>
      <c r="J396" s="77"/>
      <c r="K396" s="182"/>
      <c r="L396" s="193"/>
      <c r="M396" s="193"/>
      <c r="N396" s="194"/>
      <c r="O396" s="78"/>
      <c r="P396" s="309">
        <f t="shared" si="116"/>
        <v>0</v>
      </c>
      <c r="Q396" s="309">
        <f t="shared" si="117"/>
        <v>0</v>
      </c>
      <c r="R396" s="309">
        <f t="shared" si="118"/>
        <v>0</v>
      </c>
      <c r="S396" s="309">
        <f t="shared" si="119"/>
        <v>0</v>
      </c>
      <c r="T396" s="309">
        <f t="shared" si="121"/>
        <v>0</v>
      </c>
      <c r="U396" s="91">
        <v>0.68323680199999992</v>
      </c>
      <c r="V396" s="309">
        <v>0</v>
      </c>
      <c r="W396" s="309">
        <v>0</v>
      </c>
      <c r="X396" s="309"/>
      <c r="Y396" s="309"/>
      <c r="Z396" s="309"/>
      <c r="AA396" s="309"/>
      <c r="AB396" s="309"/>
      <c r="AC396" s="309"/>
      <c r="AD396" s="309"/>
      <c r="AE396" s="309"/>
      <c r="AF396" s="309"/>
      <c r="AG396" s="309"/>
      <c r="AH396" s="309">
        <f>BQ396</f>
        <v>0</v>
      </c>
      <c r="AI396" s="309">
        <f>BR396</f>
        <v>0</v>
      </c>
      <c r="AJ396" s="309"/>
      <c r="AK396" s="309"/>
      <c r="AL396" s="309"/>
      <c r="AM396" s="309"/>
      <c r="AN396" s="309"/>
      <c r="AO396" s="309">
        <f t="shared" si="122"/>
        <v>0</v>
      </c>
      <c r="AP396" s="309">
        <f t="shared" si="122"/>
        <v>0</v>
      </c>
      <c r="AQ396" s="309">
        <f t="shared" si="122"/>
        <v>0</v>
      </c>
      <c r="AR396" s="309">
        <f t="shared" si="122"/>
        <v>0</v>
      </c>
      <c r="AS396" s="309">
        <f t="shared" si="123"/>
        <v>0</v>
      </c>
      <c r="AT396" s="98">
        <v>0.68323680199999992</v>
      </c>
      <c r="AU396" s="391">
        <v>0</v>
      </c>
      <c r="AV396" s="343">
        <v>0</v>
      </c>
      <c r="AW396" s="343">
        <v>0</v>
      </c>
      <c r="AX396" s="343">
        <v>0</v>
      </c>
      <c r="AY396" s="343">
        <v>0</v>
      </c>
      <c r="AZ396" s="343">
        <v>0</v>
      </c>
      <c r="BA396" s="343">
        <v>0</v>
      </c>
      <c r="BB396" s="337"/>
      <c r="BC396" s="450"/>
      <c r="BD396" s="355"/>
      <c r="BE396" s="309">
        <f t="shared" ref="BE396:BH396" si="125">BX396</f>
        <v>0</v>
      </c>
      <c r="BF396" s="309">
        <f t="shared" si="125"/>
        <v>0</v>
      </c>
      <c r="BG396" s="309">
        <f t="shared" si="125"/>
        <v>0</v>
      </c>
      <c r="BH396" s="309">
        <f t="shared" si="125"/>
        <v>0</v>
      </c>
      <c r="BI396" s="98">
        <v>0.68323680199999992</v>
      </c>
      <c r="BJ396" s="309">
        <f t="shared" si="124"/>
        <v>0</v>
      </c>
      <c r="BK396" s="309">
        <f t="shared" si="124"/>
        <v>0</v>
      </c>
      <c r="BL396" s="309">
        <f t="shared" si="124"/>
        <v>0</v>
      </c>
      <c r="BM396" s="309">
        <f t="shared" si="124"/>
        <v>0</v>
      </c>
      <c r="BN396" s="309">
        <f t="shared" si="120"/>
        <v>0</v>
      </c>
      <c r="BO396" s="309">
        <f t="shared" si="120"/>
        <v>0</v>
      </c>
      <c r="BP396" s="309">
        <f t="shared" si="120"/>
        <v>0</v>
      </c>
      <c r="BQ396" s="98"/>
      <c r="BR396" s="331"/>
      <c r="BS396" s="104"/>
      <c r="BT396" s="123"/>
    </row>
    <row r="397" spans="1:74" s="29" customFormat="1">
      <c r="A397" s="68"/>
      <c r="B397" s="123"/>
      <c r="C397" s="187"/>
      <c r="D397" s="192"/>
      <c r="E397" s="186"/>
      <c r="F397" s="183"/>
      <c r="G397" s="118"/>
      <c r="H397" s="118"/>
      <c r="I397" s="78"/>
      <c r="J397" s="78"/>
      <c r="K397" s="182"/>
      <c r="L397" s="193"/>
      <c r="M397" s="193"/>
      <c r="N397" s="194"/>
      <c r="O397" s="78"/>
      <c r="P397" s="76"/>
      <c r="Q397" s="91"/>
      <c r="R397" s="91"/>
      <c r="S397" s="91"/>
      <c r="T397" s="91"/>
      <c r="U397" s="91"/>
      <c r="V397" s="91"/>
      <c r="W397" s="91">
        <v>0</v>
      </c>
      <c r="X397" s="91"/>
      <c r="Y397" s="91"/>
      <c r="Z397" s="91"/>
      <c r="AA397" s="91"/>
      <c r="AB397" s="91"/>
      <c r="AC397" s="126"/>
      <c r="AD397" s="126"/>
      <c r="AE397" s="126"/>
      <c r="AF397" s="126"/>
      <c r="AG397" s="126"/>
      <c r="AH397" s="126"/>
      <c r="AI397" s="126"/>
      <c r="AJ397" s="126"/>
      <c r="AK397" s="126"/>
      <c r="AL397" s="126"/>
      <c r="AM397" s="126"/>
      <c r="AN397" s="126"/>
      <c r="AO397" s="76"/>
      <c r="AP397" s="128"/>
      <c r="AQ397" s="201"/>
      <c r="AR397" s="128"/>
      <c r="AS397" s="128"/>
      <c r="AT397" s="98"/>
      <c r="AU397" s="98"/>
      <c r="AV397" s="98">
        <v>0</v>
      </c>
      <c r="AW397" s="98"/>
      <c r="AX397" s="98"/>
      <c r="AY397" s="98"/>
      <c r="AZ397" s="98"/>
      <c r="BA397" s="98"/>
      <c r="BB397" s="98"/>
      <c r="BC397" s="78"/>
      <c r="BD397" s="104"/>
      <c r="BE397" s="123"/>
      <c r="BF397" s="28"/>
      <c r="BG397" s="28"/>
    </row>
    <row r="398" spans="1:74">
      <c r="A398" s="139"/>
      <c r="B398" s="140" t="s">
        <v>501</v>
      </c>
      <c r="C398" s="139"/>
      <c r="D398" s="139"/>
      <c r="E398" s="141"/>
      <c r="F398" s="47"/>
      <c r="G398" s="140"/>
      <c r="H398" s="140"/>
      <c r="I398" s="140"/>
      <c r="J398" s="140"/>
      <c r="K398" s="141"/>
      <c r="L398" s="140"/>
      <c r="M398" s="140"/>
      <c r="N398" s="17"/>
      <c r="O398" s="140"/>
      <c r="P398" s="142">
        <f t="shared" ref="P398:AB398" si="126">SUM(P9:P397)</f>
        <v>0</v>
      </c>
      <c r="Q398" s="142">
        <f t="shared" si="126"/>
        <v>7.1026184399999988</v>
      </c>
      <c r="R398" s="142">
        <f t="shared" si="126"/>
        <v>47.893661160999997</v>
      </c>
      <c r="S398" s="142">
        <f t="shared" si="126"/>
        <v>43.293817991000004</v>
      </c>
      <c r="T398" s="142">
        <f t="shared" si="126"/>
        <v>98.290097591999967</v>
      </c>
      <c r="U398" s="142">
        <f t="shared" si="126"/>
        <v>20.170059832999996</v>
      </c>
      <c r="V398" s="142">
        <f t="shared" si="126"/>
        <v>28.293387726000002</v>
      </c>
      <c r="W398" s="142">
        <f t="shared" si="126"/>
        <v>108.28000000000002</v>
      </c>
      <c r="X398" s="142">
        <f t="shared" si="126"/>
        <v>214.42000000000002</v>
      </c>
      <c r="Y398" s="142">
        <f t="shared" si="126"/>
        <v>195.37</v>
      </c>
      <c r="Z398" s="142">
        <f t="shared" si="126"/>
        <v>161.54</v>
      </c>
      <c r="AA398" s="142">
        <f t="shared" si="126"/>
        <v>11.79</v>
      </c>
      <c r="AB398" s="142">
        <f t="shared" si="126"/>
        <v>65.290000000000006</v>
      </c>
      <c r="AC398" s="142"/>
      <c r="AD398" s="142"/>
      <c r="AE398" s="142"/>
      <c r="AF398" s="142"/>
      <c r="AG398" s="142"/>
      <c r="AH398" s="142"/>
      <c r="AI398" s="142"/>
      <c r="AJ398" s="142"/>
      <c r="AK398" s="142"/>
      <c r="AL398" s="142"/>
      <c r="AM398" s="142"/>
      <c r="AN398" s="142"/>
      <c r="AO398" s="142">
        <f t="shared" ref="AO398:BA398" si="127">SUM(AO9:AO397)</f>
        <v>0</v>
      </c>
      <c r="AP398" s="142">
        <f t="shared" si="127"/>
        <v>5.7769527700000003</v>
      </c>
      <c r="AQ398" s="142">
        <f t="shared" si="127"/>
        <v>12.483090952000001</v>
      </c>
      <c r="AR398" s="142">
        <f t="shared" si="127"/>
        <v>25.443973090999993</v>
      </c>
      <c r="AS398" s="142">
        <f t="shared" si="127"/>
        <v>43.704016813000003</v>
      </c>
      <c r="AT398" s="142">
        <f t="shared" si="127"/>
        <v>12.804938353000001</v>
      </c>
      <c r="AU398" s="142">
        <f t="shared" si="127"/>
        <v>78.833673265000002</v>
      </c>
      <c r="AV398" s="142">
        <f t="shared" si="127"/>
        <v>93.31</v>
      </c>
      <c r="AW398" s="142">
        <f t="shared" si="127"/>
        <v>239.08</v>
      </c>
      <c r="AX398" s="142">
        <f t="shared" si="127"/>
        <v>203.37</v>
      </c>
      <c r="AY398" s="142">
        <f t="shared" si="127"/>
        <v>161.54</v>
      </c>
      <c r="AZ398" s="142">
        <f t="shared" si="127"/>
        <v>11.79</v>
      </c>
      <c r="BA398" s="142">
        <f t="shared" si="127"/>
        <v>65.290000000000006</v>
      </c>
      <c r="BB398" s="144">
        <f>SUM(BB104:BB396)</f>
        <v>0</v>
      </c>
      <c r="BC398" s="140"/>
      <c r="BD398" s="139"/>
      <c r="BE398" s="140"/>
    </row>
    <row r="400" spans="1:74">
      <c r="BB400" s="143"/>
    </row>
    <row r="401" spans="42:48">
      <c r="AP401" s="143"/>
      <c r="AQ401" s="143"/>
      <c r="AR401" s="143"/>
      <c r="AS401" s="143"/>
      <c r="AT401" s="37">
        <f>AT232</f>
        <v>0.40371165099999995</v>
      </c>
      <c r="AU401" s="37">
        <f t="shared" ref="AU401:AV401" si="128">AU232</f>
        <v>0.56615120600000002</v>
      </c>
      <c r="AV401" s="37">
        <f t="shared" si="128"/>
        <v>0</v>
      </c>
    </row>
  </sheetData>
  <autoFilter ref="P4:BI398">
    <filterColumn colId="4" showButton="0"/>
    <filterColumn colId="29" showButton="0"/>
  </autoFilter>
  <mergeCells count="29">
    <mergeCell ref="BE4:BE6"/>
    <mergeCell ref="P5:P6"/>
    <mergeCell ref="P4:W4"/>
    <mergeCell ref="BB4:BB6"/>
    <mergeCell ref="BC4:BC6"/>
    <mergeCell ref="BD4:BD6"/>
    <mergeCell ref="AC4:AI4"/>
    <mergeCell ref="AO4:AV4"/>
    <mergeCell ref="AC5:AC6"/>
    <mergeCell ref="AO5:AO6"/>
    <mergeCell ref="T5:T6"/>
    <mergeCell ref="AS5:AS6"/>
    <mergeCell ref="O195:O199"/>
    <mergeCell ref="K4:K6"/>
    <mergeCell ref="L4:L6"/>
    <mergeCell ref="M4:M6"/>
    <mergeCell ref="N4:N6"/>
    <mergeCell ref="O4:O6"/>
    <mergeCell ref="O191:O193"/>
    <mergeCell ref="F4:F6"/>
    <mergeCell ref="G4:G6"/>
    <mergeCell ref="H4:H6"/>
    <mergeCell ref="I4:I6"/>
    <mergeCell ref="J4:J6"/>
    <mergeCell ref="A4:A6"/>
    <mergeCell ref="B4:B6"/>
    <mergeCell ref="C4:C6"/>
    <mergeCell ref="D4:D6"/>
    <mergeCell ref="E4:E6"/>
  </mergeCells>
  <conditionalFormatting sqref="D8:D22 D104:D105 D24:D32 D34:D43 D45:D53 D108:E118 D88:E103 D397:E397 D233:E233 E231 Y231:AB231 AE231:AI231 AK231:AR231 AT231">
    <cfRule type="containsText" dxfId="780" priority="1956" operator="containsText" text="DPR not submitted">
      <formula>NOT(ISERROR(SEARCH("DPR not submitted",D8)))</formula>
    </cfRule>
    <cfRule type="containsText" dxfId="779" priority="1957" operator="containsText" text="Yet to be approved">
      <formula>NOT(ISERROR(SEARCH("Yet to be approved",D8)))</formula>
    </cfRule>
  </conditionalFormatting>
  <conditionalFormatting sqref="E104">
    <cfRule type="containsText" dxfId="778" priority="1954" operator="containsText" text="DPR not submitted">
      <formula>NOT(ISERROR(SEARCH("DPR not submitted",E104)))</formula>
    </cfRule>
    <cfRule type="containsText" dxfId="777" priority="1955" operator="containsText" text="Yet to be approved">
      <formula>NOT(ISERROR(SEARCH("Yet to be approved",E104)))</formula>
    </cfRule>
  </conditionalFormatting>
  <conditionalFormatting sqref="E8">
    <cfRule type="containsText" dxfId="776" priority="3419" operator="containsText" text="DPR not submitted">
      <formula>NOT(ISERROR(SEARCH("DPR not submitted",E8)))</formula>
    </cfRule>
    <cfRule type="containsText" dxfId="775" priority="3420" operator="containsText" text="Yet to be approved">
      <formula>NOT(ISERROR(SEARCH("Yet to be approved",E8)))</formula>
    </cfRule>
  </conditionalFormatting>
  <conditionalFormatting sqref="E34">
    <cfRule type="containsText" dxfId="774" priority="1929" operator="containsText" text="DPR not submitted">
      <formula>NOT(ISERROR(SEARCH("DPR not submitted",E34)))</formula>
    </cfRule>
    <cfRule type="containsText" dxfId="773" priority="1940" operator="containsText" text="Yet to be approved">
      <formula>NOT(ISERROR(SEARCH("Yet to be approved",E34)))</formula>
    </cfRule>
  </conditionalFormatting>
  <conditionalFormatting sqref="E35">
    <cfRule type="containsText" dxfId="772" priority="1928" operator="containsText" text="DPR not submitted">
      <formula>NOT(ISERROR(SEARCH("DPR not submitted",E35)))</formula>
    </cfRule>
    <cfRule type="containsText" dxfId="771" priority="1939" operator="containsText" text="Yet to be approved">
      <formula>NOT(ISERROR(SEARCH("Yet to be approved",E35)))</formula>
    </cfRule>
  </conditionalFormatting>
  <conditionalFormatting sqref="E36">
    <cfRule type="containsText" dxfId="770" priority="1927" operator="containsText" text="DPR not submitted">
      <formula>NOT(ISERROR(SEARCH("DPR not submitted",E36)))</formula>
    </cfRule>
    <cfRule type="containsText" dxfId="769" priority="1938" operator="containsText" text="Yet to be approved">
      <formula>NOT(ISERROR(SEARCH("Yet to be approved",E36)))</formula>
    </cfRule>
  </conditionalFormatting>
  <conditionalFormatting sqref="E37">
    <cfRule type="containsText" dxfId="768" priority="1926" operator="containsText" text="DPR not submitted">
      <formula>NOT(ISERROR(SEARCH("DPR not submitted",E37)))</formula>
    </cfRule>
    <cfRule type="containsText" dxfId="767" priority="1937" operator="containsText" text="Yet to be approved">
      <formula>NOT(ISERROR(SEARCH("Yet to be approved",E37)))</formula>
    </cfRule>
  </conditionalFormatting>
  <conditionalFormatting sqref="E38">
    <cfRule type="containsText" dxfId="766" priority="1925" operator="containsText" text="DPR not submitted">
      <formula>NOT(ISERROR(SEARCH("DPR not submitted",E38)))</formula>
    </cfRule>
    <cfRule type="containsText" dxfId="765" priority="1936" operator="containsText" text="Yet to be approved">
      <formula>NOT(ISERROR(SEARCH("Yet to be approved",E38)))</formula>
    </cfRule>
  </conditionalFormatting>
  <conditionalFormatting sqref="E39">
    <cfRule type="containsText" dxfId="764" priority="1924" operator="containsText" text="DPR not submitted">
      <formula>NOT(ISERROR(SEARCH("DPR not submitted",E39)))</formula>
    </cfRule>
    <cfRule type="containsText" dxfId="763" priority="1935" operator="containsText" text="Yet to be approved">
      <formula>NOT(ISERROR(SEARCH("Yet to be approved",E39)))</formula>
    </cfRule>
  </conditionalFormatting>
  <conditionalFormatting sqref="E40">
    <cfRule type="containsText" dxfId="762" priority="1923" operator="containsText" text="DPR not submitted">
      <formula>NOT(ISERROR(SEARCH("DPR not submitted",E40)))</formula>
    </cfRule>
    <cfRule type="containsText" dxfId="761" priority="1934" operator="containsText" text="Yet to be approved">
      <formula>NOT(ISERROR(SEARCH("Yet to be approved",E40)))</formula>
    </cfRule>
  </conditionalFormatting>
  <conditionalFormatting sqref="E41">
    <cfRule type="containsText" dxfId="760" priority="1922" operator="containsText" text="DPR not submitted">
      <formula>NOT(ISERROR(SEARCH("DPR not submitted",E41)))</formula>
    </cfRule>
    <cfRule type="containsText" dxfId="759" priority="1933" operator="containsText" text="Yet to be approved">
      <formula>NOT(ISERROR(SEARCH("Yet to be approved",E41)))</formula>
    </cfRule>
  </conditionalFormatting>
  <conditionalFormatting sqref="E42">
    <cfRule type="containsText" dxfId="758" priority="1921" operator="containsText" text="DPR not submitted">
      <formula>NOT(ISERROR(SEARCH("DPR not submitted",E42)))</formula>
    </cfRule>
    <cfRule type="containsText" dxfId="757" priority="1932" operator="containsText" text="Yet to be approved">
      <formula>NOT(ISERROR(SEARCH("Yet to be approved",E42)))</formula>
    </cfRule>
  </conditionalFormatting>
  <conditionalFormatting sqref="E43">
    <cfRule type="containsText" dxfId="756" priority="1920" operator="containsText" text="DPR not submitted">
      <formula>NOT(ISERROR(SEARCH("DPR not submitted",E43)))</formula>
    </cfRule>
    <cfRule type="containsText" dxfId="755" priority="1931" operator="containsText" text="Yet to be approved">
      <formula>NOT(ISERROR(SEARCH("Yet to be approved",E43)))</formula>
    </cfRule>
  </conditionalFormatting>
  <conditionalFormatting sqref="E45">
    <cfRule type="containsText" dxfId="754" priority="1888" operator="containsText" text="DPR not submitted">
      <formula>NOT(ISERROR(SEARCH("DPR not submitted",E45)))</formula>
    </cfRule>
    <cfRule type="containsText" dxfId="753" priority="1898" operator="containsText" text="Yet to be approved">
      <formula>NOT(ISERROR(SEARCH("Yet to be approved",E45)))</formula>
    </cfRule>
  </conditionalFormatting>
  <conditionalFormatting sqref="E46">
    <cfRule type="containsText" dxfId="752" priority="1887" operator="containsText" text="DPR not submitted">
      <formula>NOT(ISERROR(SEARCH("DPR not submitted",E46)))</formula>
    </cfRule>
    <cfRule type="containsText" dxfId="751" priority="1897" operator="containsText" text="Yet to be approved">
      <formula>NOT(ISERROR(SEARCH("Yet to be approved",E46)))</formula>
    </cfRule>
  </conditionalFormatting>
  <conditionalFormatting sqref="E47">
    <cfRule type="containsText" dxfId="750" priority="1886" operator="containsText" text="DPR not submitted">
      <formula>NOT(ISERROR(SEARCH("DPR not submitted",E47)))</formula>
    </cfRule>
    <cfRule type="containsText" dxfId="749" priority="1896" operator="containsText" text="Yet to be approved">
      <formula>NOT(ISERROR(SEARCH("Yet to be approved",E47)))</formula>
    </cfRule>
  </conditionalFormatting>
  <conditionalFormatting sqref="E48">
    <cfRule type="containsText" dxfId="748" priority="1885" operator="containsText" text="DPR not submitted">
      <formula>NOT(ISERROR(SEARCH("DPR not submitted",E48)))</formula>
    </cfRule>
    <cfRule type="containsText" dxfId="747" priority="1895" operator="containsText" text="Yet to be approved">
      <formula>NOT(ISERROR(SEARCH("Yet to be approved",E48)))</formula>
    </cfRule>
  </conditionalFormatting>
  <conditionalFormatting sqref="E49">
    <cfRule type="containsText" dxfId="746" priority="1884" operator="containsText" text="DPR not submitted">
      <formula>NOT(ISERROR(SEARCH("DPR not submitted",E49)))</formula>
    </cfRule>
    <cfRule type="containsText" dxfId="745" priority="1894" operator="containsText" text="Yet to be approved">
      <formula>NOT(ISERROR(SEARCH("Yet to be approved",E49)))</formula>
    </cfRule>
  </conditionalFormatting>
  <conditionalFormatting sqref="E50">
    <cfRule type="containsText" dxfId="744" priority="1883" operator="containsText" text="DPR not submitted">
      <formula>NOT(ISERROR(SEARCH("DPR not submitted",E50)))</formula>
    </cfRule>
    <cfRule type="containsText" dxfId="743" priority="1893" operator="containsText" text="Yet to be approved">
      <formula>NOT(ISERROR(SEARCH("Yet to be approved",E50)))</formula>
    </cfRule>
  </conditionalFormatting>
  <conditionalFormatting sqref="E51">
    <cfRule type="containsText" dxfId="742" priority="1882" operator="containsText" text="DPR not submitted">
      <formula>NOT(ISERROR(SEARCH("DPR not submitted",E51)))</formula>
    </cfRule>
    <cfRule type="containsText" dxfId="741" priority="1892" operator="containsText" text="Yet to be approved">
      <formula>NOT(ISERROR(SEARCH("Yet to be approved",E51)))</formula>
    </cfRule>
  </conditionalFormatting>
  <conditionalFormatting sqref="E52">
    <cfRule type="containsText" dxfId="740" priority="1881" operator="containsText" text="DPR not submitted">
      <formula>NOT(ISERROR(SEARCH("DPR not submitted",E52)))</formula>
    </cfRule>
    <cfRule type="containsText" dxfId="739" priority="1891" operator="containsText" text="Yet to be approved">
      <formula>NOT(ISERROR(SEARCH("Yet to be approved",E52)))</formula>
    </cfRule>
  </conditionalFormatting>
  <conditionalFormatting sqref="E53">
    <cfRule type="containsText" dxfId="738" priority="1880" operator="containsText" text="DPR not submitted">
      <formula>NOT(ISERROR(SEARCH("DPR not submitted",E53)))</formula>
    </cfRule>
    <cfRule type="containsText" dxfId="737" priority="1890" operator="containsText" text="Yet to be approved">
      <formula>NOT(ISERROR(SEARCH("Yet to be approved",E53)))</formula>
    </cfRule>
  </conditionalFormatting>
  <conditionalFormatting sqref="D54">
    <cfRule type="containsText" dxfId="736" priority="1984" operator="containsText" text="DPR not submitted">
      <formula>NOT(ISERROR(SEARCH("DPR not submitted",D54)))</formula>
    </cfRule>
    <cfRule type="containsText" dxfId="735" priority="1985" operator="containsText" text="Yet to be approved">
      <formula>NOT(ISERROR(SEARCH("Yet to be approved",D54)))</formula>
    </cfRule>
  </conditionalFormatting>
  <conditionalFormatting sqref="E33">
    <cfRule type="containsText" dxfId="734" priority="1074" operator="containsText" text="DPR not submitted">
      <formula>NOT(ISERROR(SEARCH("DPR not submitted",E33)))</formula>
    </cfRule>
    <cfRule type="containsText" dxfId="733" priority="1075" operator="containsText" text="Yet to be approved">
      <formula>NOT(ISERROR(SEARCH("Yet to be approved",E33)))</formula>
    </cfRule>
  </conditionalFormatting>
  <conditionalFormatting sqref="E44">
    <cfRule type="containsText" dxfId="732" priority="1062" operator="containsText" text="DPR not submitted">
      <formula>NOT(ISERROR(SEARCH("DPR not submitted",E44)))</formula>
    </cfRule>
    <cfRule type="containsText" dxfId="731" priority="1063" operator="containsText" text="Yet to be approved">
      <formula>NOT(ISERROR(SEARCH("Yet to be approved",E44)))</formula>
    </cfRule>
  </conditionalFormatting>
  <conditionalFormatting sqref="D33">
    <cfRule type="containsText" dxfId="730" priority="1072" operator="containsText" text="DPR not submitted">
      <formula>NOT(ISERROR(SEARCH("DPR not submitted",D33)))</formula>
    </cfRule>
    <cfRule type="containsText" dxfId="729" priority="1073" operator="containsText" text="Yet to be approved">
      <formula>NOT(ISERROR(SEARCH("Yet to be approved",D33)))</formula>
    </cfRule>
  </conditionalFormatting>
  <conditionalFormatting sqref="D44">
    <cfRule type="containsText" dxfId="728" priority="1060" operator="containsText" text="DPR not submitted">
      <formula>NOT(ISERROR(SEARCH("DPR not submitted",D44)))</formula>
    </cfRule>
    <cfRule type="containsText" dxfId="727" priority="1061" operator="containsText" text="Yet to be approved">
      <formula>NOT(ISERROR(SEARCH("Yet to be approved",D44)))</formula>
    </cfRule>
  </conditionalFormatting>
  <conditionalFormatting sqref="E105">
    <cfRule type="containsText" dxfId="726" priority="1970" operator="containsText" text="DPR not submitted">
      <formula>NOT(ISERROR(SEARCH("DPR not submitted",E105)))</formula>
    </cfRule>
    <cfRule type="containsText" dxfId="725" priority="1971" operator="containsText" text="Yet to be approved">
      <formula>NOT(ISERROR(SEARCH("Yet to be approved",E105)))</formula>
    </cfRule>
  </conditionalFormatting>
  <conditionalFormatting sqref="E9:E13">
    <cfRule type="containsText" dxfId="724" priority="1966" operator="containsText" text="DPR not submitted">
      <formula>NOT(ISERROR(SEARCH("DPR not submitted",E9)))</formula>
    </cfRule>
    <cfRule type="containsText" dxfId="723" priority="1967" operator="containsText" text="Yet to be approved">
      <formula>NOT(ISERROR(SEARCH("Yet to be approved",E9)))</formula>
    </cfRule>
  </conditionalFormatting>
  <conditionalFormatting sqref="E14:E22 E24:E32">
    <cfRule type="containsText" dxfId="722" priority="1946" operator="containsText" text="DPR not submitted">
      <formula>NOT(ISERROR(SEARCH("DPR not submitted",E14)))</formula>
    </cfRule>
    <cfRule type="containsText" dxfId="721" priority="1947" operator="containsText" text="Yet to be approved">
      <formula>NOT(ISERROR(SEARCH("Yet to be approved",E14)))</formula>
    </cfRule>
  </conditionalFormatting>
  <conditionalFormatting sqref="E57:E78 E80:E86">
    <cfRule type="containsText" dxfId="720" priority="2860" operator="containsText" text="DPR not submitted">
      <formula>NOT(ISERROR(SEARCH("DPR not submitted",E57)))</formula>
    </cfRule>
    <cfRule type="containsText" dxfId="719" priority="2861" operator="containsText" text="Yet to be approved">
      <formula>NOT(ISERROR(SEARCH("Yet to be approved",E57)))</formula>
    </cfRule>
  </conditionalFormatting>
  <conditionalFormatting sqref="D121:D122">
    <cfRule type="containsText" dxfId="718" priority="2715" operator="containsText" text="DPR not submitted">
      <formula>NOT(ISERROR(SEARCH("DPR not submitted",D121)))</formula>
    </cfRule>
    <cfRule type="containsText" dxfId="717" priority="2716" operator="containsText" text="Yet to be approved">
      <formula>NOT(ISERROR(SEARCH("Yet to be approved",D121)))</formula>
    </cfRule>
  </conditionalFormatting>
  <conditionalFormatting sqref="D23">
    <cfRule type="containsText" dxfId="716" priority="1084" operator="containsText" text="DPR not submitted">
      <formula>NOT(ISERROR(SEARCH("DPR not submitted",D23)))</formula>
    </cfRule>
    <cfRule type="containsText" dxfId="715" priority="1085" operator="containsText" text="Yet to be approved">
      <formula>NOT(ISERROR(SEARCH("Yet to be approved",D23)))</formula>
    </cfRule>
  </conditionalFormatting>
  <conditionalFormatting sqref="E23">
    <cfRule type="containsText" dxfId="714" priority="1086" operator="containsText" text="DPR not submitted">
      <formula>NOT(ISERROR(SEARCH("DPR not submitted",E23)))</formula>
    </cfRule>
    <cfRule type="containsText" dxfId="713" priority="1087" operator="containsText" text="Yet to be approved">
      <formula>NOT(ISERROR(SEARCH("Yet to be approved",E23)))</formula>
    </cfRule>
  </conditionalFormatting>
  <conditionalFormatting sqref="D55">
    <cfRule type="containsText" dxfId="712" priority="1048" operator="containsText" text="DPR not submitted">
      <formula>NOT(ISERROR(SEARCH("DPR not submitted",D55)))</formula>
    </cfRule>
    <cfRule type="containsText" dxfId="711" priority="1049" operator="containsText" text="Yet to be approved">
      <formula>NOT(ISERROR(SEARCH("Yet to be approved",D55)))</formula>
    </cfRule>
  </conditionalFormatting>
  <conditionalFormatting sqref="E55">
    <cfRule type="containsText" dxfId="710" priority="1050" operator="containsText" text="DPR not submitted">
      <formula>NOT(ISERROR(SEARCH("DPR not submitted",E55)))</formula>
    </cfRule>
    <cfRule type="containsText" dxfId="709" priority="1051" operator="containsText" text="Yet to be approved">
      <formula>NOT(ISERROR(SEARCH("Yet to be approved",E55)))</formula>
    </cfRule>
  </conditionalFormatting>
  <conditionalFormatting sqref="D56">
    <cfRule type="containsText" dxfId="708" priority="1036" operator="containsText" text="DPR not submitted">
      <formula>NOT(ISERROR(SEARCH("DPR not submitted",D56)))</formula>
    </cfRule>
    <cfRule type="containsText" dxfId="707" priority="1037" operator="containsText" text="Yet to be approved">
      <formula>NOT(ISERROR(SEARCH("Yet to be approved",D56)))</formula>
    </cfRule>
  </conditionalFormatting>
  <conditionalFormatting sqref="E56">
    <cfRule type="containsText" dxfId="706" priority="1038" operator="containsText" text="DPR not submitted">
      <formula>NOT(ISERROR(SEARCH("DPR not submitted",E56)))</formula>
    </cfRule>
    <cfRule type="containsText" dxfId="705" priority="1039" operator="containsText" text="Yet to be approved">
      <formula>NOT(ISERROR(SEARCH("Yet to be approved",E56)))</formula>
    </cfRule>
  </conditionalFormatting>
  <conditionalFormatting sqref="D79">
    <cfRule type="containsText" dxfId="704" priority="1024" operator="containsText" text="DPR not submitted">
      <formula>NOT(ISERROR(SEARCH("DPR not submitted",D79)))</formula>
    </cfRule>
    <cfRule type="containsText" dxfId="703" priority="1025" operator="containsText" text="Yet to be approved">
      <formula>NOT(ISERROR(SEARCH("Yet to be approved",D79)))</formula>
    </cfRule>
  </conditionalFormatting>
  <conditionalFormatting sqref="E79">
    <cfRule type="containsText" dxfId="702" priority="1026" operator="containsText" text="DPR not submitted">
      <formula>NOT(ISERROR(SEARCH("DPR not submitted",E79)))</formula>
    </cfRule>
    <cfRule type="containsText" dxfId="701" priority="1027" operator="containsText" text="Yet to be approved">
      <formula>NOT(ISERROR(SEARCH("Yet to be approved",E79)))</formula>
    </cfRule>
  </conditionalFormatting>
  <conditionalFormatting sqref="D234">
    <cfRule type="containsText" dxfId="700" priority="976" operator="containsText" text="DPR not submitted">
      <formula>NOT(ISERROR(SEARCH("DPR not submitted",D234)))</formula>
    </cfRule>
    <cfRule type="containsText" dxfId="699" priority="977" operator="containsText" text="Yet to be approved">
      <formula>NOT(ISERROR(SEARCH("Yet to be approved",D234)))</formula>
    </cfRule>
  </conditionalFormatting>
  <conditionalFormatting sqref="E234">
    <cfRule type="containsText" dxfId="698" priority="978" operator="containsText" text="DPR not submitted">
      <formula>NOT(ISERROR(SEARCH("DPR not submitted",E234)))</formula>
    </cfRule>
    <cfRule type="containsText" dxfId="697" priority="979" operator="containsText" text="Yet to be approved">
      <formula>NOT(ISERROR(SEARCH("Yet to be approved",E234)))</formula>
    </cfRule>
  </conditionalFormatting>
  <conditionalFormatting sqref="D106">
    <cfRule type="containsText" dxfId="696" priority="988" operator="containsText" text="DPR not submitted">
      <formula>NOT(ISERROR(SEARCH("DPR not submitted",D106)))</formula>
    </cfRule>
    <cfRule type="containsText" dxfId="695" priority="989" operator="containsText" text="Yet to be approved">
      <formula>NOT(ISERROR(SEARCH("Yet to be approved",D106)))</formula>
    </cfRule>
  </conditionalFormatting>
  <conditionalFormatting sqref="E106">
    <cfRule type="containsText" dxfId="694" priority="990" operator="containsText" text="DPR not submitted">
      <formula>NOT(ISERROR(SEARCH("DPR not submitted",E106)))</formula>
    </cfRule>
    <cfRule type="containsText" dxfId="693" priority="991" operator="containsText" text="Yet to be approved">
      <formula>NOT(ISERROR(SEARCH("Yet to be approved",E106)))</formula>
    </cfRule>
  </conditionalFormatting>
  <conditionalFormatting sqref="D129">
    <cfRule type="containsText" dxfId="692" priority="974" operator="containsText" text="DPR not submitted">
      <formula>NOT(ISERROR(SEARCH("DPR not submitted",D129)))</formula>
    </cfRule>
    <cfRule type="containsText" dxfId="691" priority="975" operator="containsText" text="Yet to be approved">
      <formula>NOT(ISERROR(SEARCH("Yet to be approved",D129)))</formula>
    </cfRule>
  </conditionalFormatting>
  <conditionalFormatting sqref="D87">
    <cfRule type="containsText" dxfId="690" priority="954" operator="containsText" text="DPR not submitted">
      <formula>NOT(ISERROR(SEARCH("DPR not submitted",D87)))</formula>
    </cfRule>
    <cfRule type="containsText" dxfId="689" priority="955" operator="containsText" text="Yet to be approved">
      <formula>NOT(ISERROR(SEARCH("Yet to be approved",D87)))</formula>
    </cfRule>
  </conditionalFormatting>
  <conditionalFormatting sqref="E87">
    <cfRule type="containsText" dxfId="688" priority="956" operator="containsText" text="DPR not submitted">
      <formula>NOT(ISERROR(SEARCH("DPR not submitted",E87)))</formula>
    </cfRule>
    <cfRule type="containsText" dxfId="687" priority="957" operator="containsText" text="Yet to be approved">
      <formula>NOT(ISERROR(SEARCH("Yet to be approved",E87)))</formula>
    </cfRule>
  </conditionalFormatting>
  <conditionalFormatting sqref="D232">
    <cfRule type="containsText" dxfId="686" priority="942" operator="containsText" text="DPR not submitted">
      <formula>NOT(ISERROR(SEARCH("DPR not submitted",D232)))</formula>
    </cfRule>
    <cfRule type="containsText" dxfId="685" priority="943" operator="containsText" text="Yet to be approved">
      <formula>NOT(ISERROR(SEARCH("Yet to be approved",D232)))</formula>
    </cfRule>
  </conditionalFormatting>
  <conditionalFormatting sqref="E232">
    <cfRule type="containsText" dxfId="684" priority="944" operator="containsText" text="DPR not submitted">
      <formula>NOT(ISERROR(SEARCH("DPR not submitted",E232)))</formula>
    </cfRule>
    <cfRule type="containsText" dxfId="683" priority="945" operator="containsText" text="Yet to be approved">
      <formula>NOT(ISERROR(SEARCH("Yet to be approved",E232)))</formula>
    </cfRule>
  </conditionalFormatting>
  <conditionalFormatting sqref="D120">
    <cfRule type="containsText" dxfId="682" priority="937" operator="containsText" text="DPR not submitted">
      <formula>NOT(ISERROR(SEARCH("DPR not submitted",D120)))</formula>
    </cfRule>
    <cfRule type="containsText" dxfId="681" priority="938" operator="containsText" text="Yet to be approved">
      <formula>NOT(ISERROR(SEARCH("Yet to be approved",D120)))</formula>
    </cfRule>
  </conditionalFormatting>
  <conditionalFormatting sqref="D123:D128">
    <cfRule type="containsText" dxfId="680" priority="925" operator="containsText" text="DPR not submitted">
      <formula>NOT(ISERROR(SEARCH("DPR not submitted",D123)))</formula>
    </cfRule>
    <cfRule type="containsText" dxfId="679" priority="926" operator="containsText" text="Yet to be approved">
      <formula>NOT(ISERROR(SEARCH("Yet to be approved",D123)))</formula>
    </cfRule>
  </conditionalFormatting>
  <conditionalFormatting sqref="E123:E128">
    <cfRule type="containsText" dxfId="678" priority="927" operator="containsText" text="DPR not submitted">
      <formula>NOT(ISERROR(SEARCH("DPR not submitted",E123)))</formula>
    </cfRule>
    <cfRule type="containsText" dxfId="677" priority="928" operator="containsText" text="Yet to be approved">
      <formula>NOT(ISERROR(SEARCH("Yet to be approved",E123)))</formula>
    </cfRule>
  </conditionalFormatting>
  <conditionalFormatting sqref="D107:E107">
    <cfRule type="containsText" dxfId="676" priority="915" operator="containsText" text="DPR not submitted">
      <formula>NOT(ISERROR(SEARCH("DPR not submitted",D107)))</formula>
    </cfRule>
    <cfRule type="containsText" dxfId="675" priority="916" operator="containsText" text="Yet to be approved">
      <formula>NOT(ISERROR(SEARCH("Yet to be approved",D107)))</formula>
    </cfRule>
  </conditionalFormatting>
  <conditionalFormatting sqref="D235:E396">
    <cfRule type="containsText" dxfId="674" priority="905" operator="containsText" text="DPR not submitted">
      <formula>NOT(ISERROR(SEARCH("DPR not submitted",D235)))</formula>
    </cfRule>
    <cfRule type="containsText" dxfId="673" priority="906" operator="containsText" text="Yet to be approved">
      <formula>NOT(ISERROR(SEARCH("Yet to be approved",D235)))</formula>
    </cfRule>
  </conditionalFormatting>
  <conditionalFormatting sqref="E131:E138">
    <cfRule type="containsText" dxfId="672" priority="837" operator="containsText" text="DPR not submitted">
      <formula>NOT(ISERROR(SEARCH("DPR not submitted",E131)))</formula>
    </cfRule>
    <cfRule type="containsText" dxfId="671" priority="838" operator="containsText" text="Yet to be approved">
      <formula>NOT(ISERROR(SEARCH("Yet to be approved",E131)))</formula>
    </cfRule>
  </conditionalFormatting>
  <conditionalFormatting sqref="E130">
    <cfRule type="containsText" dxfId="670" priority="847" operator="containsText" text="DPR not submitted">
      <formula>NOT(ISERROR(SEARCH("DPR not submitted",E130)))</formula>
    </cfRule>
    <cfRule type="containsText" dxfId="669" priority="848" operator="containsText" text="Yet to be approved">
      <formula>NOT(ISERROR(SEARCH("Yet to be approved",E130)))</formula>
    </cfRule>
  </conditionalFormatting>
  <conditionalFormatting sqref="W131:W138">
    <cfRule type="containsText" dxfId="668" priority="845" operator="containsText" text="DPR not submitted">
      <formula>NOT(ISERROR(SEARCH("DPR not submitted",W131)))</formula>
    </cfRule>
    <cfRule type="containsText" dxfId="667" priority="846" operator="containsText" text="Yet to be approved">
      <formula>NOT(ISERROR(SEARCH("Yet to be approved",W131)))</formula>
    </cfRule>
  </conditionalFormatting>
  <conditionalFormatting sqref="AC131:AI138">
    <cfRule type="containsText" dxfId="666" priority="781" operator="containsText" text="DPR not submitted">
      <formula>NOT(ISERROR(SEARCH("DPR not submitted",AC131)))</formula>
    </cfRule>
    <cfRule type="containsText" dxfId="665" priority="782" operator="containsText" text="Yet to be approved">
      <formula>NOT(ISERROR(SEARCH("Yet to be approved",AC131)))</formula>
    </cfRule>
  </conditionalFormatting>
  <conditionalFormatting sqref="AK131:AN138">
    <cfRule type="containsText" dxfId="664" priority="843" operator="containsText" text="DPR not submitted">
      <formula>NOT(ISERROR(SEARCH("DPR not submitted",AK131)))</formula>
    </cfRule>
    <cfRule type="containsText" dxfId="663" priority="844" operator="containsText" text="Yet to be approved">
      <formula>NOT(ISERROR(SEARCH("Yet to be approved",AK131)))</formula>
    </cfRule>
  </conditionalFormatting>
  <conditionalFormatting sqref="D130:D138">
    <cfRule type="containsText" dxfId="662" priority="580" operator="containsText" text="Yet to be approved">
      <formula>NOT(ISERROR(SEARCH("Yet to be approved",D130)))</formula>
    </cfRule>
  </conditionalFormatting>
  <conditionalFormatting sqref="D130:D138">
    <cfRule type="containsText" dxfId="661" priority="579" operator="containsText" text="DPR not submitted">
      <formula>NOT(ISERROR(SEARCH("DPR not submitted",D130)))</formula>
    </cfRule>
  </conditionalFormatting>
  <conditionalFormatting sqref="H131:H138">
    <cfRule type="containsText" dxfId="660" priority="571" operator="containsText" text="DPR not submitted">
      <formula>NOT(ISERROR(SEARCH("DPR not submitted",H131)))</formula>
    </cfRule>
    <cfRule type="containsText" dxfId="659" priority="572" operator="containsText" text="Yet to be approved">
      <formula>NOT(ISERROR(SEARCH("Yet to be approved",H131)))</formula>
    </cfRule>
  </conditionalFormatting>
  <conditionalFormatting sqref="D139">
    <cfRule type="containsText" dxfId="658" priority="497" operator="containsText" text="DPR not submitted">
      <formula>NOT(ISERROR(SEARCH("DPR not submitted",D139)))</formula>
    </cfRule>
    <cfRule type="containsText" dxfId="657" priority="498" operator="containsText" text="Yet to be approved">
      <formula>NOT(ISERROR(SEARCH("Yet to be approved",D139)))</formula>
    </cfRule>
  </conditionalFormatting>
  <conditionalFormatting sqref="D140:D227">
    <cfRule type="containsText" dxfId="656" priority="487" operator="containsText" text="DPR not submitted">
      <formula>NOT(ISERROR(SEARCH("DPR not submitted",D140)))</formula>
    </cfRule>
    <cfRule type="containsText" dxfId="655" priority="488" operator="containsText" text="Yet to be approved">
      <formula>NOT(ISERROR(SEARCH("Yet to be approved",D140)))</formula>
    </cfRule>
  </conditionalFormatting>
  <conditionalFormatting sqref="AN146:AN147 C148 C150 AC167:AD168 E203:E227 AC224:AJ227 AL224:AR227 D228:E229 AC229:AJ229 AT224:AU227">
    <cfRule type="containsText" dxfId="654" priority="297" operator="containsText" text="DPR not submitted">
      <formula>NOT(ISERROR(SEARCH("DPR not submitted",C146)))</formula>
    </cfRule>
    <cfRule type="containsText" dxfId="653" priority="298" operator="containsText" text="Yet to be approved">
      <formula>NOT(ISERROR(SEARCH("Yet to be approved",C146)))</formula>
    </cfRule>
  </conditionalFormatting>
  <conditionalFormatting sqref="C154:C155">
    <cfRule type="containsText" dxfId="652" priority="295" operator="containsText" text="DPR not submitted">
      <formula>NOT(ISERROR(SEARCH("DPR not submitted",C154)))</formula>
    </cfRule>
    <cfRule type="containsText" dxfId="651" priority="296" operator="containsText" text="Yet to be approved">
      <formula>NOT(ISERROR(SEARCH("Yet to be approved",C154)))</formula>
    </cfRule>
  </conditionalFormatting>
  <conditionalFormatting sqref="E140:N140 E141:E143 E145:E168 E170:E174 E176:N176 E177:E185 E186:N186 E187:E192 E193:N193 E194:E199 E200:N200 E201 E202:N202 H214:H229 P200:S200 U200">
    <cfRule type="containsText" dxfId="650" priority="478" operator="containsText" text="Yet to be approved">
      <formula>NOT(ISERROR(SEARCH("Yet to be approved",E140)))</formula>
    </cfRule>
  </conditionalFormatting>
  <conditionalFormatting sqref="E144:N144">
    <cfRule type="containsText" dxfId="649" priority="301" operator="containsText" text="DPR not submitted">
      <formula>NOT(ISERROR(SEARCH("DPR not submitted",E144)))</formula>
    </cfRule>
    <cfRule type="containsText" dxfId="648" priority="302" operator="containsText" text="Yet to be approved">
      <formula>NOT(ISERROR(SEARCH("Yet to be approved",E144)))</formula>
    </cfRule>
  </conditionalFormatting>
  <conditionalFormatting sqref="G220">
    <cfRule type="containsText" dxfId="647" priority="249" operator="containsText" text="DPR not submitted">
      <formula>NOT(ISERROR(SEARCH("DPR not submitted",G220)))</formula>
    </cfRule>
    <cfRule type="containsText" dxfId="646" priority="250" operator="containsText" text="Yet to be approved">
      <formula>NOT(ISERROR(SEARCH("Yet to be approved",G220)))</formula>
    </cfRule>
  </conditionalFormatting>
  <conditionalFormatting sqref="G223">
    <cfRule type="containsText" dxfId="645" priority="251" operator="containsText" text="DPR not submitted">
      <formula>NOT(ISERROR(SEARCH("DPR not submitted",G223)))</formula>
    </cfRule>
    <cfRule type="containsText" dxfId="644" priority="252" operator="containsText" text="Yet to be approved">
      <formula>NOT(ISERROR(SEARCH("Yet to be approved",G223)))</formula>
    </cfRule>
  </conditionalFormatting>
  <conditionalFormatting sqref="G228">
    <cfRule type="containsText" dxfId="643" priority="241" operator="containsText" text="DPR not submitted">
      <formula>NOT(ISERROR(SEARCH("DPR not submitted",G228)))</formula>
    </cfRule>
    <cfRule type="containsText" dxfId="642" priority="242" operator="containsText" text="Yet to be approved">
      <formula>NOT(ISERROR(SEARCH("Yet to be approved",G228)))</formula>
    </cfRule>
  </conditionalFormatting>
  <conditionalFormatting sqref="G213:H213">
    <cfRule type="containsText" dxfId="641" priority="309" operator="containsText" text="DPR not submitted">
      <formula>NOT(ISERROR(SEARCH("DPR not submitted",G213)))</formula>
    </cfRule>
  </conditionalFormatting>
  <conditionalFormatting sqref="H145">
    <cfRule type="containsText" dxfId="640" priority="247" operator="containsText" text="DPR not submitted">
      <formula>NOT(ISERROR(SEARCH("DPR not submitted",H145)))</formula>
    </cfRule>
    <cfRule type="containsText" dxfId="639" priority="248" operator="containsText" text="Yet to be approved">
      <formula>NOT(ISERROR(SEARCH("Yet to be approved",H145)))</formula>
    </cfRule>
  </conditionalFormatting>
  <conditionalFormatting sqref="H201:H213 G213">
    <cfRule type="containsText" dxfId="638" priority="310" operator="containsText" text="Yet to be approved">
      <formula>NOT(ISERROR(SEARCH("Yet to be approved",G201)))</formula>
    </cfRule>
  </conditionalFormatting>
  <conditionalFormatting sqref="H201:H229 E202:G202 I202:N202 E140:N140 E141:E143 E145:E168 E170:E174 E176:N176 E177:E185 E186:N186 E187:E192 E193:N193 E194:E199 E200:N200 E201 P200:S200 U200">
    <cfRule type="containsText" dxfId="637" priority="477" operator="containsText" text="DPR not submitted">
      <formula>NOT(ISERROR(SEARCH("DPR not submitted",E140)))</formula>
    </cfRule>
  </conditionalFormatting>
  <conditionalFormatting sqref="H141:J143">
    <cfRule type="containsText" dxfId="636" priority="303" operator="containsText" text="DPR not submitted">
      <formula>NOT(ISERROR(SEARCH("DPR not submitted",H141)))</formula>
    </cfRule>
    <cfRule type="containsText" dxfId="635" priority="304" operator="containsText" text="Yet to be approved">
      <formula>NOT(ISERROR(SEARCH("Yet to be approved",H141)))</formula>
    </cfRule>
  </conditionalFormatting>
  <conditionalFormatting sqref="H146:J146">
    <cfRule type="containsText" dxfId="634" priority="299" operator="containsText" text="DPR not submitted">
      <formula>NOT(ISERROR(SEARCH("DPR not submitted",H146)))</formula>
    </cfRule>
    <cfRule type="containsText" dxfId="633" priority="300" operator="containsText" text="Yet to be approved">
      <formula>NOT(ISERROR(SEARCH("Yet to be approved",H146)))</formula>
    </cfRule>
  </conditionalFormatting>
  <conditionalFormatting sqref="H168:K168">
    <cfRule type="containsText" dxfId="632" priority="305" operator="containsText" text="DPR not submitted">
      <formula>NOT(ISERROR(SEARCH("DPR not submitted",H168)))</formula>
    </cfRule>
    <cfRule type="containsText" dxfId="631" priority="306" operator="containsText" text="Yet to be approved">
      <formula>NOT(ISERROR(SEARCH("Yet to be approved",H168)))</formula>
    </cfRule>
  </conditionalFormatting>
  <conditionalFormatting sqref="K213:N213">
    <cfRule type="containsText" dxfId="630" priority="307" operator="containsText" text="DPR not submitted">
      <formula>NOT(ISERROR(SEARCH("DPR not submitted",K213)))</formula>
    </cfRule>
    <cfRule type="containsText" dxfId="629" priority="308" operator="containsText" text="Yet to be approved">
      <formula>NOT(ISERROR(SEARCH("Yet to be approved",K213)))</formula>
    </cfRule>
  </conditionalFormatting>
  <conditionalFormatting sqref="X149">
    <cfRule type="containsText" dxfId="628" priority="475" operator="containsText" text="DPR not submitted">
      <formula>NOT(ISERROR(SEARCH("DPR not submitted",X149)))</formula>
    </cfRule>
    <cfRule type="containsText" dxfId="627" priority="476" operator="containsText" text="Yet to be approved">
      <formula>NOT(ISERROR(SEARCH("Yet to be approved",X149)))</formula>
    </cfRule>
  </conditionalFormatting>
  <conditionalFormatting sqref="X151">
    <cfRule type="containsText" dxfId="626" priority="473" operator="containsText" text="DPR not submitted">
      <formula>NOT(ISERROR(SEARCH("DPR not submitted",X151)))</formula>
    </cfRule>
    <cfRule type="containsText" dxfId="625" priority="474" operator="containsText" text="Yet to be approved">
      <formula>NOT(ISERROR(SEARCH("Yet to be approved",X151)))</formula>
    </cfRule>
  </conditionalFormatting>
  <conditionalFormatting sqref="X153">
    <cfRule type="containsText" dxfId="624" priority="471" operator="containsText" text="DPR not submitted">
      <formula>NOT(ISERROR(SEARCH("DPR not submitted",X153)))</formula>
    </cfRule>
    <cfRule type="containsText" dxfId="623" priority="472" operator="containsText" text="Yet to be approved">
      <formula>NOT(ISERROR(SEARCH("Yet to be approved",X153)))</formula>
    </cfRule>
  </conditionalFormatting>
  <conditionalFormatting sqref="X169">
    <cfRule type="containsText" dxfId="622" priority="469" operator="containsText" text="DPR not submitted">
      <formula>NOT(ISERROR(SEARCH("DPR not submitted",X169)))</formula>
    </cfRule>
    <cfRule type="containsText" dxfId="621" priority="470" operator="containsText" text="Yet to be approved">
      <formula>NOT(ISERROR(SEARCH("Yet to be approved",X169)))</formula>
    </cfRule>
  </conditionalFormatting>
  <conditionalFormatting sqref="X172:X174 X176">
    <cfRule type="containsText" dxfId="620" priority="467" operator="containsText" text="DPR not submitted">
      <formula>NOT(ISERROR(SEARCH("DPR not submitted",X172)))</formula>
    </cfRule>
    <cfRule type="containsText" dxfId="619" priority="468" operator="containsText" text="Yet to be approved">
      <formula>NOT(ISERROR(SEARCH("Yet to be approved",X172)))</formula>
    </cfRule>
  </conditionalFormatting>
  <conditionalFormatting sqref="Z166">
    <cfRule type="containsText" dxfId="618" priority="445" operator="containsText" text="DPR not submitted">
      <formula>NOT(ISERROR(SEARCH("DPR not submitted",Z166)))</formula>
    </cfRule>
    <cfRule type="containsText" dxfId="617" priority="446" operator="containsText" text="Yet to be approved">
      <formula>NOT(ISERROR(SEARCH("Yet to be approved",Z166)))</formula>
    </cfRule>
  </conditionalFormatting>
  <conditionalFormatting sqref="AC163:AD165">
    <cfRule type="containsText" dxfId="616" priority="443" operator="containsText" text="DPR not submitted">
      <formula>NOT(ISERROR(SEARCH("DPR not submitted",AC163)))</formula>
    </cfRule>
    <cfRule type="containsText" dxfId="615" priority="444" operator="containsText" text="Yet to be approved">
      <formula>NOT(ISERROR(SEARCH("Yet to be approved",AC163)))</formula>
    </cfRule>
  </conditionalFormatting>
  <conditionalFormatting sqref="AC221:AD222">
    <cfRule type="containsText" dxfId="614" priority="465" operator="containsText" text="DPR not submitted">
      <formula>NOT(ISERROR(SEARCH("DPR not submitted",AC221)))</formula>
    </cfRule>
    <cfRule type="containsText" dxfId="613" priority="466" operator="containsText" text="Yet to be approved">
      <formula>NOT(ISERROR(SEARCH("Yet to be approved",AC221)))</formula>
    </cfRule>
  </conditionalFormatting>
  <conditionalFormatting sqref="AC147:AI155">
    <cfRule type="containsText" dxfId="612" priority="437" operator="containsText" text="DPR not submitted">
      <formula>NOT(ISERROR(SEARCH("DPR not submitted",AC147)))</formula>
    </cfRule>
    <cfRule type="containsText" dxfId="611" priority="438" operator="containsText" text="Yet to be approved">
      <formula>NOT(ISERROR(SEARCH("Yet to be approved",AC147)))</formula>
    </cfRule>
  </conditionalFormatting>
  <conditionalFormatting sqref="AC169:AI171">
    <cfRule type="containsText" dxfId="610" priority="447" operator="containsText" text="DPR not submitted">
      <formula>NOT(ISERROR(SEARCH("DPR not submitted",AC169)))</formula>
    </cfRule>
    <cfRule type="containsText" dxfId="609" priority="448" operator="containsText" text="Yet to be approved">
      <formula>NOT(ISERROR(SEARCH("Yet to be approved",AC169)))</formula>
    </cfRule>
  </conditionalFormatting>
  <conditionalFormatting sqref="AC177:AI180">
    <cfRule type="containsText" dxfId="608" priority="451" operator="containsText" text="DPR not submitted">
      <formula>NOT(ISERROR(SEARCH("DPR not submitted",AC177)))</formula>
    </cfRule>
    <cfRule type="containsText" dxfId="607" priority="452" operator="containsText" text="Yet to be approved">
      <formula>NOT(ISERROR(SEARCH("Yet to be approved",AC177)))</formula>
    </cfRule>
  </conditionalFormatting>
  <conditionalFormatting sqref="AC200:AI213">
    <cfRule type="containsText" dxfId="606" priority="461" operator="containsText" text="DPR not submitted">
      <formula>NOT(ISERROR(SEARCH("DPR not submitted",AC200)))</formula>
    </cfRule>
    <cfRule type="containsText" dxfId="605" priority="462" operator="containsText" text="Yet to be approved">
      <formula>NOT(ISERROR(SEARCH("Yet to be approved",AC200)))</formula>
    </cfRule>
  </conditionalFormatting>
  <conditionalFormatting sqref="AC141:AJ143">
    <cfRule type="containsText" dxfId="604" priority="434" operator="containsText" text="Yet to be approved">
      <formula>NOT(ISERROR(SEARCH("Yet to be approved",AC141)))</formula>
    </cfRule>
  </conditionalFormatting>
  <conditionalFormatting sqref="AC141:AJ145">
    <cfRule type="containsText" dxfId="603" priority="433" operator="containsText" text="DPR not submitted">
      <formula>NOT(ISERROR(SEARCH("DPR not submitted",AC141)))</formula>
    </cfRule>
  </conditionalFormatting>
  <conditionalFormatting sqref="AC144:AJ145 AK145:AM145">
    <cfRule type="containsText" dxfId="602" priority="436" operator="containsText" text="Yet to be approved">
      <formula>NOT(ISERROR(SEARCH("Yet to be approved",AC144)))</formula>
    </cfRule>
  </conditionalFormatting>
  <conditionalFormatting sqref="AC157:AJ161">
    <cfRule type="containsText" dxfId="601" priority="441" operator="containsText" text="DPR not submitted">
      <formula>NOT(ISERROR(SEARCH("DPR not submitted",AC157)))</formula>
    </cfRule>
    <cfRule type="containsText" dxfId="600" priority="442" operator="containsText" text="Yet to be approved">
      <formula>NOT(ISERROR(SEARCH("Yet to be approved",AC157)))</formula>
    </cfRule>
  </conditionalFormatting>
  <conditionalFormatting sqref="AC172:AJ174 AC176:AJ176">
    <cfRule type="containsText" dxfId="599" priority="449" operator="containsText" text="DPR not submitted">
      <formula>NOT(ISERROR(SEARCH("DPR not submitted",AC172)))</formula>
    </cfRule>
    <cfRule type="containsText" dxfId="598" priority="450" operator="containsText" text="Yet to be approved">
      <formula>NOT(ISERROR(SEARCH("Yet to be approved",AC172)))</formula>
    </cfRule>
  </conditionalFormatting>
  <conditionalFormatting sqref="AC181:AJ185">
    <cfRule type="containsText" dxfId="597" priority="453" operator="containsText" text="DPR not submitted">
      <formula>NOT(ISERROR(SEARCH("DPR not submitted",AC181)))</formula>
    </cfRule>
    <cfRule type="containsText" dxfId="596" priority="454" operator="containsText" text="Yet to be approved">
      <formula>NOT(ISERROR(SEARCH("Yet to be approved",AC181)))</formula>
    </cfRule>
  </conditionalFormatting>
  <conditionalFormatting sqref="AC190:AJ192">
    <cfRule type="containsText" dxfId="595" priority="457" operator="containsText" text="DPR not submitted">
      <formula>NOT(ISERROR(SEARCH("DPR not submitted",AC190)))</formula>
    </cfRule>
    <cfRule type="containsText" dxfId="594" priority="458" operator="containsText" text="Yet to be approved">
      <formula>NOT(ISERROR(SEARCH("Yet to be approved",AC190)))</formula>
    </cfRule>
  </conditionalFormatting>
  <conditionalFormatting sqref="AC146:AK146">
    <cfRule type="containsText" dxfId="593" priority="423" operator="containsText" text="DPR not submitted">
      <formula>NOT(ISERROR(SEARCH("DPR not submitted",AC146)))</formula>
    </cfRule>
    <cfRule type="containsText" dxfId="592" priority="424" operator="containsText" text="Yet to be approved">
      <formula>NOT(ISERROR(SEARCH("Yet to be approved",AC146)))</formula>
    </cfRule>
  </conditionalFormatting>
  <conditionalFormatting sqref="AC186:AK189">
    <cfRule type="containsText" dxfId="591" priority="455" operator="containsText" text="DPR not submitted">
      <formula>NOT(ISERROR(SEARCH("DPR not submitted",AC186)))</formula>
    </cfRule>
    <cfRule type="containsText" dxfId="590" priority="456" operator="containsText" text="Yet to be approved">
      <formula>NOT(ISERROR(SEARCH("Yet to be approved",AC186)))</formula>
    </cfRule>
  </conditionalFormatting>
  <conditionalFormatting sqref="AC194:AK199">
    <cfRule type="containsText" dxfId="589" priority="459" operator="containsText" text="DPR not submitted">
      <formula>NOT(ISERROR(SEARCH("DPR not submitted",AC194)))</formula>
    </cfRule>
    <cfRule type="containsText" dxfId="588" priority="460" operator="containsText" text="Yet to be approved">
      <formula>NOT(ISERROR(SEARCH("Yet to be approved",AC194)))</formula>
    </cfRule>
  </conditionalFormatting>
  <conditionalFormatting sqref="AE168:AI168">
    <cfRule type="containsText" dxfId="587" priority="373" operator="containsText" text="DPR not submitted">
      <formula>NOT(ISERROR(SEARCH("DPR not submitted",AE168)))</formula>
    </cfRule>
    <cfRule type="containsText" dxfId="586" priority="374" operator="containsText" text="Yet to be approved">
      <formula>NOT(ISERROR(SEARCH("Yet to be approved",AE168)))</formula>
    </cfRule>
  </conditionalFormatting>
  <conditionalFormatting sqref="AE140:AJ140">
    <cfRule type="containsText" dxfId="585" priority="431" operator="containsText" text="DPR not submitted">
      <formula>NOT(ISERROR(SEARCH("DPR not submitted",AE140)))</formula>
    </cfRule>
    <cfRule type="containsText" dxfId="584" priority="432" operator="containsText" text="Yet to be approved">
      <formula>NOT(ISERROR(SEARCH("Yet to be approved",AE140)))</formula>
    </cfRule>
  </conditionalFormatting>
  <conditionalFormatting sqref="AE156:AJ156">
    <cfRule type="containsText" dxfId="583" priority="439" operator="containsText" text="DPR not submitted">
      <formula>NOT(ISERROR(SEARCH("DPR not submitted",AE156)))</formula>
    </cfRule>
    <cfRule type="containsText" dxfId="582" priority="440" operator="containsText" text="Yet to be approved">
      <formula>NOT(ISERROR(SEARCH("Yet to be approved",AE156)))</formula>
    </cfRule>
  </conditionalFormatting>
  <conditionalFormatting sqref="AE162:AJ163">
    <cfRule type="containsText" dxfId="581" priority="391" operator="containsText" text="DPR not submitted">
      <formula>NOT(ISERROR(SEARCH("DPR not submitted",AE162)))</formula>
    </cfRule>
    <cfRule type="containsText" dxfId="580" priority="392" operator="containsText" text="Yet to be approved">
      <formula>NOT(ISERROR(SEARCH("Yet to be approved",AE162)))</formula>
    </cfRule>
  </conditionalFormatting>
  <conditionalFormatting sqref="AE193:AJ193">
    <cfRule type="containsText" dxfId="579" priority="349" operator="containsText" text="DPR not submitted">
      <formula>NOT(ISERROR(SEARCH("DPR not submitted",AE193)))</formula>
    </cfRule>
    <cfRule type="containsText" dxfId="578" priority="350" operator="containsText" text="Yet to be approved">
      <formula>NOT(ISERROR(SEARCH("Yet to be approved",AE193)))</formula>
    </cfRule>
  </conditionalFormatting>
  <conditionalFormatting sqref="AE165:AK165">
    <cfRule type="containsText" dxfId="577" priority="377" operator="containsText" text="DPR not submitted">
      <formula>NOT(ISERROR(SEARCH("DPR not submitted",AE165)))</formula>
    </cfRule>
    <cfRule type="containsText" dxfId="576" priority="378" operator="containsText" text="Yet to be approved">
      <formula>NOT(ISERROR(SEARCH("Yet to be approved",AE165)))</formula>
    </cfRule>
  </conditionalFormatting>
  <conditionalFormatting sqref="AE167:AK167">
    <cfRule type="containsText" dxfId="575" priority="375" operator="containsText" text="DPR not submitted">
      <formula>NOT(ISERROR(SEARCH("DPR not submitted",AE167)))</formula>
    </cfRule>
    <cfRule type="containsText" dxfId="574" priority="376" operator="containsText" text="Yet to be approved">
      <formula>NOT(ISERROR(SEARCH("Yet to be approved",AE167)))</formula>
    </cfRule>
  </conditionalFormatting>
  <conditionalFormatting sqref="AE220:AK223">
    <cfRule type="containsText" dxfId="573" priority="317" operator="containsText" text="DPR not submitted">
      <formula>NOT(ISERROR(SEARCH("DPR not submitted",AE220)))</formula>
    </cfRule>
    <cfRule type="containsText" dxfId="572" priority="318" operator="containsText" text="Yet to be approved">
      <formula>NOT(ISERROR(SEARCH("Yet to be approved",AE220)))</formula>
    </cfRule>
  </conditionalFormatting>
  <conditionalFormatting sqref="AE166:AL166">
    <cfRule type="containsText" dxfId="571" priority="379" operator="containsText" text="DPR not submitted">
      <formula>NOT(ISERROR(SEARCH("DPR not submitted",AE166)))</formula>
    </cfRule>
    <cfRule type="containsText" dxfId="570" priority="380" operator="containsText" text="Yet to be approved">
      <formula>NOT(ISERROR(SEARCH("Yet to be approved",AE166)))</formula>
    </cfRule>
  </conditionalFormatting>
  <conditionalFormatting sqref="AE228:AR228 AT228:AU228">
    <cfRule type="containsText" dxfId="569" priority="245" operator="containsText" text="DPR not submitted">
      <formula>NOT(ISERROR(SEARCH("DPR not submitted",AE228)))</formula>
    </cfRule>
    <cfRule type="containsText" dxfId="568" priority="246" operator="containsText" text="Yet to be approved">
      <formula>NOT(ISERROR(SEARCH("Yet to be approved",AE228)))</formula>
    </cfRule>
  </conditionalFormatting>
  <conditionalFormatting sqref="AE164:AR164 AT164:AU164">
    <cfRule type="containsText" dxfId="567" priority="277" operator="containsText" text="DPR not submitted">
      <formula>NOT(ISERROR(SEARCH("DPR not submitted",AE164)))</formula>
    </cfRule>
    <cfRule type="containsText" dxfId="566" priority="278" operator="containsText" text="Yet to be approved">
      <formula>NOT(ISERROR(SEARCH("Yet to be approved",AE164)))</formula>
    </cfRule>
  </conditionalFormatting>
  <conditionalFormatting sqref="AJ151">
    <cfRule type="containsText" dxfId="565" priority="407" operator="containsText" text="DPR not submitted">
      <formula>NOT(ISERROR(SEARCH("DPR not submitted",AJ151)))</formula>
    </cfRule>
    <cfRule type="containsText" dxfId="564" priority="408" operator="containsText" text="Yet to be approved">
      <formula>NOT(ISERROR(SEARCH("Yet to be approved",AJ151)))</formula>
    </cfRule>
  </conditionalFormatting>
  <conditionalFormatting sqref="AJ153">
    <cfRule type="containsText" dxfId="563" priority="401" operator="containsText" text="DPR not submitted">
      <formula>NOT(ISERROR(SEARCH("DPR not submitted",AJ153)))</formula>
    </cfRule>
    <cfRule type="containsText" dxfId="562" priority="402" operator="containsText" text="Yet to be approved">
      <formula>NOT(ISERROR(SEARCH("Yet to be approved",AJ153)))</formula>
    </cfRule>
  </conditionalFormatting>
  <conditionalFormatting sqref="AJ213 AC214:AJ219">
    <cfRule type="containsText" dxfId="561" priority="463" operator="containsText" text="DPR not submitted">
      <formula>NOT(ISERROR(SEARCH("DPR not submitted",AC213)))</formula>
    </cfRule>
    <cfRule type="containsText" dxfId="560" priority="464" operator="containsText" text="Yet to be approved">
      <formula>NOT(ISERROR(SEARCH("Yet to be approved",AC213)))</formula>
    </cfRule>
  </conditionalFormatting>
  <conditionalFormatting sqref="AJ200:AK201">
    <cfRule type="containsText" dxfId="559" priority="341" operator="containsText" text="DPR not submitted">
      <formula>NOT(ISERROR(SEARCH("DPR not submitted",AJ200)))</formula>
    </cfRule>
    <cfRule type="containsText" dxfId="558" priority="342" operator="containsText" text="Yet to be approved">
      <formula>NOT(ISERROR(SEARCH("Yet to be approved",AJ200)))</formula>
    </cfRule>
  </conditionalFormatting>
  <conditionalFormatting sqref="AJ202:AL202">
    <cfRule type="containsText" dxfId="557" priority="335" operator="containsText" text="DPR not submitted">
      <formula>NOT(ISERROR(SEARCH("DPR not submitted",AJ202)))</formula>
    </cfRule>
    <cfRule type="containsText" dxfId="556" priority="336" operator="containsText" text="Yet to be approved">
      <formula>NOT(ISERROR(SEARCH("Yet to be approved",AJ202)))</formula>
    </cfRule>
  </conditionalFormatting>
  <conditionalFormatting sqref="AJ145:AM145">
    <cfRule type="containsText" dxfId="555" priority="435" operator="containsText" text="DPR not submitted">
      <formula>NOT(ISERROR(SEARCH("DPR not submitted",AJ145)))</formula>
    </cfRule>
  </conditionalFormatting>
  <conditionalFormatting sqref="AJ147:AM147">
    <cfRule type="containsText" dxfId="554" priority="425" operator="containsText" text="DPR not submitted">
      <formula>NOT(ISERROR(SEARCH("DPR not submitted",AJ147)))</formula>
    </cfRule>
    <cfRule type="containsText" dxfId="553" priority="426" operator="containsText" text="Yet to be approved">
      <formula>NOT(ISERROR(SEARCH("Yet to be approved",AJ147)))</formula>
    </cfRule>
  </conditionalFormatting>
  <conditionalFormatting sqref="AK158">
    <cfRule type="containsText" dxfId="552" priority="389" operator="containsText" text="DPR not submitted">
      <formula>NOT(ISERROR(SEARCH("DPR not submitted",AK158)))</formula>
    </cfRule>
    <cfRule type="containsText" dxfId="551" priority="390" operator="containsText" text="Yet to be approved">
      <formula>NOT(ISERROR(SEARCH("Yet to be approved",AK158)))</formula>
    </cfRule>
  </conditionalFormatting>
  <conditionalFormatting sqref="AK162">
    <cfRule type="containsText" dxfId="550" priority="393" operator="containsText" text="DPR not submitted">
      <formula>NOT(ISERROR(SEARCH("DPR not submitted",AK162)))</formula>
    </cfRule>
    <cfRule type="containsText" dxfId="549" priority="394" operator="containsText" text="Yet to be approved">
      <formula>NOT(ISERROR(SEARCH("Yet to be approved",AK162)))</formula>
    </cfRule>
  </conditionalFormatting>
  <conditionalFormatting sqref="AK190:AL193">
    <cfRule type="containsText" dxfId="548" priority="351" operator="containsText" text="DPR not submitted">
      <formula>NOT(ISERROR(SEARCH("DPR not submitted",AK190)))</formula>
    </cfRule>
    <cfRule type="containsText" dxfId="547" priority="352" operator="containsText" text="Yet to be approved">
      <formula>NOT(ISERROR(SEARCH("Yet to be approved",AK190)))</formula>
    </cfRule>
  </conditionalFormatting>
  <conditionalFormatting sqref="AK148:AR156 AT148:AU156">
    <cfRule type="containsText" dxfId="546" priority="413" operator="containsText" text="DPR not submitted">
      <formula>NOT(ISERROR(SEARCH("DPR not submitted",AK148)))</formula>
    </cfRule>
    <cfRule type="containsText" dxfId="545" priority="414" operator="containsText" text="Yet to be approved">
      <formula>NOT(ISERROR(SEARCH("Yet to be approved",AK148)))</formula>
    </cfRule>
  </conditionalFormatting>
  <conditionalFormatting sqref="AK168:AR171 AT168:AU171">
    <cfRule type="containsText" dxfId="544" priority="371" operator="containsText" text="DPR not submitted">
      <formula>NOT(ISERROR(SEARCH("DPR not submitted",AK168)))</formula>
    </cfRule>
    <cfRule type="containsText" dxfId="543" priority="372" operator="containsText" text="Yet to be approved">
      <formula>NOT(ISERROR(SEARCH("Yet to be approved",AK168)))</formula>
    </cfRule>
  </conditionalFormatting>
  <conditionalFormatting sqref="AK176:AR180 AT176:AU180">
    <cfRule type="containsText" dxfId="542" priority="365" operator="containsText" text="DPR not submitted">
      <formula>NOT(ISERROR(SEARCH("DPR not submitted",AK176)))</formula>
    </cfRule>
    <cfRule type="containsText" dxfId="541" priority="366" operator="containsText" text="Yet to be approved">
      <formula>NOT(ISERROR(SEARCH("Yet to be approved",AK176)))</formula>
    </cfRule>
  </conditionalFormatting>
  <conditionalFormatting sqref="AK203:AR213 AT203:AU213">
    <cfRule type="containsText" dxfId="540" priority="333" operator="containsText" text="DPR not submitted">
      <formula>NOT(ISERROR(SEARCH("DPR not submitted",AK203)))</formula>
    </cfRule>
    <cfRule type="containsText" dxfId="539" priority="334" operator="containsText" text="Yet to be approved">
      <formula>NOT(ISERROR(SEARCH("Yet to be approved",AK203)))</formula>
    </cfRule>
  </conditionalFormatting>
  <conditionalFormatting sqref="AL223">
    <cfRule type="containsText" dxfId="538" priority="313" operator="containsText" text="DPR not submitted">
      <formula>NOT(ISERROR(SEARCH("DPR not submitted",AL223)))</formula>
    </cfRule>
    <cfRule type="containsText" dxfId="537" priority="314" operator="containsText" text="Yet to be approved">
      <formula>NOT(ISERROR(SEARCH("Yet to be approved",AL223)))</formula>
    </cfRule>
  </conditionalFormatting>
  <conditionalFormatting sqref="AL194:AM200">
    <cfRule type="containsText" dxfId="536" priority="343" operator="containsText" text="DPR not submitted">
      <formula>NOT(ISERROR(SEARCH("DPR not submitted",AL194)))</formula>
    </cfRule>
    <cfRule type="containsText" dxfId="535" priority="344" operator="containsText" text="Yet to be approved">
      <formula>NOT(ISERROR(SEARCH("Yet to be approved",AL194)))</formula>
    </cfRule>
  </conditionalFormatting>
  <conditionalFormatting sqref="AL157:AR163 AT157:AU163">
    <cfRule type="containsText" dxfId="534" priority="399" operator="containsText" text="DPR not submitted">
      <formula>NOT(ISERROR(SEARCH("DPR not submitted",AL157)))</formula>
    </cfRule>
    <cfRule type="containsText" dxfId="533" priority="400" operator="containsText" text="Yet to be approved">
      <formula>NOT(ISERROR(SEARCH("Yet to be approved",AL157)))</formula>
    </cfRule>
  </conditionalFormatting>
  <conditionalFormatting sqref="AL172:AR174 AT172:AU174">
    <cfRule type="containsText" dxfId="532" priority="367" operator="containsText" text="DPR not submitted">
      <formula>NOT(ISERROR(SEARCH("DPR not submitted",AL172)))</formula>
    </cfRule>
    <cfRule type="containsText" dxfId="531" priority="368" operator="containsText" text="Yet to be approved">
      <formula>NOT(ISERROR(SEARCH("Yet to be approved",AL172)))</formula>
    </cfRule>
  </conditionalFormatting>
  <conditionalFormatting sqref="AL181:AR185 AT181:AU185">
    <cfRule type="containsText" dxfId="530" priority="359" operator="containsText" text="DPR not submitted">
      <formula>NOT(ISERROR(SEARCH("DPR not submitted",AL181)))</formula>
    </cfRule>
    <cfRule type="containsText" dxfId="529" priority="360" operator="containsText" text="Yet to be approved">
      <formula>NOT(ISERROR(SEARCH("Yet to be approved",AL181)))</formula>
    </cfRule>
  </conditionalFormatting>
  <conditionalFormatting sqref="AL214:AR220 AT214:AU220">
    <cfRule type="containsText" dxfId="528" priority="331" operator="containsText" text="DPR not submitted">
      <formula>NOT(ISERROR(SEARCH("DPR not submitted",AL214)))</formula>
    </cfRule>
    <cfRule type="containsText" dxfId="527" priority="332" operator="containsText" text="Yet to be approved">
      <formula>NOT(ISERROR(SEARCH("Yet to be approved",AL214)))</formula>
    </cfRule>
  </conditionalFormatting>
  <conditionalFormatting sqref="AL229:AR229 AT229:AU229">
    <cfRule type="containsText" dxfId="526" priority="239" operator="containsText" text="DPR not submitted">
      <formula>NOT(ISERROR(SEARCH("DPR not submitted",AL229)))</formula>
    </cfRule>
    <cfRule type="containsText" dxfId="525" priority="240" operator="containsText" text="Yet to be approved">
      <formula>NOT(ISERROR(SEARCH("Yet to be approved",AL229)))</formula>
    </cfRule>
  </conditionalFormatting>
  <conditionalFormatting sqref="AL186:AR186 AT186:AU186">
    <cfRule type="containsText" dxfId="524" priority="285" operator="containsText" text="DPR not submitted">
      <formula>NOT(ISERROR(SEARCH("DPR not submitted",AL186)))</formula>
    </cfRule>
    <cfRule type="containsText" dxfId="523" priority="286" operator="containsText" text="Yet to be approved">
      <formula>NOT(ISERROR(SEARCH("Yet to be approved",AL186)))</formula>
    </cfRule>
  </conditionalFormatting>
  <conditionalFormatting sqref="AM146">
    <cfRule type="containsText" dxfId="522" priority="421" operator="containsText" text="DPR not submitted">
      <formula>NOT(ISERROR(SEARCH("DPR not submitted",AM146)))</formula>
    </cfRule>
    <cfRule type="containsText" dxfId="521" priority="422" operator="containsText" text="Yet to be approved">
      <formula>NOT(ISERROR(SEARCH("Yet to be approved",AM146)))</formula>
    </cfRule>
  </conditionalFormatting>
  <conditionalFormatting sqref="AM165:AR167 AT165:AU167">
    <cfRule type="containsText" dxfId="520" priority="383" operator="containsText" text="DPR not submitted">
      <formula>NOT(ISERROR(SEARCH("DPR not submitted",AM165)))</formula>
    </cfRule>
    <cfRule type="containsText" dxfId="519" priority="384" operator="containsText" text="Yet to be approved">
      <formula>NOT(ISERROR(SEARCH("Yet to be approved",AM165)))</formula>
    </cfRule>
  </conditionalFormatting>
  <conditionalFormatting sqref="AM187:AR189 AT187:AU189">
    <cfRule type="containsText" dxfId="518" priority="355" operator="containsText" text="DPR not submitted">
      <formula>NOT(ISERROR(SEARCH("DPR not submitted",AM187)))</formula>
    </cfRule>
    <cfRule type="containsText" dxfId="517" priority="356" operator="containsText" text="Yet to be approved">
      <formula>NOT(ISERROR(SEARCH("Yet to be approved",AM187)))</formula>
    </cfRule>
  </conditionalFormatting>
  <conditionalFormatting sqref="AM201:AR202 AT201:AU202">
    <cfRule type="containsText" dxfId="516" priority="339" operator="containsText" text="DPR not submitted">
      <formula>NOT(ISERROR(SEARCH("DPR not submitted",AM201)))</formula>
    </cfRule>
    <cfRule type="containsText" dxfId="515" priority="340" operator="containsText" text="Yet to be approved">
      <formula>NOT(ISERROR(SEARCH("Yet to be approved",AM201)))</formula>
    </cfRule>
  </conditionalFormatting>
  <conditionalFormatting sqref="AM221:AR223 AT221:AU223">
    <cfRule type="containsText" dxfId="514" priority="315" operator="containsText" text="DPR not submitted">
      <formula>NOT(ISERROR(SEARCH("DPR not submitted",AM221)))</formula>
    </cfRule>
    <cfRule type="containsText" dxfId="513" priority="316" operator="containsText" text="Yet to be approved">
      <formula>NOT(ISERROR(SEARCH("Yet to be approved",AM221)))</formula>
    </cfRule>
  </conditionalFormatting>
  <conditionalFormatting sqref="AM193:AR193 AT193:AU193">
    <cfRule type="containsText" dxfId="512" priority="287" operator="containsText" text="DPR not submitted">
      <formula>NOT(ISERROR(SEARCH("DPR not submitted",AM193)))</formula>
    </cfRule>
    <cfRule type="containsText" dxfId="511" priority="288" operator="containsText" text="Yet to be approved">
      <formula>NOT(ISERROR(SEARCH("Yet to be approved",AM193)))</formula>
    </cfRule>
  </conditionalFormatting>
  <conditionalFormatting sqref="AN200">
    <cfRule type="containsText" dxfId="510" priority="337" operator="containsText" text="DPR not submitted">
      <formula>NOT(ISERROR(SEARCH("DPR not submitted",AN200)))</formula>
    </cfRule>
    <cfRule type="containsText" dxfId="509" priority="338" operator="containsText" text="Yet to be approved">
      <formula>NOT(ISERROR(SEARCH("Yet to be approved",AN200)))</formula>
    </cfRule>
  </conditionalFormatting>
  <conditionalFormatting sqref="AN190:AR192 AT190:AU192">
    <cfRule type="containsText" dxfId="508" priority="347" operator="containsText" text="DPR not submitted">
      <formula>NOT(ISERROR(SEARCH("DPR not submitted",AN190)))</formula>
    </cfRule>
    <cfRule type="containsText" dxfId="507" priority="348" operator="containsText" text="Yet to be approved">
      <formula>NOT(ISERROR(SEARCH("Yet to be approved",AN190)))</formula>
    </cfRule>
  </conditionalFormatting>
  <conditionalFormatting sqref="AO194:AR200 AT194:AU200">
    <cfRule type="containsText" dxfId="506" priority="259" operator="containsText" text="DPR not submitted">
      <formula>NOT(ISERROR(SEARCH("DPR not submitted",AO194)))</formula>
    </cfRule>
    <cfRule type="containsText" dxfId="505" priority="260" operator="containsText" text="Yet to be approved">
      <formula>NOT(ISERROR(SEARCH("Yet to be approved",AO194)))</formula>
    </cfRule>
  </conditionalFormatting>
  <conditionalFormatting sqref="BA146:BA153 AY223:BA228 AV224:AW227 AZ229:BA229">
    <cfRule type="containsText" dxfId="504" priority="145" operator="containsText" text="DPR not submitted">
      <formula>NOT(ISERROR(SEARCH("DPR not submitted",AV146)))</formula>
    </cfRule>
    <cfRule type="containsText" dxfId="503" priority="146" operator="containsText" text="Yet to be approved">
      <formula>NOT(ISERROR(SEARCH("Yet to be approved",AV146)))</formula>
    </cfRule>
  </conditionalFormatting>
  <conditionalFormatting sqref="AV228:AX228">
    <cfRule type="containsText" dxfId="502" priority="99" operator="containsText" text="DPR not submitted">
      <formula>NOT(ISERROR(SEARCH("DPR not submitted",AV228)))</formula>
    </cfRule>
    <cfRule type="containsText" dxfId="501" priority="100" operator="containsText" text="Yet to be approved">
      <formula>NOT(ISERROR(SEARCH("Yet to be approved",AV228)))</formula>
    </cfRule>
  </conditionalFormatting>
  <conditionalFormatting sqref="AV164:BD164">
    <cfRule type="containsText" dxfId="500" priority="125" operator="containsText" text="DPR not submitted">
      <formula>NOT(ISERROR(SEARCH("DPR not submitted",AV164)))</formula>
    </cfRule>
    <cfRule type="containsText" dxfId="499" priority="126" operator="containsText" text="Yet to be approved">
      <formula>NOT(ISERROR(SEARCH("Yet to be approved",AV164)))</formula>
    </cfRule>
  </conditionalFormatting>
  <conditionalFormatting sqref="AV148:AV156">
    <cfRule type="containsText" dxfId="498" priority="215" operator="containsText" text="DPR not submitted">
      <formula>NOT(ISERROR(SEARCH("DPR not submitted",AV148)))</formula>
    </cfRule>
    <cfRule type="containsText" dxfId="497" priority="216" operator="containsText" text="Yet to be approved">
      <formula>NOT(ISERROR(SEARCH("Yet to be approved",AV148)))</formula>
    </cfRule>
  </conditionalFormatting>
  <conditionalFormatting sqref="AV168:AV171">
    <cfRule type="containsText" dxfId="496" priority="191" operator="containsText" text="DPR not submitted">
      <formula>NOT(ISERROR(SEARCH("DPR not submitted",AV168)))</formula>
    </cfRule>
    <cfRule type="containsText" dxfId="495" priority="192" operator="containsText" text="Yet to be approved">
      <formula>NOT(ISERROR(SEARCH("Yet to be approved",AV168)))</formula>
    </cfRule>
  </conditionalFormatting>
  <conditionalFormatting sqref="AV176:AV180">
    <cfRule type="containsText" dxfId="494" priority="185" operator="containsText" text="DPR not submitted">
      <formula>NOT(ISERROR(SEARCH("DPR not submitted",AV176)))</formula>
    </cfRule>
    <cfRule type="containsText" dxfId="493" priority="186" operator="containsText" text="Yet to be approved">
      <formula>NOT(ISERROR(SEARCH("Yet to be approved",AV176)))</formula>
    </cfRule>
  </conditionalFormatting>
  <conditionalFormatting sqref="AV203:AV213">
    <cfRule type="containsText" dxfId="492" priority="165" operator="containsText" text="DPR not submitted">
      <formula>NOT(ISERROR(SEARCH("DPR not submitted",AV203)))</formula>
    </cfRule>
    <cfRule type="containsText" dxfId="491" priority="166" operator="containsText" text="Yet to be approved">
      <formula>NOT(ISERROR(SEARCH("Yet to be approved",AV203)))</formula>
    </cfRule>
  </conditionalFormatting>
  <conditionalFormatting sqref="AV157:AW163">
    <cfRule type="containsText" dxfId="490" priority="205" operator="containsText" text="DPR not submitted">
      <formula>NOT(ISERROR(SEARCH("DPR not submitted",AV157)))</formula>
    </cfRule>
    <cfRule type="containsText" dxfId="489" priority="206" operator="containsText" text="Yet to be approved">
      <formula>NOT(ISERROR(SEARCH("Yet to be approved",AV157)))</formula>
    </cfRule>
  </conditionalFormatting>
  <conditionalFormatting sqref="AV172:AW174 AW176">
    <cfRule type="containsText" dxfId="488" priority="187" operator="containsText" text="DPR not submitted">
      <formula>NOT(ISERROR(SEARCH("DPR not submitted",AV172)))</formula>
    </cfRule>
    <cfRule type="containsText" dxfId="487" priority="188" operator="containsText" text="Yet to be approved">
      <formula>NOT(ISERROR(SEARCH("Yet to be approved",AV172)))</formula>
    </cfRule>
  </conditionalFormatting>
  <conditionalFormatting sqref="AV181:AW185">
    <cfRule type="containsText" dxfId="486" priority="179" operator="containsText" text="DPR not submitted">
      <formula>NOT(ISERROR(SEARCH("DPR not submitted",AV181)))</formula>
    </cfRule>
    <cfRule type="containsText" dxfId="485" priority="180" operator="containsText" text="Yet to be approved">
      <formula>NOT(ISERROR(SEARCH("Yet to be approved",AV181)))</formula>
    </cfRule>
  </conditionalFormatting>
  <conditionalFormatting sqref="AV214:AW220">
    <cfRule type="containsText" dxfId="484" priority="163" operator="containsText" text="DPR not submitted">
      <formula>NOT(ISERROR(SEARCH("DPR not submitted",AV214)))</formula>
    </cfRule>
    <cfRule type="containsText" dxfId="483" priority="164" operator="containsText" text="Yet to be approved">
      <formula>NOT(ISERROR(SEARCH("Yet to be approved",AV214)))</formula>
    </cfRule>
  </conditionalFormatting>
  <conditionalFormatting sqref="AV229:AX229">
    <cfRule type="containsText" dxfId="482" priority="95" operator="containsText" text="DPR not submitted">
      <formula>NOT(ISERROR(SEARCH("DPR not submitted",AV229)))</formula>
    </cfRule>
    <cfRule type="containsText" dxfId="481" priority="96" operator="containsText" text="Yet to be approved">
      <formula>NOT(ISERROR(SEARCH("Yet to be approved",AV229)))</formula>
    </cfRule>
  </conditionalFormatting>
  <conditionalFormatting sqref="AV186:BD186">
    <cfRule type="containsText" dxfId="480" priority="133" operator="containsText" text="DPR not submitted">
      <formula>NOT(ISERROR(SEARCH("DPR not submitted",AV186)))</formula>
    </cfRule>
    <cfRule type="containsText" dxfId="479" priority="134" operator="containsText" text="Yet to be approved">
      <formula>NOT(ISERROR(SEARCH("Yet to be approved",AV186)))</formula>
    </cfRule>
  </conditionalFormatting>
  <conditionalFormatting sqref="AV165:AX167">
    <cfRule type="containsText" dxfId="478" priority="195" operator="containsText" text="DPR not submitted">
      <formula>NOT(ISERROR(SEARCH("DPR not submitted",AV165)))</formula>
    </cfRule>
    <cfRule type="containsText" dxfId="477" priority="196" operator="containsText" text="Yet to be approved">
      <formula>NOT(ISERROR(SEARCH("Yet to be approved",AV165)))</formula>
    </cfRule>
  </conditionalFormatting>
  <conditionalFormatting sqref="AV187:AX189">
    <cfRule type="containsText" dxfId="476" priority="175" operator="containsText" text="DPR not submitted">
      <formula>NOT(ISERROR(SEARCH("DPR not submitted",AV187)))</formula>
    </cfRule>
    <cfRule type="containsText" dxfId="475" priority="176" operator="containsText" text="Yet to be approved">
      <formula>NOT(ISERROR(SEARCH("Yet to be approved",AV187)))</formula>
    </cfRule>
  </conditionalFormatting>
  <conditionalFormatting sqref="AV201:AX202">
    <cfRule type="containsText" dxfId="474" priority="167" operator="containsText" text="DPR not submitted">
      <formula>NOT(ISERROR(SEARCH("DPR not submitted",AV201)))</formula>
    </cfRule>
    <cfRule type="containsText" dxfId="473" priority="168" operator="containsText" text="Yet to be approved">
      <formula>NOT(ISERROR(SEARCH("Yet to be approved",AV201)))</formula>
    </cfRule>
  </conditionalFormatting>
  <conditionalFormatting sqref="AV221:AX223">
    <cfRule type="containsText" dxfId="472" priority="149" operator="containsText" text="DPR not submitted">
      <formula>NOT(ISERROR(SEARCH("DPR not submitted",AV221)))</formula>
    </cfRule>
    <cfRule type="containsText" dxfId="471" priority="150" operator="containsText" text="Yet to be approved">
      <formula>NOT(ISERROR(SEARCH("Yet to be approved",AV221)))</formula>
    </cfRule>
  </conditionalFormatting>
  <conditionalFormatting sqref="AV193:BD193">
    <cfRule type="containsText" dxfId="470" priority="135" operator="containsText" text="DPR not submitted">
      <formula>NOT(ISERROR(SEARCH("DPR not submitted",AV193)))</formula>
    </cfRule>
    <cfRule type="containsText" dxfId="469" priority="136" operator="containsText" text="Yet to be approved">
      <formula>NOT(ISERROR(SEARCH("Yet to be approved",AV193)))</formula>
    </cfRule>
  </conditionalFormatting>
  <conditionalFormatting sqref="AV190:AY192">
    <cfRule type="containsText" dxfId="468" priority="171" operator="containsText" text="DPR not submitted">
      <formula>NOT(ISERROR(SEARCH("DPR not submitted",AV190)))</formula>
    </cfRule>
    <cfRule type="containsText" dxfId="467" priority="172" operator="containsText" text="Yet to be approved">
      <formula>NOT(ISERROR(SEARCH("Yet to be approved",AV190)))</formula>
    </cfRule>
  </conditionalFormatting>
  <conditionalFormatting sqref="AV194:AZ200">
    <cfRule type="containsText" dxfId="466" priority="107" operator="containsText" text="DPR not submitted">
      <formula>NOT(ISERROR(SEARCH("DPR not submitted",AV194)))</formula>
    </cfRule>
    <cfRule type="containsText" dxfId="465" priority="108" operator="containsText" text="Yet to be approved">
      <formula>NOT(ISERROR(SEARCH("Yet to be approved",AV194)))</formula>
    </cfRule>
  </conditionalFormatting>
  <conditionalFormatting sqref="AV131:AV138">
    <cfRule type="containsText" dxfId="464" priority="227" operator="containsText" text="DPR not submitted">
      <formula>NOT(ISERROR(SEARCH("DPR not submitted",AV131)))</formula>
    </cfRule>
    <cfRule type="containsText" dxfId="463" priority="228" operator="containsText" text="Yet to be approved">
      <formula>NOT(ISERROR(SEARCH("Yet to be approved",AV131)))</formula>
    </cfRule>
  </conditionalFormatting>
  <conditionalFormatting sqref="AV146:AX146 AV147:AW147">
    <cfRule type="containsText" dxfId="462" priority="223" operator="containsText" text="DPR not submitted">
      <formula>NOT(ISERROR(SEARCH("DPR not submitted",AV146)))</formula>
    </cfRule>
    <cfRule type="containsText" dxfId="461" priority="224" operator="containsText" text="Yet to be approved">
      <formula>NOT(ISERROR(SEARCH("Yet to be approved",AV146)))</formula>
    </cfRule>
  </conditionalFormatting>
  <conditionalFormatting sqref="AV145:AZ145">
    <cfRule type="containsText" dxfId="460" priority="225" operator="containsText" text="DPR not submitted">
      <formula>NOT(ISERROR(SEARCH("DPR not submitted",AV145)))</formula>
    </cfRule>
    <cfRule type="containsText" dxfId="459" priority="226" operator="containsText" text="Yet to be approved">
      <formula>NOT(ISERROR(SEARCH("Yet to be approved",AV145)))</formula>
    </cfRule>
  </conditionalFormatting>
  <conditionalFormatting sqref="AW149">
    <cfRule type="containsText" dxfId="458" priority="101" operator="containsText" text="DPR not submitted">
      <formula>NOT(ISERROR(SEARCH("DPR not submitted",AW149)))</formula>
    </cfRule>
    <cfRule type="containsText" dxfId="457" priority="102" operator="containsText" text="Yet to be approved">
      <formula>NOT(ISERROR(SEARCH("Yet to be approved",AW149)))</formula>
    </cfRule>
  </conditionalFormatting>
  <conditionalFormatting sqref="AW151">
    <cfRule type="containsText" dxfId="456" priority="209" operator="containsText" text="DPR not submitted">
      <formula>NOT(ISERROR(SEARCH("DPR not submitted",AW151)))</formula>
    </cfRule>
    <cfRule type="containsText" dxfId="455" priority="210" operator="containsText" text="Yet to be approved">
      <formula>NOT(ISERROR(SEARCH("Yet to be approved",AW151)))</formula>
    </cfRule>
  </conditionalFormatting>
  <conditionalFormatting sqref="AW153">
    <cfRule type="containsText" dxfId="454" priority="207" operator="containsText" text="DPR not submitted">
      <formula>NOT(ISERROR(SEARCH("DPR not submitted",AW153)))</formula>
    </cfRule>
    <cfRule type="containsText" dxfId="453" priority="208" operator="containsText" text="Yet to be approved">
      <formula>NOT(ISERROR(SEARCH("Yet to be approved",AW153)))</formula>
    </cfRule>
  </conditionalFormatting>
  <conditionalFormatting sqref="AW156">
    <cfRule type="containsText" dxfId="452" priority="103" operator="containsText" text="DPR not submitted">
      <formula>NOT(ISERROR(SEARCH("DPR not submitted",AW156)))</formula>
    </cfRule>
    <cfRule type="containsText" dxfId="451" priority="104" operator="containsText" text="Yet to be approved">
      <formula>NOT(ISERROR(SEARCH("Yet to be approved",AW156)))</formula>
    </cfRule>
  </conditionalFormatting>
  <conditionalFormatting sqref="AW213">
    <cfRule type="containsText" dxfId="450" priority="105" operator="containsText" text="DPR not submitted">
      <formula>NOT(ISERROR(SEARCH("DPR not submitted",AW213)))</formula>
    </cfRule>
    <cfRule type="containsText" dxfId="449" priority="106" operator="containsText" text="Yet to be approved">
      <formula>NOT(ISERROR(SEARCH("Yet to be approved",AW213)))</formula>
    </cfRule>
  </conditionalFormatting>
  <conditionalFormatting sqref="AX158">
    <cfRule type="containsText" dxfId="448" priority="199" operator="containsText" text="DPR not submitted">
      <formula>NOT(ISERROR(SEARCH("DPR not submitted",AX158)))</formula>
    </cfRule>
    <cfRule type="containsText" dxfId="447" priority="200" operator="containsText" text="Yet to be approved">
      <formula>NOT(ISERROR(SEARCH("Yet to be approved",AX158)))</formula>
    </cfRule>
  </conditionalFormatting>
  <conditionalFormatting sqref="AX220">
    <cfRule type="containsText" dxfId="446" priority="151" operator="containsText" text="DPR not submitted">
      <formula>NOT(ISERROR(SEARCH("DPR not submitted",AX220)))</formula>
    </cfRule>
    <cfRule type="containsText" dxfId="445" priority="152" operator="containsText" text="Yet to be approved">
      <formula>NOT(ISERROR(SEARCH("Yet to be approved",AX220)))</formula>
    </cfRule>
  </conditionalFormatting>
  <conditionalFormatting sqref="AX147:AY149">
    <cfRule type="containsText" dxfId="444" priority="219" operator="containsText" text="DPR not submitted">
      <formula>NOT(ISERROR(SEARCH("DPR not submitted",AX147)))</formula>
    </cfRule>
    <cfRule type="containsText" dxfId="443" priority="220" operator="containsText" text="Yet to be approved">
      <formula>NOT(ISERROR(SEARCH("Yet to be approved",AX147)))</formula>
    </cfRule>
  </conditionalFormatting>
  <conditionalFormatting sqref="AX150:AZ153">
    <cfRule type="containsText" dxfId="442" priority="217" operator="containsText" text="DPR not submitted">
      <formula>NOT(ISERROR(SEARCH("DPR not submitted",AX150)))</formula>
    </cfRule>
    <cfRule type="containsText" dxfId="441" priority="218" operator="containsText" text="Yet to be approved">
      <formula>NOT(ISERROR(SEARCH("Yet to be approved",AX150)))</formula>
    </cfRule>
  </conditionalFormatting>
  <conditionalFormatting sqref="AX131:BA138">
    <cfRule type="containsText" dxfId="440" priority="229" operator="containsText" text="DPR not submitted">
      <formula>NOT(ISERROR(SEARCH("DPR not submitted",AX131)))</formula>
    </cfRule>
    <cfRule type="containsText" dxfId="439" priority="230" operator="containsText" text="Yet to be approved">
      <formula>NOT(ISERROR(SEARCH("Yet to be approved",AX131)))</formula>
    </cfRule>
  </conditionalFormatting>
  <conditionalFormatting sqref="AX154:BA156">
    <cfRule type="containsText" dxfId="438" priority="213" operator="containsText" text="DPR not submitted">
      <formula>NOT(ISERROR(SEARCH("DPR not submitted",AX154)))</formula>
    </cfRule>
    <cfRule type="containsText" dxfId="437" priority="214" operator="containsText" text="Yet to be approved">
      <formula>NOT(ISERROR(SEARCH("Yet to be approved",AX154)))</formula>
    </cfRule>
  </conditionalFormatting>
  <conditionalFormatting sqref="AX162:BA162">
    <cfRule type="containsText" dxfId="436" priority="203" operator="containsText" text="DPR not submitted">
      <formula>NOT(ISERROR(SEARCH("DPR not submitted",AX162)))</formula>
    </cfRule>
    <cfRule type="containsText" dxfId="435" priority="204" operator="containsText" text="Yet to be approved">
      <formula>NOT(ISERROR(SEARCH("Yet to be approved",AX162)))</formula>
    </cfRule>
  </conditionalFormatting>
  <conditionalFormatting sqref="AX168:BA171">
    <cfRule type="containsText" dxfId="434" priority="189" operator="containsText" text="DPR not submitted">
      <formula>NOT(ISERROR(SEARCH("DPR not submitted",AX168)))</formula>
    </cfRule>
    <cfRule type="containsText" dxfId="433" priority="190" operator="containsText" text="Yet to be approved">
      <formula>NOT(ISERROR(SEARCH("Yet to be approved",AX168)))</formula>
    </cfRule>
  </conditionalFormatting>
  <conditionalFormatting sqref="AX203:BA213">
    <cfRule type="containsText" dxfId="432" priority="161" operator="containsText" text="DPR not submitted">
      <formula>NOT(ISERROR(SEARCH("DPR not submitted",AX203)))</formula>
    </cfRule>
    <cfRule type="containsText" dxfId="431" priority="162" operator="containsText" text="Yet to be approved">
      <formula>NOT(ISERROR(SEARCH("Yet to be approved",AX203)))</formula>
    </cfRule>
  </conditionalFormatting>
  <conditionalFormatting sqref="AX176:BB180">
    <cfRule type="containsText" dxfId="430" priority="183" operator="containsText" text="DPR not submitted">
      <formula>NOT(ISERROR(SEARCH("DPR not submitted",AX176)))</formula>
    </cfRule>
    <cfRule type="containsText" dxfId="429" priority="184" operator="containsText" text="Yet to be approved">
      <formula>NOT(ISERROR(SEARCH("Yet to be approved",AX176)))</formula>
    </cfRule>
  </conditionalFormatting>
  <conditionalFormatting sqref="AY202">
    <cfRule type="containsText" dxfId="428" priority="157" operator="containsText" text="DPR not submitted">
      <formula>NOT(ISERROR(SEARCH("DPR not submitted",AY202)))</formula>
    </cfRule>
    <cfRule type="containsText" dxfId="427" priority="158" operator="containsText" text="Yet to be approved">
      <formula>NOT(ISERROR(SEARCH("Yet to be approved",AY202)))</formula>
    </cfRule>
  </conditionalFormatting>
  <conditionalFormatting sqref="AY141:BA143">
    <cfRule type="containsText" dxfId="426" priority="211" operator="containsText" text="DPR not submitted">
      <formula>NOT(ISERROR(SEARCH("DPR not submitted",AY141)))</formula>
    </cfRule>
    <cfRule type="containsText" dxfId="425" priority="212" operator="containsText" text="Yet to be approved">
      <formula>NOT(ISERROR(SEARCH("Yet to be approved",AY141)))</formula>
    </cfRule>
  </conditionalFormatting>
  <conditionalFormatting sqref="AY157:BA161">
    <cfRule type="containsText" dxfId="424" priority="201" operator="containsText" text="DPR not submitted">
      <formula>NOT(ISERROR(SEARCH("DPR not submitted",AY157)))</formula>
    </cfRule>
    <cfRule type="containsText" dxfId="423" priority="202" operator="containsText" text="Yet to be approved">
      <formula>NOT(ISERROR(SEARCH("Yet to be approved",AY157)))</formula>
    </cfRule>
  </conditionalFormatting>
  <conditionalFormatting sqref="AY163:BA163">
    <cfRule type="containsText" dxfId="422" priority="197" operator="containsText" text="DPR not submitted">
      <formula>NOT(ISERROR(SEARCH("DPR not submitted",AY163)))</formula>
    </cfRule>
    <cfRule type="containsText" dxfId="421" priority="198" operator="containsText" text="Yet to be approved">
      <formula>NOT(ISERROR(SEARCH("Yet to be approved",AY163)))</formula>
    </cfRule>
  </conditionalFormatting>
  <conditionalFormatting sqref="AY214:BA220">
    <cfRule type="containsText" dxfId="420" priority="153" operator="containsText" text="DPR not submitted">
      <formula>NOT(ISERROR(SEARCH("DPR not submitted",AY214)))</formula>
    </cfRule>
    <cfRule type="containsText" dxfId="419" priority="154" operator="containsText" text="Yet to be approved">
      <formula>NOT(ISERROR(SEARCH("Yet to be approved",AY214)))</formula>
    </cfRule>
  </conditionalFormatting>
  <conditionalFormatting sqref="AY172:BB174">
    <cfRule type="containsText" dxfId="418" priority="181" operator="containsText" text="DPR not submitted">
      <formula>NOT(ISERROR(SEARCH("DPR not submitted",AY172)))</formula>
    </cfRule>
    <cfRule type="containsText" dxfId="417" priority="182" operator="containsText" text="Yet to be approved">
      <formula>NOT(ISERROR(SEARCH("Yet to be approved",AY172)))</formula>
    </cfRule>
  </conditionalFormatting>
  <conditionalFormatting sqref="AY181:BB185">
    <cfRule type="containsText" dxfId="416" priority="177" operator="containsText" text="DPR not submitted">
      <formula>NOT(ISERROR(SEARCH("DPR not submitted",AY181)))</formula>
    </cfRule>
    <cfRule type="containsText" dxfId="415" priority="178" operator="containsText" text="Yet to be approved">
      <formula>NOT(ISERROR(SEARCH("Yet to be approved",AY181)))</formula>
    </cfRule>
  </conditionalFormatting>
  <conditionalFormatting sqref="AZ146:AZ149">
    <cfRule type="containsText" dxfId="414" priority="221" operator="containsText" text="DPR not submitted">
      <formula>NOT(ISERROR(SEARCH("DPR not submitted",AZ146)))</formula>
    </cfRule>
    <cfRule type="containsText" dxfId="413" priority="222" operator="containsText" text="Yet to be approved">
      <formula>NOT(ISERROR(SEARCH("Yet to be approved",AZ146)))</formula>
    </cfRule>
  </conditionalFormatting>
  <conditionalFormatting sqref="AZ165:BA167">
    <cfRule type="containsText" dxfId="412" priority="193" operator="containsText" text="DPR not submitted">
      <formula>NOT(ISERROR(SEARCH("DPR not submitted",AZ165)))</formula>
    </cfRule>
    <cfRule type="containsText" dxfId="411" priority="194" operator="containsText" text="Yet to be approved">
      <formula>NOT(ISERROR(SEARCH("Yet to be approved",AZ165)))</formula>
    </cfRule>
  </conditionalFormatting>
  <conditionalFormatting sqref="AZ201:BA202">
    <cfRule type="containsText" dxfId="410" priority="159" operator="containsText" text="DPR not submitted">
      <formula>NOT(ISERROR(SEARCH("DPR not submitted",AZ201)))</formula>
    </cfRule>
    <cfRule type="containsText" dxfId="409" priority="160" operator="containsText" text="Yet to be approved">
      <formula>NOT(ISERROR(SEARCH("Yet to be approved",AZ201)))</formula>
    </cfRule>
  </conditionalFormatting>
  <conditionalFormatting sqref="AZ221:BA222">
    <cfRule type="containsText" dxfId="408" priority="147" operator="containsText" text="DPR not submitted">
      <formula>NOT(ISERROR(SEARCH("DPR not submitted",AZ221)))</formula>
    </cfRule>
    <cfRule type="containsText" dxfId="407" priority="148" operator="containsText" text="Yet to be approved">
      <formula>NOT(ISERROR(SEARCH("Yet to be approved",AZ221)))</formula>
    </cfRule>
  </conditionalFormatting>
  <conditionalFormatting sqref="AZ187:BB189">
    <cfRule type="containsText" dxfId="406" priority="173" operator="containsText" text="DPR not submitted">
      <formula>NOT(ISERROR(SEARCH("DPR not submitted",AZ187)))</formula>
    </cfRule>
    <cfRule type="containsText" dxfId="405" priority="174" operator="containsText" text="Yet to be approved">
      <formula>NOT(ISERROR(SEARCH("Yet to be approved",AZ187)))</formula>
    </cfRule>
  </conditionalFormatting>
  <conditionalFormatting sqref="BA200">
    <cfRule type="containsText" dxfId="404" priority="155" operator="containsText" text="DPR not submitted">
      <formula>NOT(ISERROR(SEARCH("DPR not submitted",BA200)))</formula>
    </cfRule>
    <cfRule type="containsText" dxfId="403" priority="156" operator="containsText" text="Yet to be approved">
      <formula>NOT(ISERROR(SEARCH("Yet to be approved",BA200)))</formula>
    </cfRule>
  </conditionalFormatting>
  <conditionalFormatting sqref="BA190:BB192">
    <cfRule type="containsText" dxfId="402" priority="169" operator="containsText" text="DPR not submitted">
      <formula>NOT(ISERROR(SEARCH("DPR not submitted",BA190)))</formula>
    </cfRule>
    <cfRule type="containsText" dxfId="401" priority="170" operator="containsText" text="Yet to be approved">
      <formula>NOT(ISERROR(SEARCH("Yet to be approved",BA190)))</formula>
    </cfRule>
  </conditionalFormatting>
  <conditionalFormatting sqref="BC130:BD130">
    <cfRule type="containsText" dxfId="400" priority="141" operator="containsText" text="DPR not submitted">
      <formula>NOT(ISERROR(SEARCH("DPR not submitted",BC130)))</formula>
    </cfRule>
    <cfRule type="containsText" dxfId="399" priority="142" operator="containsText" text="Yet to be approved">
      <formula>NOT(ISERROR(SEARCH("Yet to be approved",BC130)))</formula>
    </cfRule>
  </conditionalFormatting>
  <conditionalFormatting sqref="BC140:BD140">
    <cfRule type="containsText" dxfId="398" priority="109" operator="containsText" text="DPR not submitted">
      <formula>NOT(ISERROR(SEARCH("DPR not submitted",BC140)))</formula>
    </cfRule>
    <cfRule type="containsText" dxfId="397" priority="110" operator="containsText" text="Yet to be approved">
      <formula>NOT(ISERROR(SEARCH("Yet to be approved",BC140)))</formula>
    </cfRule>
  </conditionalFormatting>
  <conditionalFormatting sqref="BC144:BD144">
    <cfRule type="containsText" dxfId="396" priority="111" operator="containsText" text="DPR not submitted">
      <formula>NOT(ISERROR(SEARCH("DPR not submitted",BC144)))</formula>
    </cfRule>
    <cfRule type="containsText" dxfId="395" priority="112" operator="containsText" text="Yet to be approved">
      <formula>NOT(ISERROR(SEARCH("Yet to be approved",BC144)))</formula>
    </cfRule>
  </conditionalFormatting>
  <conditionalFormatting sqref="BC147:BD147">
    <cfRule type="containsText" dxfId="394" priority="113" operator="containsText" text="DPR not submitted">
      <formula>NOT(ISERROR(SEARCH("DPR not submitted",BC147)))</formula>
    </cfRule>
    <cfRule type="containsText" dxfId="393" priority="114" operator="containsText" text="Yet to be approved">
      <formula>NOT(ISERROR(SEARCH("Yet to be approved",BC147)))</formula>
    </cfRule>
  </conditionalFormatting>
  <conditionalFormatting sqref="BC149:BD149">
    <cfRule type="containsText" dxfId="392" priority="115" operator="containsText" text="DPR not submitted">
      <formula>NOT(ISERROR(SEARCH("DPR not submitted",BC149)))</formula>
    </cfRule>
    <cfRule type="containsText" dxfId="391" priority="116" operator="containsText" text="Yet to be approved">
      <formula>NOT(ISERROR(SEARCH("Yet to be approved",BC149)))</formula>
    </cfRule>
  </conditionalFormatting>
  <conditionalFormatting sqref="BC151:BD151">
    <cfRule type="containsText" dxfId="390" priority="117" operator="containsText" text="DPR not submitted">
      <formula>NOT(ISERROR(SEARCH("DPR not submitted",BC151)))</formula>
    </cfRule>
    <cfRule type="containsText" dxfId="389" priority="118" operator="containsText" text="Yet to be approved">
      <formula>NOT(ISERROR(SEARCH("Yet to be approved",BC151)))</formula>
    </cfRule>
  </conditionalFormatting>
  <conditionalFormatting sqref="BC153:BD153">
    <cfRule type="containsText" dxfId="388" priority="119" operator="containsText" text="DPR not submitted">
      <formula>NOT(ISERROR(SEARCH("DPR not submitted",BC153)))</formula>
    </cfRule>
    <cfRule type="containsText" dxfId="387" priority="120" operator="containsText" text="Yet to be approved">
      <formula>NOT(ISERROR(SEARCH("Yet to be approved",BC153)))</formula>
    </cfRule>
  </conditionalFormatting>
  <conditionalFormatting sqref="BC158:BD158">
    <cfRule type="containsText" dxfId="386" priority="121" operator="containsText" text="DPR not submitted">
      <formula>NOT(ISERROR(SEARCH("DPR not submitted",BC158)))</formula>
    </cfRule>
    <cfRule type="containsText" dxfId="385" priority="122" operator="containsText" text="Yet to be approved">
      <formula>NOT(ISERROR(SEARCH("Yet to be approved",BC158)))</formula>
    </cfRule>
  </conditionalFormatting>
  <conditionalFormatting sqref="BC162:BD162">
    <cfRule type="containsText" dxfId="384" priority="123" operator="containsText" text="DPR not submitted">
      <formula>NOT(ISERROR(SEARCH("DPR not submitted",BC162)))</formula>
    </cfRule>
    <cfRule type="containsText" dxfId="383" priority="124" operator="containsText" text="Yet to be approved">
      <formula>NOT(ISERROR(SEARCH("Yet to be approved",BC162)))</formula>
    </cfRule>
  </conditionalFormatting>
  <conditionalFormatting sqref="BC166:BD166">
    <cfRule type="containsText" dxfId="382" priority="127" operator="containsText" text="DPR not submitted">
      <formula>NOT(ISERROR(SEARCH("DPR not submitted",BC166)))</formula>
    </cfRule>
    <cfRule type="containsText" dxfId="381" priority="128" operator="containsText" text="Yet to be approved">
      <formula>NOT(ISERROR(SEARCH("Yet to be approved",BC166)))</formula>
    </cfRule>
  </conditionalFormatting>
  <conditionalFormatting sqref="BC169:BD169">
    <cfRule type="containsText" dxfId="380" priority="129" operator="containsText" text="DPR not submitted">
      <formula>NOT(ISERROR(SEARCH("DPR not submitted",BC169)))</formula>
    </cfRule>
    <cfRule type="containsText" dxfId="379" priority="130" operator="containsText" text="Yet to be approved">
      <formula>NOT(ISERROR(SEARCH("Yet to be approved",BC169)))</formula>
    </cfRule>
  </conditionalFormatting>
  <conditionalFormatting sqref="BC176:BD176">
    <cfRule type="containsText" dxfId="378" priority="131" operator="containsText" text="DPR not submitted">
      <formula>NOT(ISERROR(SEARCH("DPR not submitted",BC176)))</formula>
    </cfRule>
    <cfRule type="containsText" dxfId="377" priority="132" operator="containsText" text="Yet to be approved">
      <formula>NOT(ISERROR(SEARCH("Yet to be approved",BC176)))</formula>
    </cfRule>
  </conditionalFormatting>
  <conditionalFormatting sqref="BC200:BD200">
    <cfRule type="containsText" dxfId="376" priority="137" operator="containsText" text="DPR not submitted">
      <formula>NOT(ISERROR(SEARCH("DPR not submitted",BC200)))</formula>
    </cfRule>
    <cfRule type="containsText" dxfId="375" priority="138" operator="containsText" text="Yet to be approved">
      <formula>NOT(ISERROR(SEARCH("Yet to be approved",BC200)))</formula>
    </cfRule>
  </conditionalFormatting>
  <conditionalFormatting sqref="BC202:BD202">
    <cfRule type="containsText" dxfId="374" priority="139" operator="containsText" text="DPR not submitted">
      <formula>NOT(ISERROR(SEARCH("DPR not submitted",BC202)))</formula>
    </cfRule>
    <cfRule type="containsText" dxfId="373" priority="140" operator="containsText" text="Yet to be approved">
      <formula>NOT(ISERROR(SEARCH("Yet to be approved",BC202)))</formula>
    </cfRule>
  </conditionalFormatting>
  <conditionalFormatting sqref="BC223:BD223">
    <cfRule type="containsText" dxfId="372" priority="143" operator="containsText" text="DPR not submitted">
      <formula>NOT(ISERROR(SEARCH("DPR not submitted",BC223)))</formula>
    </cfRule>
    <cfRule type="containsText" dxfId="371" priority="144" operator="containsText" text="Yet to be approved">
      <formula>NOT(ISERROR(SEARCH("Yet to be approved",BC223)))</formula>
    </cfRule>
  </conditionalFormatting>
  <conditionalFormatting sqref="BC228:BD228">
    <cfRule type="containsText" dxfId="370" priority="97" operator="containsText" text="DPR not submitted">
      <formula>NOT(ISERROR(SEARCH("DPR not submitted",BC228)))</formula>
    </cfRule>
    <cfRule type="containsText" dxfId="369" priority="98" operator="containsText" text="Yet to be approved">
      <formula>NOT(ISERROR(SEARCH("Yet to be approved",BC228)))</formula>
    </cfRule>
  </conditionalFormatting>
  <conditionalFormatting sqref="X175">
    <cfRule type="containsText" dxfId="368" priority="69" operator="containsText" text="DPR not submitted">
      <formula>NOT(ISERROR(SEARCH("DPR not submitted",X175)))</formula>
    </cfRule>
    <cfRule type="containsText" dxfId="367" priority="70" operator="containsText" text="Yet to be approved">
      <formula>NOT(ISERROR(SEARCH("Yet to be approved",X175)))</formula>
    </cfRule>
  </conditionalFormatting>
  <conditionalFormatting sqref="E175">
    <cfRule type="containsText" dxfId="366" priority="72" operator="containsText" text="Yet to be approved">
      <formula>NOT(ISERROR(SEARCH("Yet to be approved",E175)))</formula>
    </cfRule>
  </conditionalFormatting>
  <conditionalFormatting sqref="E175">
    <cfRule type="containsText" dxfId="365" priority="71" operator="containsText" text="DPR not submitted">
      <formula>NOT(ISERROR(SEARCH("DPR not submitted",E175)))</formula>
    </cfRule>
  </conditionalFormatting>
  <conditionalFormatting sqref="AC175:AJ175">
    <cfRule type="containsText" dxfId="364" priority="67" operator="containsText" text="DPR not submitted">
      <formula>NOT(ISERROR(SEARCH("DPR not submitted",AC175)))</formula>
    </cfRule>
    <cfRule type="containsText" dxfId="363" priority="68" operator="containsText" text="Yet to be approved">
      <formula>NOT(ISERROR(SEARCH("Yet to be approved",AC175)))</formula>
    </cfRule>
  </conditionalFormatting>
  <conditionalFormatting sqref="AL175:AR175 AT175:AW175">
    <cfRule type="containsText" dxfId="362" priority="57" operator="containsText" text="DPR not submitted">
      <formula>NOT(ISERROR(SEARCH("DPR not submitted",AL175)))</formula>
    </cfRule>
    <cfRule type="containsText" dxfId="361" priority="58" operator="containsText" text="Yet to be approved">
      <formula>NOT(ISERROR(SEARCH("Yet to be approved",AL175)))</formula>
    </cfRule>
  </conditionalFormatting>
  <conditionalFormatting sqref="AY175:BB175">
    <cfRule type="containsText" dxfId="360" priority="55" operator="containsText" text="DPR not submitted">
      <formula>NOT(ISERROR(SEARCH("DPR not submitted",AY175)))</formula>
    </cfRule>
    <cfRule type="containsText" dxfId="359" priority="56" operator="containsText" text="Yet to be approved">
      <formula>NOT(ISERROR(SEARCH("Yet to be approved",AY175)))</formula>
    </cfRule>
  </conditionalFormatting>
  <conditionalFormatting sqref="T200">
    <cfRule type="containsText" dxfId="358" priority="54" operator="containsText" text="Yet to be approved">
      <formula>NOT(ISERROR(SEARCH("Yet to be approved",T200)))</formula>
    </cfRule>
  </conditionalFormatting>
  <conditionalFormatting sqref="T200">
    <cfRule type="containsText" dxfId="357" priority="53" operator="containsText" text="DPR not submitted">
      <formula>NOT(ISERROR(SEARCH("DPR not submitted",T200)))</formula>
    </cfRule>
  </conditionalFormatting>
  <conditionalFormatting sqref="AS231">
    <cfRule type="containsText" dxfId="356" priority="51" operator="containsText" text="DPR not submitted">
      <formula>NOT(ISERROR(SEARCH("DPR not submitted",AS231)))</formula>
    </cfRule>
    <cfRule type="containsText" dxfId="355" priority="52" operator="containsText" text="Yet to be approved">
      <formula>NOT(ISERROR(SEARCH("Yet to be approved",AS231)))</formula>
    </cfRule>
  </conditionalFormatting>
  <conditionalFormatting sqref="AS224:AS227">
    <cfRule type="containsText" dxfId="354" priority="23" operator="containsText" text="DPR not submitted">
      <formula>NOT(ISERROR(SEARCH("DPR not submitted",AS224)))</formula>
    </cfRule>
    <cfRule type="containsText" dxfId="353" priority="24" operator="containsText" text="Yet to be approved">
      <formula>NOT(ISERROR(SEARCH("Yet to be approved",AS224)))</formula>
    </cfRule>
  </conditionalFormatting>
  <conditionalFormatting sqref="AS228">
    <cfRule type="containsText" dxfId="352" priority="13" operator="containsText" text="DPR not submitted">
      <formula>NOT(ISERROR(SEARCH("DPR not submitted",AS228)))</formula>
    </cfRule>
    <cfRule type="containsText" dxfId="351" priority="14" operator="containsText" text="Yet to be approved">
      <formula>NOT(ISERROR(SEARCH("Yet to be approved",AS228)))</formula>
    </cfRule>
  </conditionalFormatting>
  <conditionalFormatting sqref="AS164">
    <cfRule type="containsText" dxfId="350" priority="17" operator="containsText" text="DPR not submitted">
      <formula>NOT(ISERROR(SEARCH("DPR not submitted",AS164)))</formula>
    </cfRule>
    <cfRule type="containsText" dxfId="349" priority="18" operator="containsText" text="Yet to be approved">
      <formula>NOT(ISERROR(SEARCH("Yet to be approved",AS164)))</formula>
    </cfRule>
  </conditionalFormatting>
  <conditionalFormatting sqref="AS148:AS156">
    <cfRule type="containsText" dxfId="348" priority="49" operator="containsText" text="DPR not submitted">
      <formula>NOT(ISERROR(SEARCH("DPR not submitted",AS148)))</formula>
    </cfRule>
    <cfRule type="containsText" dxfId="347" priority="50" operator="containsText" text="Yet to be approved">
      <formula>NOT(ISERROR(SEARCH("Yet to be approved",AS148)))</formula>
    </cfRule>
  </conditionalFormatting>
  <conditionalFormatting sqref="AS168:AS171">
    <cfRule type="containsText" dxfId="346" priority="43" operator="containsText" text="DPR not submitted">
      <formula>NOT(ISERROR(SEARCH("DPR not submitted",AS168)))</formula>
    </cfRule>
    <cfRule type="containsText" dxfId="345" priority="44" operator="containsText" text="Yet to be approved">
      <formula>NOT(ISERROR(SEARCH("Yet to be approved",AS168)))</formula>
    </cfRule>
  </conditionalFormatting>
  <conditionalFormatting sqref="AS176:AS180">
    <cfRule type="containsText" dxfId="344" priority="39" operator="containsText" text="DPR not submitted">
      <formula>NOT(ISERROR(SEARCH("DPR not submitted",AS176)))</formula>
    </cfRule>
    <cfRule type="containsText" dxfId="343" priority="40" operator="containsText" text="Yet to be approved">
      <formula>NOT(ISERROR(SEARCH("Yet to be approved",AS176)))</formula>
    </cfRule>
  </conditionalFormatting>
  <conditionalFormatting sqref="AS203:AS213">
    <cfRule type="containsText" dxfId="342" priority="29" operator="containsText" text="DPR not submitted">
      <formula>NOT(ISERROR(SEARCH("DPR not submitted",AS203)))</formula>
    </cfRule>
    <cfRule type="containsText" dxfId="341" priority="30" operator="containsText" text="Yet to be approved">
      <formula>NOT(ISERROR(SEARCH("Yet to be approved",AS203)))</formula>
    </cfRule>
  </conditionalFormatting>
  <conditionalFormatting sqref="AS157:AS163">
    <cfRule type="containsText" dxfId="340" priority="47" operator="containsText" text="DPR not submitted">
      <formula>NOT(ISERROR(SEARCH("DPR not submitted",AS157)))</formula>
    </cfRule>
    <cfRule type="containsText" dxfId="339" priority="48" operator="containsText" text="Yet to be approved">
      <formula>NOT(ISERROR(SEARCH("Yet to be approved",AS157)))</formula>
    </cfRule>
  </conditionalFormatting>
  <conditionalFormatting sqref="AS172:AS174">
    <cfRule type="containsText" dxfId="338" priority="41" operator="containsText" text="DPR not submitted">
      <formula>NOT(ISERROR(SEARCH("DPR not submitted",AS172)))</formula>
    </cfRule>
    <cfRule type="containsText" dxfId="337" priority="42" operator="containsText" text="Yet to be approved">
      <formula>NOT(ISERROR(SEARCH("Yet to be approved",AS172)))</formula>
    </cfRule>
  </conditionalFormatting>
  <conditionalFormatting sqref="AS181:AS185">
    <cfRule type="containsText" dxfId="336" priority="37" operator="containsText" text="DPR not submitted">
      <formula>NOT(ISERROR(SEARCH("DPR not submitted",AS181)))</formula>
    </cfRule>
    <cfRule type="containsText" dxfId="335" priority="38" operator="containsText" text="Yet to be approved">
      <formula>NOT(ISERROR(SEARCH("Yet to be approved",AS181)))</formula>
    </cfRule>
  </conditionalFormatting>
  <conditionalFormatting sqref="AS214:AS220">
    <cfRule type="containsText" dxfId="334" priority="27" operator="containsText" text="DPR not submitted">
      <formula>NOT(ISERROR(SEARCH("DPR not submitted",AS214)))</formula>
    </cfRule>
    <cfRule type="containsText" dxfId="333" priority="28" operator="containsText" text="Yet to be approved">
      <formula>NOT(ISERROR(SEARCH("Yet to be approved",AS214)))</formula>
    </cfRule>
  </conditionalFormatting>
  <conditionalFormatting sqref="AS229">
    <cfRule type="containsText" dxfId="332" priority="11" operator="containsText" text="DPR not submitted">
      <formula>NOT(ISERROR(SEARCH("DPR not submitted",AS229)))</formula>
    </cfRule>
    <cfRule type="containsText" dxfId="331" priority="12" operator="containsText" text="Yet to be approved">
      <formula>NOT(ISERROR(SEARCH("Yet to be approved",AS229)))</formula>
    </cfRule>
  </conditionalFormatting>
  <conditionalFormatting sqref="AS186">
    <cfRule type="containsText" dxfId="330" priority="19" operator="containsText" text="DPR not submitted">
      <formula>NOT(ISERROR(SEARCH("DPR not submitted",AS186)))</formula>
    </cfRule>
    <cfRule type="containsText" dxfId="329" priority="20" operator="containsText" text="Yet to be approved">
      <formula>NOT(ISERROR(SEARCH("Yet to be approved",AS186)))</formula>
    </cfRule>
  </conditionalFormatting>
  <conditionalFormatting sqref="AS165:AS167">
    <cfRule type="containsText" dxfId="328" priority="45" operator="containsText" text="DPR not submitted">
      <formula>NOT(ISERROR(SEARCH("DPR not submitted",AS165)))</formula>
    </cfRule>
    <cfRule type="containsText" dxfId="327" priority="46" operator="containsText" text="Yet to be approved">
      <formula>NOT(ISERROR(SEARCH("Yet to be approved",AS165)))</formula>
    </cfRule>
  </conditionalFormatting>
  <conditionalFormatting sqref="AS187:AS189">
    <cfRule type="containsText" dxfId="326" priority="35" operator="containsText" text="DPR not submitted">
      <formula>NOT(ISERROR(SEARCH("DPR not submitted",AS187)))</formula>
    </cfRule>
    <cfRule type="containsText" dxfId="325" priority="36" operator="containsText" text="Yet to be approved">
      <formula>NOT(ISERROR(SEARCH("Yet to be approved",AS187)))</formula>
    </cfRule>
  </conditionalFormatting>
  <conditionalFormatting sqref="AS201:AS202">
    <cfRule type="containsText" dxfId="324" priority="31" operator="containsText" text="DPR not submitted">
      <formula>NOT(ISERROR(SEARCH("DPR not submitted",AS201)))</formula>
    </cfRule>
    <cfRule type="containsText" dxfId="323" priority="32" operator="containsText" text="Yet to be approved">
      <formula>NOT(ISERROR(SEARCH("Yet to be approved",AS201)))</formula>
    </cfRule>
  </conditionalFormatting>
  <conditionalFormatting sqref="AS221:AS223">
    <cfRule type="containsText" dxfId="322" priority="25" operator="containsText" text="DPR not submitted">
      <formula>NOT(ISERROR(SEARCH("DPR not submitted",AS221)))</formula>
    </cfRule>
    <cfRule type="containsText" dxfId="321" priority="26" operator="containsText" text="Yet to be approved">
      <formula>NOT(ISERROR(SEARCH("Yet to be approved",AS221)))</formula>
    </cfRule>
  </conditionalFormatting>
  <conditionalFormatting sqref="AS193">
    <cfRule type="containsText" dxfId="320" priority="21" operator="containsText" text="DPR not submitted">
      <formula>NOT(ISERROR(SEARCH("DPR not submitted",AS193)))</formula>
    </cfRule>
    <cfRule type="containsText" dxfId="319" priority="22" operator="containsText" text="Yet to be approved">
      <formula>NOT(ISERROR(SEARCH("Yet to be approved",AS193)))</formula>
    </cfRule>
  </conditionalFormatting>
  <conditionalFormatting sqref="AS190:AS192">
    <cfRule type="containsText" dxfId="318" priority="33" operator="containsText" text="DPR not submitted">
      <formula>NOT(ISERROR(SEARCH("DPR not submitted",AS190)))</formula>
    </cfRule>
    <cfRule type="containsText" dxfId="317" priority="34" operator="containsText" text="Yet to be approved">
      <formula>NOT(ISERROR(SEARCH("Yet to be approved",AS190)))</formula>
    </cfRule>
  </conditionalFormatting>
  <conditionalFormatting sqref="AS194:AS200">
    <cfRule type="containsText" dxfId="316" priority="15" operator="containsText" text="DPR not submitted">
      <formula>NOT(ISERROR(SEARCH("DPR not submitted",AS194)))</formula>
    </cfRule>
    <cfRule type="containsText" dxfId="315" priority="16" operator="containsText" text="Yet to be approved">
      <formula>NOT(ISERROR(SEARCH("Yet to be approved",AS194)))</formula>
    </cfRule>
  </conditionalFormatting>
  <conditionalFormatting sqref="AS175">
    <cfRule type="containsText" dxfId="314" priority="9" operator="containsText" text="DPR not submitted">
      <formula>NOT(ISERROR(SEARCH("DPR not submitted",AS175)))</formula>
    </cfRule>
    <cfRule type="containsText" dxfId="313" priority="10" operator="containsText" text="Yet to be approved">
      <formula>NOT(ISERROR(SEARCH("Yet to be approved",AS175)))</formula>
    </cfRule>
  </conditionalFormatting>
  <conditionalFormatting sqref="O140 O177 O187 O194">
    <cfRule type="containsText" dxfId="312" priority="7" operator="containsText" text="DPR not submitted">
      <formula>NOT(ISERROR(SEARCH("DPR not submitted",O140)))</formula>
    </cfRule>
    <cfRule type="containsText" dxfId="311" priority="8" operator="containsText" text="Yet to be approved">
      <formula>NOT(ISERROR(SEARCH("Yet to be approved",O140)))</formula>
    </cfRule>
  </conditionalFormatting>
  <conditionalFormatting sqref="O144">
    <cfRule type="containsText" dxfId="310" priority="3" operator="containsText" text="DPR not submitted">
      <formula>NOT(ISERROR(SEARCH("DPR not submitted",O144)))</formula>
    </cfRule>
    <cfRule type="containsText" dxfId="309" priority="4" operator="containsText" text="Yet to be approved">
      <formula>NOT(ISERROR(SEARCH("Yet to be approved",O144)))</formula>
    </cfRule>
  </conditionalFormatting>
  <conditionalFormatting sqref="O200">
    <cfRule type="containsText" dxfId="308" priority="1" operator="containsText" text="DPR not submitted">
      <formula>NOT(ISERROR(SEARCH("DPR not submitted",O200)))</formula>
    </cfRule>
    <cfRule type="containsText" dxfId="307" priority="2" operator="containsText" text="Yet to be approved">
      <formula>NOT(ISERROR(SEARCH("Yet to be approved",O200)))</formula>
    </cfRule>
  </conditionalFormatting>
  <conditionalFormatting sqref="O213">
    <cfRule type="containsText" dxfId="306" priority="5" operator="containsText" text="DPR not submitted">
      <formula>NOT(ISERROR(SEARCH("DPR not submitted",O213)))</formula>
    </cfRule>
    <cfRule type="containsText" dxfId="305" priority="6" operator="containsText" text="Yet to be approved">
      <formula>NOT(ISERROR(SEARCH("Yet to be approved",O213)))</formula>
    </cfRule>
  </conditionalFormatting>
  <dataValidations count="8">
    <dataValidation type="date" allowBlank="1" showInputMessage="1" showErrorMessage="1" error="Please enter date in dd-mm-yy or dd-mm-yyyy format" sqref="F120">
      <formula1>38718</formula1>
      <formula2>73050</formula2>
    </dataValidation>
    <dataValidation type="list" allowBlank="1" showInputMessage="1" showErrorMessage="1" sqref="BD398:BD1048576 BD1:BD9">
      <formula1>$BH$1:$BH$7</formula1>
    </dataValidation>
    <dataValidation type="list" allowBlank="1" showInputMessage="1" showErrorMessage="1" sqref="C397:C1048576 C230:C234 C108:C138 C1:C106">
      <formula1>$BG$1:$BG$4</formula1>
    </dataValidation>
    <dataValidation type="list" allowBlank="1" showInputMessage="1" showErrorMessage="1" sqref="C107 C235:C396">
      <formula1>$BV$1:$BV$4</formula1>
    </dataValidation>
    <dataValidation type="list" allowBlank="1" showInputMessage="1" showErrorMessage="1" sqref="BS107 BS235:BS396">
      <formula1>$BW$1:$BW$7</formula1>
    </dataValidation>
    <dataValidation type="list" allowBlank="1" showInputMessage="1" showErrorMessage="1" sqref="BD397">
      <formula1>$BU$1:$BU$6</formula1>
    </dataValidation>
    <dataValidation type="list" allowBlank="1" showInputMessage="1" showErrorMessage="1" sqref="C139:C229">
      <formula1>$BE$1:$BE$4</formula1>
    </dataValidation>
    <dataValidation type="list" allowBlank="1" showInputMessage="1" showErrorMessage="1" sqref="BD10:BD396">
      <formula1>$BF$1:$BF$7</formula1>
    </dataValidation>
  </dataValidations>
  <printOptions verticalCentered="1"/>
  <pageMargins left="0" right="0" top="0.83263888888888904" bottom="0.235416666666667" header="0.235416666666667" footer="0.235416666666667"/>
  <pageSetup paperSize="9" scale="40" orientation="landscape" r:id="rId1"/>
  <headerFooter alignWithMargins="0">
    <oddHeader>&amp;C&amp;"-,Bold"MSPGCL: CSTPS Unit 3-7
MTR Petition Formats- Generation
Form 4.2: Capitalisation Plan</oddHead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1958" operator="containsText" id="{9EADDC2F-AE98-4EA1-BDF5-C935404E2218}">
            <xm:f>NOT(ISERROR(SEARCH($BH$7,BD1)))</xm:f>
            <xm:f>$BH$7</xm:f>
            <x14:dxf>
              <font>
                <b val="0"/>
                <i/>
                <color rgb="FFFF0000"/>
              </font>
              <fill>
                <patternFill patternType="none"/>
              </fill>
            </x14:dxf>
          </x14:cfRule>
          <x14:cfRule type="containsText" priority="1959" operator="containsText" id="{66B3489A-C115-48A0-93FC-1F456DE62926}">
            <xm:f>NOT(ISERROR(SEARCH(#REF!,BD1)))</xm:f>
            <xm:f>#REF!</xm:f>
            <x14:dxf>
              <fill>
                <patternFill patternType="solid">
                  <bgColor theme="0" tint="-0.34998626667073579"/>
                </patternFill>
              </fill>
            </x14:dxf>
          </x14:cfRule>
          <x14:cfRule type="containsText" priority="1960" operator="containsText" id="{54420102-A215-4194-95D4-E18918DC5980}">
            <xm:f>NOT(ISERROR(SEARCH($BH$6,BD1)))</xm:f>
            <xm:f>$BH$6</xm:f>
            <x14:dxf>
              <font>
                <color rgb="FF9C0006"/>
              </font>
              <fill>
                <patternFill patternType="solid">
                  <bgColor rgb="FFFFC7CE"/>
                </patternFill>
              </fill>
            </x14:dxf>
          </x14:cfRule>
          <x14:cfRule type="containsText" priority="1961" operator="containsText" id="{58F03548-F7C2-4AF4-AE44-3F66A9FDB79A}">
            <xm:f>NOT(ISERROR(SEARCH($BH$5,BD1)))</xm:f>
            <xm:f>$BH$5</xm:f>
            <x14:dxf>
              <font>
                <color rgb="FF9C0006"/>
              </font>
              <fill>
                <patternFill patternType="solid">
                  <bgColor rgb="FFFFC7CE"/>
                </patternFill>
              </fill>
            </x14:dxf>
          </x14:cfRule>
          <x14:cfRule type="containsText" priority="1962" operator="containsText" id="{62C524CF-2684-40A0-B2DD-2B8C25AE0109}">
            <xm:f>NOT(ISERROR(SEARCH($BH$4,BD1)))</xm:f>
            <xm:f>$BH$4</xm:f>
            <x14:dxf>
              <font>
                <color rgb="FF006100"/>
              </font>
              <fill>
                <patternFill patternType="solid">
                  <bgColor rgb="FFC6EFCE"/>
                </patternFill>
              </fill>
            </x14:dxf>
          </x14:cfRule>
          <x14:cfRule type="containsText" priority="1963" operator="containsText" id="{CDA1974C-62D4-4AC3-A4AD-6E72F8E6F1AB}">
            <xm:f>NOT(ISERROR(SEARCH($BH$3,BD1)))</xm:f>
            <xm:f>$BH$3</xm:f>
            <x14:dxf>
              <font>
                <color rgb="FF00B050"/>
              </font>
            </x14:dxf>
          </x14:cfRule>
          <x14:cfRule type="containsText" priority="1964" operator="containsText" id="{A6992615-1A3F-416D-97B5-0EC7DC2E4E65}">
            <xm:f>NOT(ISERROR(SEARCH($BH$2,BD1)))</xm:f>
            <xm:f>$BH$2</xm:f>
            <x14:dxf>
              <font>
                <color rgb="FF9C6500"/>
              </font>
              <fill>
                <patternFill patternType="solid">
                  <bgColor rgb="FFFFEB9C"/>
                </patternFill>
              </fill>
            </x14:dxf>
          </x14:cfRule>
          <x14:cfRule type="containsText" priority="1965" operator="containsText" id="{2C776BDE-938D-47DB-BF21-EF93AA4D4BD4}">
            <xm:f>NOT(ISERROR(SEARCH($BH$1,BD1)))</xm:f>
            <xm:f>$BH$1</xm:f>
            <x14:dxf>
              <font>
                <color rgb="FF00B0F0"/>
              </font>
            </x14:dxf>
          </x14:cfRule>
          <xm:sqref>BD1:BD9 BD398:BD1048576</xm:sqref>
        </x14:conditionalFormatting>
        <x14:conditionalFormatting xmlns:xm="http://schemas.microsoft.com/office/excel/2006/main">
          <x14:cfRule type="containsText" priority="939" operator="containsText" id="{26040F74-7702-4E4F-9A10-EC9E927AC514}">
            <xm:f>NOT(ISERROR(SEARCH($P$5,E121)))</xm:f>
            <xm:f>$P$5</xm:f>
            <x14:dxf>
              <font>
                <color rgb="FF9C6500"/>
              </font>
              <fill>
                <patternFill>
                  <bgColor rgb="FFFFEB9C"/>
                </patternFill>
              </fill>
            </x14:dxf>
          </x14:cfRule>
          <xm:sqref>E121:F122</xm:sqref>
        </x14:conditionalFormatting>
        <x14:conditionalFormatting xmlns:xm="http://schemas.microsoft.com/office/excel/2006/main">
          <x14:cfRule type="containsText" priority="907" operator="containsText" id="{4F8BD4E0-F8CE-4573-8A31-1007531CE893}">
            <xm:f>NOT(ISERROR(SEARCH($BW$7,BS107)))</xm:f>
            <xm:f>$BW$7</xm:f>
            <x14:dxf>
              <font>
                <b val="0"/>
                <i/>
                <color rgb="FFFF0000"/>
              </font>
              <fill>
                <patternFill patternType="none"/>
              </fill>
            </x14:dxf>
          </x14:cfRule>
          <x14:cfRule type="containsText" priority="908" operator="containsText" id="{38DB37BB-D4A1-4BDA-BD3A-DF7417E41F50}">
            <xm:f>NOT(ISERROR(SEARCH(#REF!,BS107)))</xm:f>
            <xm:f>#REF!</xm:f>
            <x14:dxf>
              <fill>
                <patternFill patternType="solid">
                  <bgColor theme="0" tint="-0.34998626667073579"/>
                </patternFill>
              </fill>
            </x14:dxf>
          </x14:cfRule>
          <x14:cfRule type="containsText" priority="909" operator="containsText" id="{2D193A31-9D6B-42BA-99E0-3DB5562F1056}">
            <xm:f>NOT(ISERROR(SEARCH($BW$6,BS107)))</xm:f>
            <xm:f>$BW$6</xm:f>
            <x14:dxf>
              <font>
                <color rgb="FF9C0006"/>
              </font>
              <fill>
                <patternFill patternType="solid">
                  <bgColor rgb="FFFFC7CE"/>
                </patternFill>
              </fill>
            </x14:dxf>
          </x14:cfRule>
          <x14:cfRule type="containsText" priority="910" operator="containsText" id="{958046F9-4BA2-48C6-90AC-2E6D7ECB1529}">
            <xm:f>NOT(ISERROR(SEARCH($BW$5,BS107)))</xm:f>
            <xm:f>$BW$5</xm:f>
            <x14:dxf>
              <font>
                <color rgb="FF9C0006"/>
              </font>
              <fill>
                <patternFill patternType="solid">
                  <bgColor rgb="FFFFC7CE"/>
                </patternFill>
              </fill>
            </x14:dxf>
          </x14:cfRule>
          <x14:cfRule type="containsText" priority="911" operator="containsText" id="{2BF1695A-6946-41B4-8878-ADDE5A2F79BD}">
            <xm:f>NOT(ISERROR(SEARCH($BW$4,BS107)))</xm:f>
            <xm:f>$BW$4</xm:f>
            <x14:dxf>
              <font>
                <color rgb="FF006100"/>
              </font>
              <fill>
                <patternFill patternType="solid">
                  <bgColor rgb="FFC6EFCE"/>
                </patternFill>
              </fill>
            </x14:dxf>
          </x14:cfRule>
          <x14:cfRule type="containsText" priority="912" operator="containsText" id="{9ECC3240-C777-41B2-BDF1-D52FA37B9B33}">
            <xm:f>NOT(ISERROR(SEARCH($BW$3,BS107)))</xm:f>
            <xm:f>$BW$3</xm:f>
            <x14:dxf>
              <font>
                <color rgb="FF00B050"/>
              </font>
            </x14:dxf>
          </x14:cfRule>
          <x14:cfRule type="containsText" priority="913" operator="containsText" id="{4316C3D9-3CA2-4CBE-9E55-DE8E53D7183A}">
            <xm:f>NOT(ISERROR(SEARCH($BW$2,BS107)))</xm:f>
            <xm:f>$BW$2</xm:f>
            <x14:dxf>
              <font>
                <color rgb="FF9C6500"/>
              </font>
              <fill>
                <patternFill patternType="solid">
                  <bgColor rgb="FFFFEB9C"/>
                </patternFill>
              </fill>
            </x14:dxf>
          </x14:cfRule>
          <x14:cfRule type="containsText" priority="914" operator="containsText" id="{BBDB766E-79D4-457F-AFA5-06DBB60B47CD}">
            <xm:f>NOT(ISERROR(SEARCH($BW$1,BS107)))</xm:f>
            <xm:f>$BW$1</xm:f>
            <x14:dxf>
              <font>
                <color rgb="FF00B0F0"/>
              </font>
            </x14:dxf>
          </x14:cfRule>
          <xm:sqref>BS107</xm:sqref>
        </x14:conditionalFormatting>
        <x14:conditionalFormatting xmlns:xm="http://schemas.microsoft.com/office/excel/2006/main">
          <x14:cfRule type="containsText" priority="897" operator="containsText" id="{736235D2-4A83-4A52-95B7-297D4FDB5FE0}">
            <xm:f>NOT(ISERROR(SEARCH($BW$7,BS235)))</xm:f>
            <xm:f>$BW$7</xm:f>
            <x14:dxf>
              <font>
                <b val="0"/>
                <i/>
                <color rgb="FFFF0000"/>
              </font>
              <fill>
                <patternFill patternType="none"/>
              </fill>
            </x14:dxf>
          </x14:cfRule>
          <x14:cfRule type="containsText" priority="898" operator="containsText" id="{1894D2DE-90FE-4C46-9CDD-1783B532F480}">
            <xm:f>NOT(ISERROR(SEARCH(#REF!,BS235)))</xm:f>
            <xm:f>#REF!</xm:f>
            <x14:dxf>
              <fill>
                <patternFill patternType="solid">
                  <bgColor theme="0" tint="-0.34998626667073579"/>
                </patternFill>
              </fill>
            </x14:dxf>
          </x14:cfRule>
          <x14:cfRule type="containsText" priority="899" operator="containsText" id="{E7E3C77C-6C37-467E-9F6A-291DBB2B486C}">
            <xm:f>NOT(ISERROR(SEARCH($BW$6,BS235)))</xm:f>
            <xm:f>$BW$6</xm:f>
            <x14:dxf>
              <font>
                <color rgb="FF9C0006"/>
              </font>
              <fill>
                <patternFill patternType="solid">
                  <bgColor rgb="FFFFC7CE"/>
                </patternFill>
              </fill>
            </x14:dxf>
          </x14:cfRule>
          <x14:cfRule type="containsText" priority="900" operator="containsText" id="{FB75AFAC-7533-488C-A789-0A47BD6AD19B}">
            <xm:f>NOT(ISERROR(SEARCH($BW$5,BS235)))</xm:f>
            <xm:f>$BW$5</xm:f>
            <x14:dxf>
              <font>
                <color rgb="FF9C0006"/>
              </font>
              <fill>
                <patternFill patternType="solid">
                  <bgColor rgb="FFFFC7CE"/>
                </patternFill>
              </fill>
            </x14:dxf>
          </x14:cfRule>
          <x14:cfRule type="containsText" priority="901" operator="containsText" id="{6C1BDF3D-E9FB-46F1-BA97-FA5B1F100820}">
            <xm:f>NOT(ISERROR(SEARCH($BW$4,BS235)))</xm:f>
            <xm:f>$BW$4</xm:f>
            <x14:dxf>
              <font>
                <color rgb="FF006100"/>
              </font>
              <fill>
                <patternFill patternType="solid">
                  <bgColor rgb="FFC6EFCE"/>
                </patternFill>
              </fill>
            </x14:dxf>
          </x14:cfRule>
          <x14:cfRule type="containsText" priority="902" operator="containsText" id="{72CA888B-38B0-41AE-B4B3-F6D4AD5D5622}">
            <xm:f>NOT(ISERROR(SEARCH($BW$3,BS235)))</xm:f>
            <xm:f>$BW$3</xm:f>
            <x14:dxf>
              <font>
                <color rgb="FF00B050"/>
              </font>
            </x14:dxf>
          </x14:cfRule>
          <x14:cfRule type="containsText" priority="903" operator="containsText" id="{1867C5CC-BB80-4474-9531-362738C25C2F}">
            <xm:f>NOT(ISERROR(SEARCH($BW$2,BS235)))</xm:f>
            <xm:f>$BW$2</xm:f>
            <x14:dxf>
              <font>
                <color rgb="FF9C6500"/>
              </font>
              <fill>
                <patternFill patternType="solid">
                  <bgColor rgb="FFFFEB9C"/>
                </patternFill>
              </fill>
            </x14:dxf>
          </x14:cfRule>
          <x14:cfRule type="containsText" priority="904" operator="containsText" id="{49CBFEE8-9E46-4B26-A87F-D2F57655C8C7}">
            <xm:f>NOT(ISERROR(SEARCH($BW$1,BS235)))</xm:f>
            <xm:f>$BW$1</xm:f>
            <x14:dxf>
              <font>
                <color rgb="FF00B0F0"/>
              </font>
            </x14:dxf>
          </x14:cfRule>
          <xm:sqref>BS235:BS396</xm:sqref>
        </x14:conditionalFormatting>
        <x14:conditionalFormatting xmlns:xm="http://schemas.microsoft.com/office/excel/2006/main">
          <x14:cfRule type="containsText" priority="857" operator="containsText" id="{E59F745B-3A11-4651-8115-A1017E7D3690}">
            <xm:f>NOT(ISERROR(SEARCH(#REF!,BD397)))</xm:f>
            <xm:f>#REF!</xm:f>
            <x14:dxf>
              <font>
                <b val="0"/>
                <i/>
                <color rgb="FFFF0000"/>
              </font>
              <fill>
                <patternFill patternType="none"/>
              </fill>
            </x14:dxf>
          </x14:cfRule>
          <x14:cfRule type="containsText" priority="858" operator="containsText" id="{437DFB14-E291-440F-A0AB-F69DFDD2716B}">
            <xm:f>NOT(ISERROR(SEARCH(#REF!,BD397)))</xm:f>
            <xm:f>#REF!</xm:f>
            <x14:dxf>
              <fill>
                <patternFill patternType="solid">
                  <bgColor theme="0" tint="-0.34998626667073579"/>
                </patternFill>
              </fill>
            </x14:dxf>
          </x14:cfRule>
          <x14:cfRule type="containsText" priority="859" operator="containsText" id="{0AC0352B-E2E4-4D74-92FE-D370B9114ED1}">
            <xm:f>NOT(ISERROR(SEARCH($BU$6,BD397)))</xm:f>
            <xm:f>$BU$6</xm:f>
            <x14:dxf>
              <font>
                <color rgb="FF9C0006"/>
              </font>
              <fill>
                <patternFill patternType="solid">
                  <bgColor rgb="FFFFC7CE"/>
                </patternFill>
              </fill>
            </x14:dxf>
          </x14:cfRule>
          <x14:cfRule type="containsText" priority="860" operator="containsText" id="{5C646039-D2F6-4A97-905B-FAB1B5BB4CD7}">
            <xm:f>NOT(ISERROR(SEARCH($BU$5,BD397)))</xm:f>
            <xm:f>$BU$5</xm:f>
            <x14:dxf>
              <font>
                <color rgb="FF9C0006"/>
              </font>
              <fill>
                <patternFill patternType="solid">
                  <bgColor rgb="FFFFC7CE"/>
                </patternFill>
              </fill>
            </x14:dxf>
          </x14:cfRule>
          <x14:cfRule type="containsText" priority="861" operator="containsText" id="{0C63C4D2-4C67-4CA4-9D6C-6C2529BF66E1}">
            <xm:f>NOT(ISERROR(SEARCH($BU$4,BD397)))</xm:f>
            <xm:f>$BU$4</xm:f>
            <x14:dxf>
              <font>
                <color rgb="FF006100"/>
              </font>
              <fill>
                <patternFill patternType="solid">
                  <bgColor rgb="FFC6EFCE"/>
                </patternFill>
              </fill>
            </x14:dxf>
          </x14:cfRule>
          <x14:cfRule type="containsText" priority="862" operator="containsText" id="{22EA4804-050D-4545-AEC5-61AEDF518F26}">
            <xm:f>NOT(ISERROR(SEARCH($BU$3,BD397)))</xm:f>
            <xm:f>$BU$3</xm:f>
            <x14:dxf>
              <font>
                <color rgb="FF00B050"/>
              </font>
            </x14:dxf>
          </x14:cfRule>
          <x14:cfRule type="containsText" priority="863" operator="containsText" id="{8EFDDB5F-8FAB-4C1C-A526-8C6E3DA239B2}">
            <xm:f>NOT(ISERROR(SEARCH($BU$2,BD397)))</xm:f>
            <xm:f>$BU$2</xm:f>
            <x14:dxf>
              <font>
                <color rgb="FF9C6500"/>
              </font>
              <fill>
                <patternFill patternType="solid">
                  <bgColor rgb="FFFFEB9C"/>
                </patternFill>
              </fill>
            </x14:dxf>
          </x14:cfRule>
          <x14:cfRule type="containsText" priority="864" operator="containsText" id="{75DBC76D-9460-4164-8B6F-9ABF39F8A8FA}">
            <xm:f>NOT(ISERROR(SEARCH($BU$1,BD397)))</xm:f>
            <xm:f>$BU$1</xm:f>
            <x14:dxf>
              <font>
                <color rgb="FF00B0F0"/>
              </font>
            </x14:dxf>
          </x14:cfRule>
          <xm:sqref>BD397</xm:sqref>
        </x14:conditionalFormatting>
        <x14:conditionalFormatting xmlns:xm="http://schemas.microsoft.com/office/excel/2006/main">
          <x14:cfRule type="containsText" priority="231" operator="containsText" id="{3A889E36-90CF-41DD-B213-2C4533DE1D4C}">
            <xm:f>NOT(ISERROR(SEARCH($BF$7,BD10)))</xm:f>
            <xm:f>$BF$7</xm:f>
            <x14:dxf>
              <font>
                <b val="0"/>
                <i/>
                <color rgb="FFFF0000"/>
              </font>
              <fill>
                <patternFill patternType="none"/>
              </fill>
            </x14:dxf>
          </x14:cfRule>
          <x14:cfRule type="containsText" priority="232" operator="containsText" id="{76407C67-2914-4D57-9453-25C28FC897C9}">
            <xm:f>NOT(ISERROR(SEARCH(#REF!,BD10)))</xm:f>
            <xm:f>#REF!</xm:f>
            <x14:dxf>
              <fill>
                <patternFill patternType="solid">
                  <bgColor rgb="FFA6A6A6"/>
                </patternFill>
              </fill>
            </x14:dxf>
          </x14:cfRule>
          <x14:cfRule type="containsText" priority="233" operator="containsText" id="{3CA2F71C-3EA8-444D-BCCC-73F85621C13F}">
            <xm:f>NOT(ISERROR(SEARCH($BF$6,BD10)))</xm:f>
            <xm:f>$BF$6</xm:f>
            <x14:dxf>
              <font>
                <color rgb="FF9C0006"/>
              </font>
              <fill>
                <patternFill patternType="solid">
                  <bgColor rgb="FFFFC7CE"/>
                </patternFill>
              </fill>
            </x14:dxf>
          </x14:cfRule>
          <x14:cfRule type="containsText" priority="234" operator="containsText" id="{30F9C75E-623C-45CA-82D7-D64DC6EA18D8}">
            <xm:f>NOT(ISERROR(SEARCH($BF$5,BD10)))</xm:f>
            <xm:f>$BF$5</xm:f>
            <x14:dxf>
              <font>
                <color rgb="FF9C0006"/>
              </font>
              <fill>
                <patternFill patternType="solid">
                  <bgColor rgb="FFFFC7CE"/>
                </patternFill>
              </fill>
            </x14:dxf>
          </x14:cfRule>
          <x14:cfRule type="containsText" priority="235" operator="containsText" id="{F055701E-F87A-47C2-8252-96F900886F1F}">
            <xm:f>NOT(ISERROR(SEARCH($BF$4,BD10)))</xm:f>
            <xm:f>$BF$4</xm:f>
            <x14:dxf>
              <font>
                <color rgb="FF006100"/>
              </font>
              <fill>
                <patternFill patternType="solid">
                  <bgColor rgb="FFC6EFCE"/>
                </patternFill>
              </fill>
            </x14:dxf>
          </x14:cfRule>
          <x14:cfRule type="containsText" priority="236" operator="containsText" id="{4525C70B-7E80-445A-8339-EA4E842E81B0}">
            <xm:f>NOT(ISERROR(SEARCH($BF$3,BD10)))</xm:f>
            <xm:f>$BF$3</xm:f>
            <x14:dxf>
              <font>
                <color rgb="FF00B050"/>
              </font>
            </x14:dxf>
          </x14:cfRule>
          <x14:cfRule type="containsText" priority="237" operator="containsText" id="{0AB3CC18-806B-4AF1-8153-D67E185FB0B0}">
            <xm:f>NOT(ISERROR(SEARCH($BF$2,BD10)))</xm:f>
            <xm:f>$BF$2</xm:f>
            <x14:dxf>
              <font>
                <color rgb="FF9C6500"/>
              </font>
              <fill>
                <patternFill patternType="solid">
                  <bgColor rgb="FFFFEB9C"/>
                </patternFill>
              </fill>
            </x14:dxf>
          </x14:cfRule>
          <x14:cfRule type="containsText" priority="238" operator="containsText" id="{5A38522F-410A-4236-A52D-1C9222ED89AB}">
            <xm:f>NOT(ISERROR(SEARCH($BF$1,BD10)))</xm:f>
            <xm:f>$BF$1</xm:f>
            <x14:dxf>
              <font>
                <color rgb="FF00B0F0"/>
              </font>
            </x14:dxf>
          </x14:cfRule>
          <xm:sqref>BD141:BD143 BD145:BD146 BD148 BD150 BD152 BD154:BD157 BD159:BD161 BD163 BD165 BD167:BD168 BD170:BD174 BD177:BD185 BD187:BD192 BD194:BD199 BD201 BD203:BD222 BD224:BD227 BD10:BD139 BD229:BD396</xm:sqref>
        </x14:conditionalFormatting>
        <x14:conditionalFormatting xmlns:xm="http://schemas.microsoft.com/office/excel/2006/main">
          <x14:cfRule type="containsText" priority="59" operator="containsText" id="{75925FED-1D0D-4EB3-91E8-E1C4D762C3D2}">
            <xm:f>NOT(ISERROR(SEARCH($BF$7,BD175)))</xm:f>
            <xm:f>$BF$7</xm:f>
            <x14:dxf>
              <font>
                <b val="0"/>
                <i/>
                <color rgb="FFFF0000"/>
              </font>
              <fill>
                <patternFill patternType="none"/>
              </fill>
            </x14:dxf>
          </x14:cfRule>
          <x14:cfRule type="containsText" priority="60" operator="containsText" id="{D72C51EF-025F-4038-8145-0091456E1C1C}">
            <xm:f>NOT(ISERROR(SEARCH(#REF!,BD175)))</xm:f>
            <xm:f>#REF!</xm:f>
            <x14:dxf>
              <fill>
                <patternFill patternType="solid">
                  <bgColor rgb="FFA6A6A6"/>
                </patternFill>
              </fill>
            </x14:dxf>
          </x14:cfRule>
          <x14:cfRule type="containsText" priority="61" operator="containsText" id="{61DABC33-2B08-4169-A761-A8A4D694CD41}">
            <xm:f>NOT(ISERROR(SEARCH($BF$6,BD175)))</xm:f>
            <xm:f>$BF$6</xm:f>
            <x14:dxf>
              <font>
                <color rgb="FF9C0006"/>
              </font>
              <fill>
                <patternFill patternType="solid">
                  <bgColor rgb="FFFFC7CE"/>
                </patternFill>
              </fill>
            </x14:dxf>
          </x14:cfRule>
          <x14:cfRule type="containsText" priority="62" operator="containsText" id="{58EAFDD6-55B2-4C14-B8B9-D8E996268CB0}">
            <xm:f>NOT(ISERROR(SEARCH($BF$5,BD175)))</xm:f>
            <xm:f>$BF$5</xm:f>
            <x14:dxf>
              <font>
                <color rgb="FF9C0006"/>
              </font>
              <fill>
                <patternFill patternType="solid">
                  <bgColor rgb="FFFFC7CE"/>
                </patternFill>
              </fill>
            </x14:dxf>
          </x14:cfRule>
          <x14:cfRule type="containsText" priority="63" operator="containsText" id="{35D53D8F-30D5-4CB0-8103-3D96C450F451}">
            <xm:f>NOT(ISERROR(SEARCH($BF$4,BD175)))</xm:f>
            <xm:f>$BF$4</xm:f>
            <x14:dxf>
              <font>
                <color rgb="FF006100"/>
              </font>
              <fill>
                <patternFill patternType="solid">
                  <bgColor rgb="FFC6EFCE"/>
                </patternFill>
              </fill>
            </x14:dxf>
          </x14:cfRule>
          <x14:cfRule type="containsText" priority="64" operator="containsText" id="{F060F5CC-2E21-4DD5-99B4-BF62227B625D}">
            <xm:f>NOT(ISERROR(SEARCH($BF$3,BD175)))</xm:f>
            <xm:f>$BF$3</xm:f>
            <x14:dxf>
              <font>
                <color rgb="FF00B050"/>
              </font>
            </x14:dxf>
          </x14:cfRule>
          <x14:cfRule type="containsText" priority="65" operator="containsText" id="{9417A7DF-5D6A-4C04-8D16-29A8430FE682}">
            <xm:f>NOT(ISERROR(SEARCH($BF$2,BD175)))</xm:f>
            <xm:f>$BF$2</xm:f>
            <x14:dxf>
              <font>
                <color rgb="FF9C6500"/>
              </font>
              <fill>
                <patternFill patternType="solid">
                  <bgColor rgb="FFFFEB9C"/>
                </patternFill>
              </fill>
            </x14:dxf>
          </x14:cfRule>
          <x14:cfRule type="containsText" priority="66" operator="containsText" id="{CF56E3BA-6DE1-4D52-A91B-F72BBF034CD5}">
            <xm:f>NOT(ISERROR(SEARCH($BF$1,BD175)))</xm:f>
            <xm:f>$BF$1</xm:f>
            <x14:dxf>
              <font>
                <color rgb="FF00B0F0"/>
              </font>
            </x14:dxf>
          </x14:cfRule>
          <xm:sqref>BD175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8711"/>
  <sheetViews>
    <sheetView showGridLines="0" view="pageBreakPreview" zoomScale="80" zoomScaleNormal="80" zoomScaleSheetLayoutView="80" workbookViewId="0">
      <pane xSplit="2" ySplit="6" topLeftCell="C398" activePane="bottomRight" state="frozen"/>
      <selection activeCell="N10" sqref="N10"/>
      <selection pane="topRight" activeCell="N10" sqref="N10"/>
      <selection pane="bottomLeft" activeCell="N10" sqref="N10"/>
      <selection pane="bottomRight" activeCell="G11" sqref="G11:G397"/>
    </sheetView>
  </sheetViews>
  <sheetFormatPr defaultColWidth="9.140625" defaultRowHeight="15" outlineLevelRow="1"/>
  <cols>
    <col min="1" max="1" width="8.28515625" style="3" customWidth="1"/>
    <col min="2" max="2" width="62.5703125" style="4" customWidth="1"/>
    <col min="3" max="3" width="34.140625" style="5" customWidth="1"/>
    <col min="4" max="4" width="13.7109375" style="6" customWidth="1"/>
    <col min="5" max="5" width="10.42578125" style="7" customWidth="1"/>
    <col min="6" max="7" width="17.85546875" style="8" customWidth="1"/>
    <col min="8" max="8" width="11.7109375" style="8" customWidth="1"/>
    <col min="9" max="9" width="11.42578125" style="8" customWidth="1"/>
    <col min="10" max="10" width="11.85546875" style="8" customWidth="1"/>
    <col min="11" max="12" width="10.5703125" style="8" customWidth="1"/>
    <col min="13" max="13" width="13.140625" style="8" customWidth="1"/>
    <col min="14" max="14" width="9.140625" style="8" customWidth="1"/>
    <col min="15" max="16" width="18.140625" style="3" customWidth="1"/>
    <col min="17" max="16384" width="9.140625" style="3"/>
  </cols>
  <sheetData>
    <row r="1" spans="1:16">
      <c r="C1" s="9" t="s">
        <v>0</v>
      </c>
      <c r="F1" s="7"/>
      <c r="G1" s="7"/>
      <c r="H1" s="7"/>
      <c r="I1" s="7"/>
      <c r="J1" s="7"/>
      <c r="K1" s="7"/>
      <c r="L1" s="7"/>
      <c r="M1" s="7"/>
      <c r="N1" s="7"/>
    </row>
    <row r="2" spans="1:16">
      <c r="C2" s="10" t="s">
        <v>1</v>
      </c>
      <c r="F2" s="7"/>
      <c r="G2" s="7"/>
      <c r="H2" s="7"/>
      <c r="I2" s="7"/>
      <c r="J2" s="7"/>
      <c r="K2" s="7"/>
      <c r="L2" s="7"/>
      <c r="M2" s="7"/>
      <c r="N2" s="7"/>
    </row>
    <row r="3" spans="1:16">
      <c r="B3" s="11" t="s">
        <v>32</v>
      </c>
      <c r="C3" s="12" t="s">
        <v>502</v>
      </c>
      <c r="D3" s="13"/>
      <c r="E3" s="14"/>
      <c r="F3" s="14"/>
      <c r="G3" s="14"/>
      <c r="H3" s="14"/>
      <c r="I3" s="14"/>
      <c r="J3" s="19"/>
      <c r="K3" s="19"/>
      <c r="L3" s="19"/>
      <c r="M3" s="20" t="s">
        <v>3</v>
      </c>
      <c r="N3" s="19"/>
    </row>
    <row r="4" spans="1:16">
      <c r="A4" s="510" t="s">
        <v>4</v>
      </c>
      <c r="B4" s="510" t="s">
        <v>34</v>
      </c>
      <c r="C4" s="510" t="s">
        <v>36</v>
      </c>
      <c r="D4" s="535" t="s">
        <v>37</v>
      </c>
      <c r="E4" s="515" t="s">
        <v>503</v>
      </c>
      <c r="F4" s="531" t="s">
        <v>504</v>
      </c>
      <c r="G4" s="530" t="s">
        <v>505</v>
      </c>
      <c r="H4" s="530" t="s">
        <v>506</v>
      </c>
      <c r="I4" s="530" t="s">
        <v>507</v>
      </c>
      <c r="J4" s="530" t="s">
        <v>508</v>
      </c>
      <c r="K4" s="530"/>
      <c r="L4" s="530"/>
      <c r="M4" s="530"/>
      <c r="N4" s="531" t="s">
        <v>509</v>
      </c>
    </row>
    <row r="5" spans="1:16">
      <c r="A5" s="510"/>
      <c r="B5" s="510"/>
      <c r="C5" s="510"/>
      <c r="D5" s="535"/>
      <c r="E5" s="515"/>
      <c r="F5" s="532"/>
      <c r="G5" s="530"/>
      <c r="H5" s="530"/>
      <c r="I5" s="530"/>
      <c r="J5" s="530"/>
      <c r="K5" s="530"/>
      <c r="L5" s="530"/>
      <c r="M5" s="530"/>
      <c r="N5" s="532"/>
    </row>
    <row r="6" spans="1:16" ht="45">
      <c r="A6" s="510"/>
      <c r="B6" s="510"/>
      <c r="C6" s="510"/>
      <c r="D6" s="535"/>
      <c r="E6" s="515"/>
      <c r="F6" s="533"/>
      <c r="G6" s="530"/>
      <c r="H6" s="530"/>
      <c r="I6" s="530"/>
      <c r="J6" s="15" t="s">
        <v>510</v>
      </c>
      <c r="K6" s="15" t="s">
        <v>511</v>
      </c>
      <c r="L6" s="15" t="s">
        <v>512</v>
      </c>
      <c r="M6" s="15" t="s">
        <v>513</v>
      </c>
      <c r="N6" s="533"/>
      <c r="O6" s="269"/>
      <c r="P6" s="269"/>
    </row>
    <row r="7" spans="1:16" s="1" customFormat="1" ht="15.75" customHeight="1">
      <c r="A7" s="16"/>
      <c r="B7" s="17" t="s">
        <v>9</v>
      </c>
      <c r="C7" s="46"/>
      <c r="D7" s="47"/>
      <c r="E7" s="46"/>
      <c r="F7" s="17"/>
      <c r="G7" s="17"/>
      <c r="H7" s="17"/>
      <c r="I7" s="17"/>
      <c r="J7" s="17"/>
      <c r="K7" s="17"/>
      <c r="L7" s="17"/>
      <c r="M7" s="17"/>
      <c r="N7" s="17"/>
    </row>
    <row r="8" spans="1:16" s="1" customFormat="1" hidden="1" outlineLevel="1">
      <c r="A8" s="48">
        <f>'F4.2'!A7</f>
        <v>0</v>
      </c>
      <c r="B8" s="24" t="str">
        <f>'F4.2'!B7</f>
        <v>Add Cap (As per 296 of 2019)</v>
      </c>
      <c r="C8" s="49">
        <f>'F4.2'!D7</f>
        <v>0</v>
      </c>
      <c r="D8" s="51" t="str">
        <f>IF('F4.2'!F7=0,"-",'F4.2'!F7)</f>
        <v>-</v>
      </c>
      <c r="E8" s="52">
        <f>'F4.2'!H7</f>
        <v>0</v>
      </c>
      <c r="F8" s="404"/>
      <c r="G8" s="404"/>
      <c r="H8" s="404">
        <f>F8-G8</f>
        <v>0</v>
      </c>
      <c r="I8" s="404">
        <f>'F4.2'!U7</f>
        <v>0</v>
      </c>
      <c r="J8" s="404">
        <f>'F4.2'!AT7</f>
        <v>0</v>
      </c>
      <c r="K8" s="405"/>
      <c r="L8" s="405"/>
      <c r="M8" s="404">
        <f>SUM(J8:L8)</f>
        <v>0</v>
      </c>
      <c r="N8" s="404">
        <f>H8+I8-M8</f>
        <v>0</v>
      </c>
    </row>
    <row r="9" spans="1:16" s="1" customFormat="1" ht="18.75" hidden="1" outlineLevel="1">
      <c r="A9" s="224" t="str">
        <f>'F4.2'!A8</f>
        <v>A</v>
      </c>
      <c r="B9" s="64" t="str">
        <f>'F4.2'!B8</f>
        <v xml:space="preserve">Initial spares </v>
      </c>
      <c r="C9" s="185" t="str">
        <f>'F4.2'!D8</f>
        <v>Add Cap (As per 296 of 2019)</v>
      </c>
      <c r="D9" s="183" t="str">
        <f>IF('F4.2'!F8=0,"-",'F4.2'!F8)</f>
        <v>-</v>
      </c>
      <c r="E9" s="55">
        <f>'F4.2'!H8</f>
        <v>0</v>
      </c>
      <c r="F9" s="404"/>
      <c r="G9" s="404"/>
      <c r="H9" s="404">
        <f t="shared" ref="H9:H72" si="0">F9-G9</f>
        <v>0</v>
      </c>
      <c r="I9" s="404">
        <f>'F4.2'!U8</f>
        <v>0</v>
      </c>
      <c r="J9" s="404">
        <f>'F4.2'!AT8</f>
        <v>0</v>
      </c>
      <c r="K9" s="405"/>
      <c r="L9" s="405"/>
      <c r="M9" s="404">
        <f t="shared" ref="M9:M72" si="1">SUM(J9:L9)</f>
        <v>0</v>
      </c>
      <c r="N9" s="404">
        <f t="shared" ref="N9:N72" si="2">H9+I9-M9</f>
        <v>0</v>
      </c>
    </row>
    <row r="10" spans="1:16" s="2" customFormat="1" ht="15.75" hidden="1" outlineLevel="1">
      <c r="A10" s="205">
        <f>'F4.2'!A9</f>
        <v>1</v>
      </c>
      <c r="B10" s="206" t="str">
        <f>'F4.2'!B9</f>
        <v>Boiler and Auxiliaries</v>
      </c>
      <c r="C10" s="208" t="str">
        <f>'F4.2'!D9</f>
        <v>Add Cap (As per 296 of 2019)</v>
      </c>
      <c r="D10" s="210" t="str">
        <f>IF('F4.2'!F9=0,"-",'F4.2'!F9)</f>
        <v>-</v>
      </c>
      <c r="E10" s="204">
        <f>'F4.2'!H9</f>
        <v>7.2</v>
      </c>
      <c r="F10" s="404"/>
      <c r="G10" s="404"/>
      <c r="H10" s="404">
        <f t="shared" si="0"/>
        <v>0</v>
      </c>
      <c r="I10" s="404">
        <f>'F4.2'!U9</f>
        <v>0</v>
      </c>
      <c r="J10" s="404">
        <f>'F4.2'!AT9</f>
        <v>0</v>
      </c>
      <c r="K10" s="405"/>
      <c r="L10" s="405"/>
      <c r="M10" s="404">
        <f t="shared" si="1"/>
        <v>0</v>
      </c>
      <c r="N10" s="404">
        <f t="shared" si="2"/>
        <v>0</v>
      </c>
    </row>
    <row r="11" spans="1:16" s="1" customFormat="1" ht="31.5" hidden="1" outlineLevel="1">
      <c r="A11" s="53">
        <f>'F4.2'!A10</f>
        <v>1</v>
      </c>
      <c r="B11" s="264" t="str">
        <f>'F4.2'!B10</f>
        <v>Procurement of Coal Mill XRP-903 Gear Box Type KMP-280 Spares of Unit # 8 at BM-NPTPS Parli-Vaijnath</v>
      </c>
      <c r="C11" s="185" t="str">
        <f>'F4.2'!D10</f>
        <v>Add Cap (As per 296 of 2019)</v>
      </c>
      <c r="D11" s="183" t="str">
        <f>IF('F4.2'!F10=0,"-",'F4.2'!F10)</f>
        <v>-</v>
      </c>
      <c r="E11" s="63">
        <f>'F4.2'!H10</f>
        <v>0</v>
      </c>
      <c r="F11" s="404">
        <f>'F4.2'!T10</f>
        <v>0</v>
      </c>
      <c r="G11" s="404">
        <f>'F4.2'!AS10</f>
        <v>0</v>
      </c>
      <c r="H11" s="404">
        <f t="shared" si="0"/>
        <v>0</v>
      </c>
      <c r="I11" s="404">
        <f>'F4.2'!U10</f>
        <v>1.35</v>
      </c>
      <c r="J11" s="404">
        <f>'F4.2'!AT10</f>
        <v>1.35</v>
      </c>
      <c r="K11" s="405"/>
      <c r="L11" s="405"/>
      <c r="M11" s="404">
        <f t="shared" si="1"/>
        <v>1.35</v>
      </c>
      <c r="N11" s="404">
        <f t="shared" si="2"/>
        <v>0</v>
      </c>
    </row>
    <row r="12" spans="1:16" s="1" customFormat="1" ht="31.5" hidden="1" outlineLevel="1">
      <c r="A12" s="53">
        <f>'F4.2'!A11</f>
        <v>2</v>
      </c>
      <c r="B12" s="264" t="str">
        <f>'F4.2'!B11</f>
        <v>Supply of Labyrinth Seal Rings with replaceable Inner liners for Coal Mill XRP-903 required for BM Unit-8, NPTPS, Parli-V.</v>
      </c>
      <c r="C12" s="185" t="str">
        <f>'F4.2'!D11</f>
        <v>Add Cap (As per 296 of 2019)</v>
      </c>
      <c r="D12" s="183" t="str">
        <f>IF('F4.2'!F11=0,"-",'F4.2'!F11)</f>
        <v>-</v>
      </c>
      <c r="E12" s="63">
        <f>'F4.2'!H11</f>
        <v>0</v>
      </c>
      <c r="F12" s="404">
        <f>'F4.2'!T11</f>
        <v>0.33134400000000003</v>
      </c>
      <c r="G12" s="404">
        <f>'F4.2'!AS11</f>
        <v>0.33134400000000003</v>
      </c>
      <c r="H12" s="404">
        <f t="shared" si="0"/>
        <v>0</v>
      </c>
      <c r="I12" s="404">
        <f>'F4.2'!U11</f>
        <v>0</v>
      </c>
      <c r="J12" s="404">
        <f>'F4.2'!AT11</f>
        <v>0</v>
      </c>
      <c r="K12" s="405"/>
      <c r="L12" s="405"/>
      <c r="M12" s="404">
        <f t="shared" si="1"/>
        <v>0</v>
      </c>
      <c r="N12" s="404">
        <f t="shared" si="2"/>
        <v>0</v>
      </c>
    </row>
    <row r="13" spans="1:16" s="1" customFormat="1" ht="31.5" hidden="1" outlineLevel="1">
      <c r="A13" s="53">
        <f>'F4.2'!A12</f>
        <v>3</v>
      </c>
      <c r="B13" s="264" t="str">
        <f>'F4.2'!B12</f>
        <v>Supply and Installation of coal mill  liners(weld overlay) of XRP-903 Coal Mill in BM U-8, NPTPS,Parli-V.</v>
      </c>
      <c r="C13" s="185" t="str">
        <f>'F4.2'!D12</f>
        <v>Add Cap (As per 296 of 2019)</v>
      </c>
      <c r="D13" s="183" t="str">
        <f>IF('F4.2'!F12=0,"-",'F4.2'!F12)</f>
        <v>-</v>
      </c>
      <c r="E13" s="63">
        <f>'F4.2'!H12</f>
        <v>0</v>
      </c>
      <c r="F13" s="404">
        <f>'F4.2'!T12</f>
        <v>0.33134400000000003</v>
      </c>
      <c r="G13" s="404">
        <f>'F4.2'!AS12</f>
        <v>0.33134400000000003</v>
      </c>
      <c r="H13" s="404">
        <f t="shared" si="0"/>
        <v>0</v>
      </c>
      <c r="I13" s="404">
        <f>'F4.2'!U12</f>
        <v>0</v>
      </c>
      <c r="J13" s="404">
        <f>'F4.2'!AT12</f>
        <v>0</v>
      </c>
      <c r="K13" s="405"/>
      <c r="L13" s="405"/>
      <c r="M13" s="404">
        <f t="shared" si="1"/>
        <v>0</v>
      </c>
      <c r="N13" s="404">
        <f t="shared" si="2"/>
        <v>0</v>
      </c>
    </row>
    <row r="14" spans="1:16" s="1" customFormat="1" ht="31.5" hidden="1" outlineLevel="1">
      <c r="A14" s="53">
        <f>'F4.2'!A13</f>
        <v>4</v>
      </c>
      <c r="B14" s="230" t="str">
        <f>'F4.2'!B13</f>
        <v>Procurement of Coal Mill XRP-903 Bowl &amp; Bowl Hub of Unit # 8 at BM-NPTPS Parli-Vaijnath</v>
      </c>
      <c r="C14" s="185" t="str">
        <f>'F4.2'!D13</f>
        <v>Add Cap (As per 296 of 2019)</v>
      </c>
      <c r="D14" s="183" t="str">
        <f>IF('F4.2'!F13=0,"-",'F4.2'!F13)</f>
        <v>-</v>
      </c>
      <c r="E14" s="63">
        <f>'F4.2'!H13</f>
        <v>0</v>
      </c>
      <c r="F14" s="404">
        <f>'F4.2'!T13</f>
        <v>0.73326380000000002</v>
      </c>
      <c r="G14" s="404">
        <f>'F4.2'!AS13</f>
        <v>0.73326380000000002</v>
      </c>
      <c r="H14" s="404">
        <f t="shared" si="0"/>
        <v>0</v>
      </c>
      <c r="I14" s="404">
        <f>'F4.2'!U13</f>
        <v>0</v>
      </c>
      <c r="J14" s="404">
        <f>'F4.2'!AT13</f>
        <v>0</v>
      </c>
      <c r="K14" s="405"/>
      <c r="L14" s="405"/>
      <c r="M14" s="404">
        <f t="shared" si="1"/>
        <v>0</v>
      </c>
      <c r="N14" s="404">
        <f t="shared" si="2"/>
        <v>0</v>
      </c>
    </row>
    <row r="15" spans="1:16" s="2" customFormat="1" ht="15.75" hidden="1" outlineLevel="1">
      <c r="A15" s="53">
        <f>'F4.2'!A14</f>
        <v>5</v>
      </c>
      <c r="B15" s="264" t="str">
        <f>'F4.2'!B14</f>
        <v>Supply of impeller assembly for ID fan</v>
      </c>
      <c r="C15" s="185" t="str">
        <f>'F4.2'!D14</f>
        <v>Add Cap (As per 296 of 2019)</v>
      </c>
      <c r="D15" s="183" t="str">
        <f>IF('F4.2'!F14=0,"-",'F4.2'!F14)</f>
        <v>-</v>
      </c>
      <c r="E15" s="66">
        <f>'F4.2'!H14</f>
        <v>0</v>
      </c>
      <c r="F15" s="404">
        <f>'F4.2'!T14</f>
        <v>0</v>
      </c>
      <c r="G15" s="404">
        <f>'F4.2'!AS14</f>
        <v>0</v>
      </c>
      <c r="H15" s="404">
        <f t="shared" si="0"/>
        <v>0</v>
      </c>
      <c r="I15" s="404">
        <f>'F4.2'!U14</f>
        <v>0.52329999999999999</v>
      </c>
      <c r="J15" s="404">
        <f>'F4.2'!AT14</f>
        <v>0.52329999999999999</v>
      </c>
      <c r="K15" s="405"/>
      <c r="L15" s="405"/>
      <c r="M15" s="404">
        <f t="shared" si="1"/>
        <v>0.52329999999999999</v>
      </c>
      <c r="N15" s="404">
        <f t="shared" si="2"/>
        <v>0</v>
      </c>
    </row>
    <row r="16" spans="1:16" s="1" customFormat="1" ht="31.5" hidden="1" outlineLevel="1">
      <c r="A16" s="53">
        <f>'F4.2'!A15</f>
        <v>6</v>
      </c>
      <c r="B16" s="230" t="str">
        <f>'F4.2'!B15</f>
        <v>Procurement of Primary Air Fan &amp; Forced Draught Fan Drive Coupling on OEM basis required at BM U-8, NPTPS, Parli-V</v>
      </c>
      <c r="C16" s="185" t="str">
        <f>'F4.2'!D15</f>
        <v>Add Cap (As per 296 of 2019)</v>
      </c>
      <c r="D16" s="183" t="str">
        <f>IF('F4.2'!F15=0,"-",'F4.2'!F15)</f>
        <v>-</v>
      </c>
      <c r="E16" s="66">
        <f>'F4.2'!H15</f>
        <v>0</v>
      </c>
      <c r="F16" s="404">
        <f>'F4.2'!T15</f>
        <v>0</v>
      </c>
      <c r="G16" s="404">
        <f>'F4.2'!AS15</f>
        <v>0</v>
      </c>
      <c r="H16" s="404">
        <f t="shared" si="0"/>
        <v>0</v>
      </c>
      <c r="I16" s="404">
        <f>'F4.2'!U15</f>
        <v>0.19409999999999999</v>
      </c>
      <c r="J16" s="404">
        <f>'F4.2'!AT15</f>
        <v>0.19409999999999999</v>
      </c>
      <c r="K16" s="405"/>
      <c r="L16" s="405"/>
      <c r="M16" s="404">
        <f t="shared" si="1"/>
        <v>0.19409999999999999</v>
      </c>
      <c r="N16" s="404">
        <f t="shared" si="2"/>
        <v>0</v>
      </c>
    </row>
    <row r="17" spans="1:14" s="2" customFormat="1" ht="47.25" hidden="1" outlineLevel="1">
      <c r="A17" s="53">
        <f>'F4.2'!A16</f>
        <v>7</v>
      </c>
      <c r="B17" s="230" t="str">
        <f>'F4.2'!B16</f>
        <v>Procurement of  Primary Air Fan PAF 17/11.8-2 Hydraulic Adjustment Device on OEM basis required at BM U-8 NPTPS Parli-V</v>
      </c>
      <c r="C17" s="185" t="str">
        <f>'F4.2'!D16</f>
        <v>Add Cap (As per 296 of 2019)</v>
      </c>
      <c r="D17" s="183" t="str">
        <f>IF('F4.2'!F16=0,"-",'F4.2'!F16)</f>
        <v>-</v>
      </c>
      <c r="E17" s="67">
        <f>'F4.2'!H16</f>
        <v>0</v>
      </c>
      <c r="F17" s="404">
        <f>'F4.2'!T16</f>
        <v>0.53521083000000003</v>
      </c>
      <c r="G17" s="404">
        <f>'F4.2'!AS16</f>
        <v>0.53521083000000003</v>
      </c>
      <c r="H17" s="404">
        <f t="shared" si="0"/>
        <v>0</v>
      </c>
      <c r="I17" s="404">
        <f>'F4.2'!U16</f>
        <v>0</v>
      </c>
      <c r="J17" s="404">
        <f>'F4.2'!AT16</f>
        <v>0</v>
      </c>
      <c r="K17" s="405"/>
      <c r="L17" s="405"/>
      <c r="M17" s="404">
        <f t="shared" si="1"/>
        <v>0</v>
      </c>
      <c r="N17" s="404">
        <f t="shared" si="2"/>
        <v>0</v>
      </c>
    </row>
    <row r="18" spans="1:14" s="1" customFormat="1" ht="31.5" hidden="1" outlineLevel="1">
      <c r="A18" s="53">
        <f>'F4.2'!A17</f>
        <v>8</v>
      </c>
      <c r="B18" s="230" t="str">
        <f>'F4.2'!B17</f>
        <v>Proc of spares for fabric expansion joints required at BM U-8, NPTPS, Parli-V.</v>
      </c>
      <c r="C18" s="185" t="str">
        <f>'F4.2'!D17</f>
        <v>Add Cap (As per 296 of 2019)</v>
      </c>
      <c r="D18" s="183" t="str">
        <f>IF('F4.2'!F17=0,"-",'F4.2'!F17)</f>
        <v>-</v>
      </c>
      <c r="E18" s="66">
        <f>'F4.2'!H17</f>
        <v>0</v>
      </c>
      <c r="F18" s="404">
        <f>'F4.2'!T17</f>
        <v>0.56971689999999997</v>
      </c>
      <c r="G18" s="404">
        <f>'F4.2'!AS17</f>
        <v>0.56971689999999997</v>
      </c>
      <c r="H18" s="404">
        <f t="shared" si="0"/>
        <v>0</v>
      </c>
      <c r="I18" s="404">
        <f>'F4.2'!U17</f>
        <v>0</v>
      </c>
      <c r="J18" s="404">
        <f>'F4.2'!AT17</f>
        <v>0</v>
      </c>
      <c r="K18" s="405"/>
      <c r="L18" s="405"/>
      <c r="M18" s="404">
        <f t="shared" si="1"/>
        <v>0</v>
      </c>
      <c r="N18" s="404">
        <f t="shared" si="2"/>
        <v>0</v>
      </c>
    </row>
    <row r="19" spans="1:14" s="1" customFormat="1" ht="31.5" hidden="1" outlineLevel="1">
      <c r="A19" s="53">
        <f>'F4.2'!A18</f>
        <v>9</v>
      </c>
      <c r="B19" s="230" t="str">
        <f>'F4.2'!B18</f>
        <v>Proc of separator body and seperator top spares for coal mill XRP-903 at BM U-8, NPTPS Parli-V.</v>
      </c>
      <c r="C19" s="185" t="str">
        <f>'F4.2'!D18</f>
        <v>Add Cap (As per 296 of 2019)</v>
      </c>
      <c r="D19" s="183" t="str">
        <f>IF('F4.2'!F18=0,"-",'F4.2'!F18)</f>
        <v>-</v>
      </c>
      <c r="E19" s="66">
        <f>'F4.2'!H18</f>
        <v>0</v>
      </c>
      <c r="F19" s="404">
        <f>'F4.2'!T18</f>
        <v>0.42568995599999998</v>
      </c>
      <c r="G19" s="404">
        <f>'F4.2'!AS18</f>
        <v>0.42568995599999998</v>
      </c>
      <c r="H19" s="404">
        <f t="shared" si="0"/>
        <v>0</v>
      </c>
      <c r="I19" s="404">
        <f>'F4.2'!U18</f>
        <v>0</v>
      </c>
      <c r="J19" s="404">
        <f>'F4.2'!AT18</f>
        <v>0</v>
      </c>
      <c r="K19" s="405"/>
      <c r="L19" s="405"/>
      <c r="M19" s="404">
        <f t="shared" si="1"/>
        <v>0</v>
      </c>
      <c r="N19" s="404">
        <f t="shared" si="2"/>
        <v>0</v>
      </c>
    </row>
    <row r="20" spans="1:14" s="1" customFormat="1" ht="31.5" hidden="1" outlineLevel="1">
      <c r="A20" s="53">
        <f>'F4.2'!A19</f>
        <v>10</v>
      </c>
      <c r="B20" s="230" t="str">
        <f>'F4.2'!B19</f>
        <v>Proc of scrapper area &amp; reject system spares for coal mill XRP-903 at BM U-8, NPTPS Parli-V.</v>
      </c>
      <c r="C20" s="185" t="str">
        <f>'F4.2'!D19</f>
        <v>Add Cap (As per 296 of 2019)</v>
      </c>
      <c r="D20" s="183" t="str">
        <f>IF('F4.2'!F19=0,"-",'F4.2'!F19)</f>
        <v>-</v>
      </c>
      <c r="E20" s="66">
        <f>'F4.2'!H19</f>
        <v>0</v>
      </c>
      <c r="F20" s="404">
        <f>'F4.2'!T19</f>
        <v>0.27832896000000001</v>
      </c>
      <c r="G20" s="404">
        <f>'F4.2'!AS19</f>
        <v>0.27832896000000001</v>
      </c>
      <c r="H20" s="404">
        <f t="shared" si="0"/>
        <v>0</v>
      </c>
      <c r="I20" s="404">
        <f>'F4.2'!U19</f>
        <v>0</v>
      </c>
      <c r="J20" s="404">
        <f>'F4.2'!AT19</f>
        <v>0</v>
      </c>
      <c r="K20" s="405"/>
      <c r="L20" s="405"/>
      <c r="M20" s="404">
        <f t="shared" si="1"/>
        <v>0</v>
      </c>
      <c r="N20" s="404">
        <f t="shared" si="2"/>
        <v>0</v>
      </c>
    </row>
    <row r="21" spans="1:14" s="1" customFormat="1" ht="15.75" hidden="1" outlineLevel="1">
      <c r="A21" s="53">
        <f>'F4.2'!A20</f>
        <v>11</v>
      </c>
      <c r="B21" s="230" t="str">
        <f>'F4.2'!B20</f>
        <v>Proc of seal air fan spares at BM-8 NPTPS, Parli-V.</v>
      </c>
      <c r="C21" s="185" t="str">
        <f>'F4.2'!D20</f>
        <v>Add Cap (As per 296 of 2019)</v>
      </c>
      <c r="D21" s="183" t="str">
        <f>IF('F4.2'!F20=0,"-",'F4.2'!F20)</f>
        <v>-</v>
      </c>
      <c r="E21" s="67">
        <f>'F4.2'!H20</f>
        <v>0</v>
      </c>
      <c r="F21" s="404">
        <f>'F4.2'!T20</f>
        <v>0.26431690000000002</v>
      </c>
      <c r="G21" s="404">
        <f>'F4.2'!AS20</f>
        <v>0.26431690000000002</v>
      </c>
      <c r="H21" s="404">
        <f t="shared" si="0"/>
        <v>0</v>
      </c>
      <c r="I21" s="404">
        <f>'F4.2'!U20</f>
        <v>0</v>
      </c>
      <c r="J21" s="404">
        <f>'F4.2'!AT20</f>
        <v>0</v>
      </c>
      <c r="K21" s="405"/>
      <c r="L21" s="405"/>
      <c r="M21" s="404">
        <f t="shared" si="1"/>
        <v>0</v>
      </c>
      <c r="N21" s="404">
        <f t="shared" si="2"/>
        <v>0</v>
      </c>
    </row>
    <row r="22" spans="1:14" s="2" customFormat="1" ht="31.5" hidden="1" outlineLevel="1">
      <c r="A22" s="53">
        <f>'F4.2'!A21</f>
        <v>12</v>
      </c>
      <c r="B22" s="230" t="str">
        <f>'F4.2'!B21</f>
        <v>Procurement of  FD Fan Type FAF 17/9.5-1 Drive Coupling required at BM U-8 NPTPS Parli-V</v>
      </c>
      <c r="C22" s="185" t="str">
        <f>'F4.2'!D21</f>
        <v>Add Cap (As per 296 of 2019)</v>
      </c>
      <c r="D22" s="183" t="str">
        <f>IF('F4.2'!F21=0,"-",'F4.2'!F21)</f>
        <v>-</v>
      </c>
      <c r="E22" s="66">
        <f>'F4.2'!H21</f>
        <v>0</v>
      </c>
      <c r="F22" s="404">
        <f>'F4.2'!T21</f>
        <v>0</v>
      </c>
      <c r="G22" s="404">
        <f>'F4.2'!AS21</f>
        <v>0</v>
      </c>
      <c r="H22" s="404">
        <f t="shared" si="0"/>
        <v>0</v>
      </c>
      <c r="I22" s="404">
        <f>'F4.2'!U21</f>
        <v>0</v>
      </c>
      <c r="J22" s="404">
        <f>'F4.2'!AT21</f>
        <v>0</v>
      </c>
      <c r="K22" s="405"/>
      <c r="L22" s="405"/>
      <c r="M22" s="404">
        <f t="shared" si="1"/>
        <v>0</v>
      </c>
      <c r="N22" s="404">
        <f t="shared" si="2"/>
        <v>0</v>
      </c>
    </row>
    <row r="23" spans="1:14" s="1" customFormat="1" ht="31.5" hidden="1" outlineLevel="1">
      <c r="A23" s="53">
        <f>'F4.2'!A22</f>
        <v>13</v>
      </c>
      <c r="B23" s="230" t="str">
        <f>'F4.2'!B22</f>
        <v>Procurement of complete planatary gear box-KMP -280/300 for coal mill XRP-903 at BM U-8 NPTPS Parli-V</v>
      </c>
      <c r="C23" s="185" t="str">
        <f>'F4.2'!D22</f>
        <v>Add Cap (As per 296 of 2019)</v>
      </c>
      <c r="D23" s="183" t="str">
        <f>IF('F4.2'!F22=0,"-",'F4.2'!F22)</f>
        <v>-</v>
      </c>
      <c r="E23" s="66">
        <f>'F4.2'!H22</f>
        <v>0</v>
      </c>
      <c r="F23" s="404">
        <f>'F4.2'!T22</f>
        <v>0</v>
      </c>
      <c r="G23" s="404">
        <f>'F4.2'!AS22</f>
        <v>0</v>
      </c>
      <c r="H23" s="404">
        <f t="shared" si="0"/>
        <v>0</v>
      </c>
      <c r="I23" s="404">
        <f>'F4.2'!U22</f>
        <v>0</v>
      </c>
      <c r="J23" s="404">
        <f>'F4.2'!AT22</f>
        <v>0</v>
      </c>
      <c r="K23" s="405"/>
      <c r="L23" s="405"/>
      <c r="M23" s="404">
        <f t="shared" si="1"/>
        <v>0</v>
      </c>
      <c r="N23" s="404">
        <f t="shared" si="2"/>
        <v>0</v>
      </c>
    </row>
    <row r="24" spans="1:14" s="1" customFormat="1" ht="15.75" hidden="1" outlineLevel="1">
      <c r="A24" s="205">
        <f>'F4.2'!A23</f>
        <v>2</v>
      </c>
      <c r="B24" s="206" t="str">
        <f>'F4.2'!B23</f>
        <v>Turbine and Auxiliaries</v>
      </c>
      <c r="C24" s="208" t="str">
        <f>'F4.2'!D23</f>
        <v>Add Cap (As per 296 of 2019)</v>
      </c>
      <c r="D24" s="210" t="str">
        <f>IF('F4.2'!F23=0,"-",'F4.2'!F23)</f>
        <v>-</v>
      </c>
      <c r="E24" s="204">
        <f>'F4.2'!H23</f>
        <v>4.3</v>
      </c>
      <c r="F24" s="404">
        <f>'F4.2'!T23</f>
        <v>0</v>
      </c>
      <c r="G24" s="404">
        <f>'F4.2'!AS23</f>
        <v>0</v>
      </c>
      <c r="H24" s="404">
        <f t="shared" si="0"/>
        <v>0</v>
      </c>
      <c r="I24" s="404">
        <f>'F4.2'!U23</f>
        <v>0</v>
      </c>
      <c r="J24" s="404">
        <f>'F4.2'!AT23</f>
        <v>0</v>
      </c>
      <c r="K24" s="405"/>
      <c r="L24" s="405"/>
      <c r="M24" s="404">
        <f t="shared" si="1"/>
        <v>0</v>
      </c>
      <c r="N24" s="404">
        <f t="shared" si="2"/>
        <v>0</v>
      </c>
    </row>
    <row r="25" spans="1:14" s="1" customFormat="1" ht="47.25" hidden="1" outlineLevel="1">
      <c r="A25" s="68">
        <f>'F4.2'!A24</f>
        <v>1</v>
      </c>
      <c r="B25" s="230" t="str">
        <f>'F4.2'!B24</f>
        <v>Procurement of spares for Equipment Cooling Water Pumps (Make-FLOWMORE) of model FIG-5824 (SG Side) and FIG-5822 (TG side) at Unit-8 NPTPS Parli-V</v>
      </c>
      <c r="C25" s="185" t="str">
        <f>'F4.2'!D24</f>
        <v>Add Cap (As per 296 of 2019)</v>
      </c>
      <c r="D25" s="183" t="str">
        <f>IF('F4.2'!F24=0,"-",'F4.2'!F24)</f>
        <v>-</v>
      </c>
      <c r="E25" s="66">
        <f>'F4.2'!H24</f>
        <v>0</v>
      </c>
      <c r="F25" s="404">
        <f>'F4.2'!T24</f>
        <v>0.51811829399999998</v>
      </c>
      <c r="G25" s="404">
        <f>'F4.2'!AS24</f>
        <v>0.51811829399999998</v>
      </c>
      <c r="H25" s="404">
        <f t="shared" si="0"/>
        <v>0</v>
      </c>
      <c r="I25" s="404">
        <f>'F4.2'!U24</f>
        <v>0</v>
      </c>
      <c r="J25" s="404">
        <f>'F4.2'!AT24</f>
        <v>0</v>
      </c>
      <c r="K25" s="405"/>
      <c r="L25" s="405"/>
      <c r="M25" s="404">
        <f t="shared" si="1"/>
        <v>0</v>
      </c>
      <c r="N25" s="404">
        <f t="shared" si="2"/>
        <v>0</v>
      </c>
    </row>
    <row r="26" spans="1:14" s="1" customFormat="1" ht="31.5" hidden="1" outlineLevel="1">
      <c r="A26" s="68">
        <f>'F4.2'!A25</f>
        <v>2</v>
      </c>
      <c r="B26" s="230" t="str">
        <f>'F4.2'!B25</f>
        <v>Supply of spars for recovery &amp; FF Pumps along with work  at U#8</v>
      </c>
      <c r="C26" s="185" t="str">
        <f>'F4.2'!D25</f>
        <v>Add Cap (As per 296 of 2019)</v>
      </c>
      <c r="D26" s="183" t="str">
        <f>IF('F4.2'!F25=0,"-",'F4.2'!F25)</f>
        <v>-</v>
      </c>
      <c r="E26" s="67">
        <f>'F4.2'!H25</f>
        <v>0</v>
      </c>
      <c r="F26" s="404">
        <f>'F4.2'!T25</f>
        <v>0.37712800000000002</v>
      </c>
      <c r="G26" s="404">
        <f>'F4.2'!AS25</f>
        <v>0.37712800000000002</v>
      </c>
      <c r="H26" s="404">
        <f t="shared" si="0"/>
        <v>0</v>
      </c>
      <c r="I26" s="404">
        <f>'F4.2'!U25</f>
        <v>0</v>
      </c>
      <c r="J26" s="404">
        <f>'F4.2'!AT25</f>
        <v>0</v>
      </c>
      <c r="K26" s="405"/>
      <c r="L26" s="405"/>
      <c r="M26" s="404">
        <f t="shared" si="1"/>
        <v>0</v>
      </c>
      <c r="N26" s="404">
        <f t="shared" si="2"/>
        <v>0</v>
      </c>
    </row>
    <row r="27" spans="1:14" s="1" customFormat="1" ht="15.75" hidden="1" outlineLevel="1">
      <c r="A27" s="68">
        <f>'F4.2'!A26</f>
        <v>3</v>
      </c>
      <c r="B27" s="230" t="str">
        <f>'F4.2'!B26</f>
        <v>Supply of seal oil vacuum pump  in unit 08</v>
      </c>
      <c r="C27" s="185" t="str">
        <f>'F4.2'!D26</f>
        <v>Add Cap (As per 296 of 2019)</v>
      </c>
      <c r="D27" s="183" t="str">
        <f>IF('F4.2'!F26=0,"-",'F4.2'!F26)</f>
        <v>-</v>
      </c>
      <c r="E27" s="66">
        <f>'F4.2'!H26</f>
        <v>0</v>
      </c>
      <c r="F27" s="404">
        <f>'F4.2'!T26</f>
        <v>0.27501740000000002</v>
      </c>
      <c r="G27" s="404">
        <f>'F4.2'!AS26</f>
        <v>0.27501740000000002</v>
      </c>
      <c r="H27" s="404">
        <f t="shared" si="0"/>
        <v>0</v>
      </c>
      <c r="I27" s="404">
        <f>'F4.2'!U26</f>
        <v>0</v>
      </c>
      <c r="J27" s="404">
        <f>'F4.2'!AT26</f>
        <v>0</v>
      </c>
      <c r="K27" s="405"/>
      <c r="L27" s="405"/>
      <c r="M27" s="404">
        <f t="shared" si="1"/>
        <v>0</v>
      </c>
      <c r="N27" s="404">
        <f t="shared" si="2"/>
        <v>0</v>
      </c>
    </row>
    <row r="28" spans="1:14" s="2" customFormat="1" ht="47.25" hidden="1" outlineLevel="1">
      <c r="A28" s="68">
        <f>'F4.2'!A27</f>
        <v>4</v>
      </c>
      <c r="B28" s="230" t="str">
        <f>'F4.2'!B27</f>
        <v>Procurement of AC pressure pipes (235MM OD, 200MM ID, 4.5M Length) for NDCT hot spray water distribution system in Unit-8 NPTPS Parli-Vaijnath</v>
      </c>
      <c r="C28" s="185" t="str">
        <f>'F4.2'!D27</f>
        <v>Add Cap (As per 296 of 2019)</v>
      </c>
      <c r="D28" s="183" t="str">
        <f>IF('F4.2'!F27=0,"-",'F4.2'!F27)</f>
        <v>-</v>
      </c>
      <c r="E28" s="66">
        <f>'F4.2'!H27</f>
        <v>0</v>
      </c>
      <c r="F28" s="404">
        <f>'F4.2'!T27</f>
        <v>0.42522480000000001</v>
      </c>
      <c r="G28" s="404">
        <f>'F4.2'!AS27</f>
        <v>0.42522480000000001</v>
      </c>
      <c r="H28" s="404">
        <f t="shared" si="0"/>
        <v>0</v>
      </c>
      <c r="I28" s="404">
        <f>'F4.2'!U27</f>
        <v>0</v>
      </c>
      <c r="J28" s="404">
        <f>'F4.2'!AT27</f>
        <v>0</v>
      </c>
      <c r="K28" s="405"/>
      <c r="L28" s="405"/>
      <c r="M28" s="404">
        <f t="shared" si="1"/>
        <v>0</v>
      </c>
      <c r="N28" s="404">
        <f t="shared" si="2"/>
        <v>0</v>
      </c>
    </row>
    <row r="29" spans="1:14" s="1" customFormat="1" ht="31.5" hidden="1" outlineLevel="1">
      <c r="A29" s="68">
        <f>'F4.2'!A28</f>
        <v>5</v>
      </c>
      <c r="B29" s="230" t="str">
        <f>'F4.2'!B28</f>
        <v>Supply of M/s Summits make Instrument Air Dryer &amp; spares at U # 8 TM, Parli-V</v>
      </c>
      <c r="C29" s="185" t="str">
        <f>'F4.2'!D28</f>
        <v>Add Cap (As per 296 of 2019)</v>
      </c>
      <c r="D29" s="183" t="str">
        <f>IF('F4.2'!F28=0,"-",'F4.2'!F28)</f>
        <v>-</v>
      </c>
      <c r="E29" s="66">
        <f>'F4.2'!H28</f>
        <v>0</v>
      </c>
      <c r="F29" s="404">
        <f>'F4.2'!T28</f>
        <v>0.54787163999999999</v>
      </c>
      <c r="G29" s="404">
        <f>'F4.2'!AS28</f>
        <v>0.54787163999999999</v>
      </c>
      <c r="H29" s="404">
        <f t="shared" si="0"/>
        <v>0</v>
      </c>
      <c r="I29" s="404">
        <f>'F4.2'!U28</f>
        <v>0</v>
      </c>
      <c r="J29" s="404">
        <f>'F4.2'!AT28</f>
        <v>0</v>
      </c>
      <c r="K29" s="405"/>
      <c r="L29" s="405"/>
      <c r="M29" s="404">
        <f t="shared" si="1"/>
        <v>0</v>
      </c>
      <c r="N29" s="404">
        <f t="shared" si="2"/>
        <v>0</v>
      </c>
    </row>
    <row r="30" spans="1:14" s="1" customFormat="1" ht="15.75" hidden="1" outlineLevel="1">
      <c r="A30" s="68">
        <f>'F4.2'!A29</f>
        <v>6</v>
      </c>
      <c r="B30" s="230" t="str">
        <f>'F4.2'!B29</f>
        <v>Supply of PVC fills for NDCTs at U # 8 TM, Parli-V</v>
      </c>
      <c r="C30" s="185" t="str">
        <f>'F4.2'!D29</f>
        <v>Add Cap (As per 296 of 2019)</v>
      </c>
      <c r="D30" s="183" t="str">
        <f>IF('F4.2'!F29=0,"-",'F4.2'!F29)</f>
        <v>-</v>
      </c>
      <c r="E30" s="66">
        <f>'F4.2'!H29</f>
        <v>0</v>
      </c>
      <c r="F30" s="404">
        <f>'F4.2'!T29</f>
        <v>0.58244799999999997</v>
      </c>
      <c r="G30" s="404">
        <f>'F4.2'!AS29</f>
        <v>0.58244799999999997</v>
      </c>
      <c r="H30" s="404">
        <f t="shared" si="0"/>
        <v>0</v>
      </c>
      <c r="I30" s="404">
        <f>'F4.2'!U29</f>
        <v>0</v>
      </c>
      <c r="J30" s="404">
        <f>'F4.2'!AT29</f>
        <v>0</v>
      </c>
      <c r="K30" s="405"/>
      <c r="L30" s="405"/>
      <c r="M30" s="404">
        <f t="shared" si="1"/>
        <v>0</v>
      </c>
      <c r="N30" s="404">
        <f t="shared" si="2"/>
        <v>0</v>
      </c>
    </row>
    <row r="31" spans="1:14" s="1" customFormat="1" ht="31.5" hidden="1" outlineLevel="1">
      <c r="A31" s="68">
        <f>'F4.2'!A30</f>
        <v>7</v>
      </c>
      <c r="B31" s="230" t="str">
        <f>'F4.2'!B30</f>
        <v>Procurement of NB 600MM Gate valves for ACW self cleaning strainers in U#8 TM NPTPS Parli-V</v>
      </c>
      <c r="C31" s="185" t="str">
        <f>'F4.2'!D30</f>
        <v>Add Cap (As per 296 of 2019)</v>
      </c>
      <c r="D31" s="183" t="str">
        <f>IF('F4.2'!F30=0,"-",'F4.2'!F30)</f>
        <v>-</v>
      </c>
      <c r="E31" s="66">
        <f>'F4.2'!H30</f>
        <v>0</v>
      </c>
      <c r="F31" s="404">
        <f>'F4.2'!T30</f>
        <v>0.42338399999999998</v>
      </c>
      <c r="G31" s="404">
        <f>'F4.2'!AS30</f>
        <v>0.42338399999999998</v>
      </c>
      <c r="H31" s="404">
        <f t="shared" si="0"/>
        <v>0</v>
      </c>
      <c r="I31" s="404">
        <f>'F4.2'!U30</f>
        <v>0</v>
      </c>
      <c r="J31" s="404">
        <f>'F4.2'!AT30</f>
        <v>0</v>
      </c>
      <c r="K31" s="405"/>
      <c r="L31" s="405"/>
      <c r="M31" s="404">
        <f t="shared" si="1"/>
        <v>0</v>
      </c>
      <c r="N31" s="404">
        <f t="shared" si="2"/>
        <v>0</v>
      </c>
    </row>
    <row r="32" spans="1:14" s="1" customFormat="1" ht="31.5" hidden="1" outlineLevel="1">
      <c r="A32" s="68">
        <f>'F4.2'!A31</f>
        <v>8</v>
      </c>
      <c r="B32" s="230" t="str">
        <f>'F4.2'!B31</f>
        <v>Procurement of Mechanical seals ( Make Leak-Proof) for various pumps in TM Unit-8 NPTPS Parli.</v>
      </c>
      <c r="C32" s="185" t="str">
        <f>'F4.2'!D31</f>
        <v>Add Cap (As per 296 of 2019)</v>
      </c>
      <c r="D32" s="183" t="str">
        <f>IF('F4.2'!F31=0,"-",'F4.2'!F31)</f>
        <v>-</v>
      </c>
      <c r="E32" s="67">
        <f>'F4.2'!H31</f>
        <v>0</v>
      </c>
      <c r="F32" s="404">
        <f>'F4.2'!T31</f>
        <v>0.49233139999999997</v>
      </c>
      <c r="G32" s="404">
        <f>'F4.2'!AS31</f>
        <v>0.49233139999999997</v>
      </c>
      <c r="H32" s="404">
        <f t="shared" si="0"/>
        <v>0</v>
      </c>
      <c r="I32" s="404">
        <f>'F4.2'!U31</f>
        <v>0</v>
      </c>
      <c r="J32" s="404">
        <f>'F4.2'!AT31</f>
        <v>0</v>
      </c>
      <c r="K32" s="405"/>
      <c r="L32" s="405"/>
      <c r="M32" s="404">
        <f t="shared" si="1"/>
        <v>0</v>
      </c>
      <c r="N32" s="404">
        <f t="shared" si="2"/>
        <v>0</v>
      </c>
    </row>
    <row r="33" spans="1:14" s="2" customFormat="1" ht="15.75" hidden="1" outlineLevel="1">
      <c r="A33" s="68">
        <f>'F4.2'!A32</f>
        <v>9</v>
      </c>
      <c r="B33" s="230" t="str">
        <f>'F4.2'!B32</f>
        <v>Supply of SS 304 pipes &amp; others at U # 8 TM, Parli-V.</v>
      </c>
      <c r="C33" s="185" t="str">
        <f>'F4.2'!D32</f>
        <v>Add Cap (As per 296 of 2019)</v>
      </c>
      <c r="D33" s="183" t="str">
        <f>IF('F4.2'!F32=0,"-",'F4.2'!F32)</f>
        <v>-</v>
      </c>
      <c r="E33" s="69">
        <f>'F4.2'!H32</f>
        <v>0</v>
      </c>
      <c r="F33" s="404">
        <f>'F4.2'!T32</f>
        <v>0.52905441600000003</v>
      </c>
      <c r="G33" s="404">
        <f>'F4.2'!AS32</f>
        <v>0.52905441600000003</v>
      </c>
      <c r="H33" s="404">
        <f t="shared" si="0"/>
        <v>0</v>
      </c>
      <c r="I33" s="404">
        <f>'F4.2'!U32</f>
        <v>0</v>
      </c>
      <c r="J33" s="404">
        <f>'F4.2'!AT32</f>
        <v>0</v>
      </c>
      <c r="K33" s="405"/>
      <c r="L33" s="405"/>
      <c r="M33" s="404">
        <f t="shared" si="1"/>
        <v>0</v>
      </c>
      <c r="N33" s="404">
        <f t="shared" si="2"/>
        <v>0</v>
      </c>
    </row>
    <row r="34" spans="1:14" s="1" customFormat="1" ht="15.75" hidden="1" outlineLevel="1">
      <c r="A34" s="205">
        <f>'F4.2'!A33</f>
        <v>3</v>
      </c>
      <c r="B34" s="206" t="str">
        <f>'F4.2'!B33</f>
        <v xml:space="preserve">Electrical and Instrumentation </v>
      </c>
      <c r="C34" s="208" t="str">
        <f>'F4.2'!D33</f>
        <v>Add Cap (As per 296 of 2019)</v>
      </c>
      <c r="D34" s="210" t="str">
        <f>IF('F4.2'!F33=0,"-",'F4.2'!F33)</f>
        <v>-</v>
      </c>
      <c r="E34" s="204">
        <f>'F4.2'!H33</f>
        <v>6.1</v>
      </c>
      <c r="F34" s="404">
        <f>'F4.2'!T33</f>
        <v>0</v>
      </c>
      <c r="G34" s="404">
        <f>'F4.2'!AS33</f>
        <v>0</v>
      </c>
      <c r="H34" s="404">
        <f t="shared" si="0"/>
        <v>0</v>
      </c>
      <c r="I34" s="404">
        <f>'F4.2'!U33</f>
        <v>0</v>
      </c>
      <c r="J34" s="404">
        <f>'F4.2'!AT33</f>
        <v>0</v>
      </c>
      <c r="K34" s="405"/>
      <c r="L34" s="405"/>
      <c r="M34" s="404">
        <f t="shared" si="1"/>
        <v>0</v>
      </c>
      <c r="N34" s="404">
        <f t="shared" si="2"/>
        <v>0</v>
      </c>
    </row>
    <row r="35" spans="1:14" s="1" customFormat="1" ht="30" hidden="1" outlineLevel="1">
      <c r="A35" s="68">
        <f>'F4.2'!A34</f>
        <v>1</v>
      </c>
      <c r="B35" s="231" t="str">
        <f>'F4.2'!B34</f>
        <v>Supply of Instrumentation Spares of LP Bypass System at Unit-8.</v>
      </c>
      <c r="C35" s="185" t="str">
        <f>'F4.2'!D34</f>
        <v>Add Cap (As per 296 of 2019)</v>
      </c>
      <c r="D35" s="183" t="str">
        <f>IF('F4.2'!F34=0,"-",'F4.2'!F34)</f>
        <v>-</v>
      </c>
      <c r="E35" s="69">
        <f>'F4.2'!H34</f>
        <v>0</v>
      </c>
      <c r="F35" s="404">
        <f>'F4.2'!T34</f>
        <v>1.9614571240000001</v>
      </c>
      <c r="G35" s="404">
        <f>'F4.2'!AS34</f>
        <v>1.9614571240000001</v>
      </c>
      <c r="H35" s="404">
        <f t="shared" si="0"/>
        <v>0</v>
      </c>
      <c r="I35" s="404">
        <f>'F4.2'!U34</f>
        <v>0</v>
      </c>
      <c r="J35" s="404">
        <f>'F4.2'!AT34</f>
        <v>0</v>
      </c>
      <c r="K35" s="405"/>
      <c r="L35" s="405"/>
      <c r="M35" s="404">
        <f t="shared" si="1"/>
        <v>0</v>
      </c>
      <c r="N35" s="404">
        <f t="shared" si="2"/>
        <v>0</v>
      </c>
    </row>
    <row r="36" spans="1:14" s="1" customFormat="1" ht="31.5" hidden="1" outlineLevel="1">
      <c r="A36" s="68">
        <f>'F4.2'!A35</f>
        <v>2</v>
      </c>
      <c r="B36" s="232" t="str">
        <f>'F4.2'!B35</f>
        <v>Procurement of Schneider MICOM Numerical Relays for GRP and STPR swithcgear at NPTPS Unit-8 Testing</v>
      </c>
      <c r="C36" s="185" t="str">
        <f>'F4.2'!D35</f>
        <v>Add Cap (As per 296 of 2019)</v>
      </c>
      <c r="D36" s="183" t="str">
        <f>IF('F4.2'!F35=0,"-",'F4.2'!F35)</f>
        <v>-</v>
      </c>
      <c r="E36" s="69">
        <f>'F4.2'!H35</f>
        <v>0</v>
      </c>
      <c r="F36" s="404">
        <f>'F4.2'!T35</f>
        <v>0.47613</v>
      </c>
      <c r="G36" s="404">
        <f>'F4.2'!AS35</f>
        <v>0.47613</v>
      </c>
      <c r="H36" s="404">
        <f t="shared" si="0"/>
        <v>0</v>
      </c>
      <c r="I36" s="404">
        <f>'F4.2'!U35</f>
        <v>0</v>
      </c>
      <c r="J36" s="404">
        <f>'F4.2'!AT35</f>
        <v>0</v>
      </c>
      <c r="K36" s="405"/>
      <c r="L36" s="405"/>
      <c r="M36" s="404">
        <f t="shared" si="1"/>
        <v>0</v>
      </c>
      <c r="N36" s="404">
        <f t="shared" si="2"/>
        <v>0</v>
      </c>
    </row>
    <row r="37" spans="1:14" s="1" customFormat="1" ht="31.5" hidden="1" outlineLevel="1">
      <c r="A37" s="114">
        <f>'F4.2'!A36</f>
        <v>3</v>
      </c>
      <c r="B37" s="232" t="str">
        <f>'F4.2'!B36</f>
        <v xml:space="preserve">Procurement of 220V DC Chloride make (formally caldyne) make battery chargers Spre of Unit 8 NPTPS Parli-V                           </v>
      </c>
      <c r="C37" s="185" t="str">
        <f>'F4.2'!D36</f>
        <v>Add Cap (As per 296 of 2019)</v>
      </c>
      <c r="D37" s="183" t="str">
        <f>IF('F4.2'!F36=0,"-",'F4.2'!F36)</f>
        <v>-</v>
      </c>
      <c r="E37" s="67">
        <f>'F4.2'!H36</f>
        <v>0</v>
      </c>
      <c r="F37" s="404">
        <f>'F4.2'!T36</f>
        <v>0.23365298000000001</v>
      </c>
      <c r="G37" s="404">
        <f>'F4.2'!AS36</f>
        <v>0.23365298000000001</v>
      </c>
      <c r="H37" s="404">
        <f t="shared" si="0"/>
        <v>0</v>
      </c>
      <c r="I37" s="404">
        <f>'F4.2'!U36</f>
        <v>0</v>
      </c>
      <c r="J37" s="404">
        <f>'F4.2'!AT36</f>
        <v>0</v>
      </c>
      <c r="K37" s="405"/>
      <c r="L37" s="405"/>
      <c r="M37" s="404">
        <f t="shared" si="1"/>
        <v>0</v>
      </c>
      <c r="N37" s="404">
        <f t="shared" si="2"/>
        <v>0</v>
      </c>
    </row>
    <row r="38" spans="1:14" s="1" customFormat="1" ht="31.5" hidden="1" outlineLevel="1">
      <c r="A38" s="114">
        <f>'F4.2'!A37</f>
        <v>4</v>
      </c>
      <c r="B38" s="232" t="str">
        <f>'F4.2'!B37</f>
        <v>Procurement of 24V DC Chhabi make make battery chargers Spare of Unit 8 NPTPS Parli-V</v>
      </c>
      <c r="C38" s="185" t="str">
        <f>'F4.2'!D37</f>
        <v>Add Cap (As per 296 of 2019)</v>
      </c>
      <c r="D38" s="183" t="str">
        <f>IF('F4.2'!F37=0,"-",'F4.2'!F37)</f>
        <v>-</v>
      </c>
      <c r="E38" s="66">
        <f>'F4.2'!H37</f>
        <v>0</v>
      </c>
      <c r="F38" s="404">
        <f>'F4.2'!T37</f>
        <v>0.16464893999999999</v>
      </c>
      <c r="G38" s="404">
        <f>'F4.2'!AS37</f>
        <v>0.16464893999999999</v>
      </c>
      <c r="H38" s="404">
        <f t="shared" si="0"/>
        <v>0</v>
      </c>
      <c r="I38" s="404">
        <f>'F4.2'!U37</f>
        <v>0.06</v>
      </c>
      <c r="J38" s="404">
        <f>'F4.2'!AT37</f>
        <v>0.06</v>
      </c>
      <c r="K38" s="405"/>
      <c r="L38" s="405"/>
      <c r="M38" s="404">
        <f t="shared" si="1"/>
        <v>0.06</v>
      </c>
      <c r="N38" s="404">
        <f t="shared" si="2"/>
        <v>0</v>
      </c>
    </row>
    <row r="39" spans="1:14" s="2" customFormat="1" ht="31.5" hidden="1" outlineLevel="1">
      <c r="A39" s="68">
        <f>'F4.2'!A38</f>
        <v>5</v>
      </c>
      <c r="B39" s="232" t="str">
        <f>'F4.2'!B38</f>
        <v xml:space="preserve"> Procurement of Spare for Hitachi Hi-Rel make UPS systems installed at Unit-8 NPTPS Parli Vaijnath.</v>
      </c>
      <c r="C39" s="185" t="str">
        <f>'F4.2'!D38</f>
        <v>Add Cap (As per 296 of 2019)</v>
      </c>
      <c r="D39" s="183" t="str">
        <f>IF('F4.2'!F38=0,"-",'F4.2'!F38)</f>
        <v>-</v>
      </c>
      <c r="E39" s="66">
        <f>'F4.2'!H38</f>
        <v>0</v>
      </c>
      <c r="F39" s="404">
        <f>'F4.2'!T38</f>
        <v>0.19186271399999999</v>
      </c>
      <c r="G39" s="404">
        <f>'F4.2'!AS38</f>
        <v>0.19186271399999999</v>
      </c>
      <c r="H39" s="404">
        <f t="shared" si="0"/>
        <v>0</v>
      </c>
      <c r="I39" s="404">
        <f>'F4.2'!U38</f>
        <v>0</v>
      </c>
      <c r="J39" s="404">
        <f>'F4.2'!AT38</f>
        <v>0</v>
      </c>
      <c r="K39" s="405"/>
      <c r="L39" s="405"/>
      <c r="M39" s="404">
        <f t="shared" si="1"/>
        <v>0</v>
      </c>
      <c r="N39" s="404">
        <f t="shared" si="2"/>
        <v>0</v>
      </c>
    </row>
    <row r="40" spans="1:14" s="1" customFormat="1" ht="63" hidden="1" outlineLevel="1">
      <c r="A40" s="114">
        <f>'F4.2'!A39</f>
        <v>6</v>
      </c>
      <c r="B40" s="232" t="str">
        <f>'F4.2'!B39</f>
        <v>Procurement of various test kit for testing U#8 such as energy meter calibration kit, DC earth faulth locator kit, promary current injection kit, breaker time measurement kit, numeric relay test kit and other testing instruments.</v>
      </c>
      <c r="C40" s="185" t="str">
        <f>'F4.2'!D39</f>
        <v>Add Cap (As per 296 of 2019)</v>
      </c>
      <c r="D40" s="183" t="str">
        <f>IF('F4.2'!F39=0,"-",'F4.2'!F39)</f>
        <v>-</v>
      </c>
      <c r="E40" s="67">
        <f>'F4.2'!H39</f>
        <v>0</v>
      </c>
      <c r="F40" s="404">
        <f>'F4.2'!T39</f>
        <v>0.6734502</v>
      </c>
      <c r="G40" s="404">
        <f>'F4.2'!AS39</f>
        <v>0.6734502</v>
      </c>
      <c r="H40" s="404">
        <f t="shared" si="0"/>
        <v>0</v>
      </c>
      <c r="I40" s="404">
        <f>'F4.2'!U39</f>
        <v>0</v>
      </c>
      <c r="J40" s="404">
        <f>'F4.2'!AT39</f>
        <v>0</v>
      </c>
      <c r="K40" s="405"/>
      <c r="L40" s="405"/>
      <c r="M40" s="404">
        <f t="shared" si="1"/>
        <v>0</v>
      </c>
      <c r="N40" s="404">
        <f t="shared" si="2"/>
        <v>0</v>
      </c>
    </row>
    <row r="41" spans="1:14" s="1" customFormat="1" ht="47.25" hidden="1" outlineLevel="1">
      <c r="A41" s="68">
        <f>'F4.2'!A40</f>
        <v>7</v>
      </c>
      <c r="B41" s="232" t="str">
        <f>'F4.2'!B40</f>
        <v>Procurement of   Energymeter Caliberation Software Module and hardware for upgrading Numeric Relay Test kit at Unit -8 Testing.</v>
      </c>
      <c r="C41" s="185" t="str">
        <f>'F4.2'!D40</f>
        <v>Add Cap (As per 296 of 2019)</v>
      </c>
      <c r="D41" s="183" t="str">
        <f>IF('F4.2'!F40=0,"-",'F4.2'!F40)</f>
        <v>-</v>
      </c>
      <c r="E41" s="115">
        <f>'F4.2'!H40</f>
        <v>0</v>
      </c>
      <c r="F41" s="404">
        <f>'F4.2'!T40</f>
        <v>0.118629766</v>
      </c>
      <c r="G41" s="404">
        <f>'F4.2'!AS40</f>
        <v>0.118629766</v>
      </c>
      <c r="H41" s="404">
        <f t="shared" si="0"/>
        <v>0</v>
      </c>
      <c r="I41" s="404">
        <f>'F4.2'!U40</f>
        <v>0</v>
      </c>
      <c r="J41" s="404">
        <f>'F4.2'!AT40</f>
        <v>0</v>
      </c>
      <c r="K41" s="405"/>
      <c r="L41" s="405"/>
      <c r="M41" s="404">
        <f t="shared" si="1"/>
        <v>0</v>
      </c>
      <c r="N41" s="404">
        <f t="shared" si="2"/>
        <v>0</v>
      </c>
    </row>
    <row r="42" spans="1:14" s="1" customFormat="1" ht="15.75" hidden="1" outlineLevel="1">
      <c r="A42" s="114">
        <f>'F4.2'!A41</f>
        <v>8</v>
      </c>
      <c r="B42" s="233" t="str">
        <f>'F4.2'!B41</f>
        <v>Procurement of H T Motors.</v>
      </c>
      <c r="C42" s="185" t="str">
        <f>'F4.2'!D41</f>
        <v>Add Cap (As per 296 of 2019)</v>
      </c>
      <c r="D42" s="183" t="str">
        <f>IF('F4.2'!F41=0,"-",'F4.2'!F41)</f>
        <v>-</v>
      </c>
      <c r="E42" s="67">
        <f>'F4.2'!H41</f>
        <v>0</v>
      </c>
      <c r="F42" s="404">
        <f>'F4.2'!T41</f>
        <v>0</v>
      </c>
      <c r="G42" s="404">
        <f>'F4.2'!AS41</f>
        <v>0</v>
      </c>
      <c r="H42" s="404">
        <f t="shared" si="0"/>
        <v>0</v>
      </c>
      <c r="I42" s="404">
        <f>'F4.2'!U41</f>
        <v>0</v>
      </c>
      <c r="J42" s="404">
        <f>'F4.2'!AT41</f>
        <v>0</v>
      </c>
      <c r="K42" s="405"/>
      <c r="L42" s="405"/>
      <c r="M42" s="404">
        <f t="shared" si="1"/>
        <v>0</v>
      </c>
      <c r="N42" s="404">
        <f t="shared" si="2"/>
        <v>0</v>
      </c>
    </row>
    <row r="43" spans="1:14" s="1" customFormat="1" ht="15.75" hidden="1" outlineLevel="1">
      <c r="A43" s="68">
        <f>'F4.2'!A42</f>
        <v>9</v>
      </c>
      <c r="B43" s="233" t="str">
        <f>'F4.2'!B42</f>
        <v>Procurement of critical L T Motors</v>
      </c>
      <c r="C43" s="185" t="str">
        <f>'F4.2'!D42</f>
        <v>Add Cap (As per 296 of 2019)</v>
      </c>
      <c r="D43" s="183" t="str">
        <f>IF('F4.2'!F42=0,"-",'F4.2'!F42)</f>
        <v>-</v>
      </c>
      <c r="E43" s="116">
        <f>'F4.2'!H42</f>
        <v>0</v>
      </c>
      <c r="F43" s="404">
        <f>'F4.2'!T42</f>
        <v>0</v>
      </c>
      <c r="G43" s="404">
        <f>'F4.2'!AS42</f>
        <v>0</v>
      </c>
      <c r="H43" s="404">
        <f t="shared" si="0"/>
        <v>0</v>
      </c>
      <c r="I43" s="404">
        <f>'F4.2'!U42</f>
        <v>0</v>
      </c>
      <c r="J43" s="404">
        <f>'F4.2'!AT42</f>
        <v>0</v>
      </c>
      <c r="K43" s="405"/>
      <c r="L43" s="405"/>
      <c r="M43" s="404">
        <f t="shared" si="1"/>
        <v>0</v>
      </c>
      <c r="N43" s="404">
        <f t="shared" si="2"/>
        <v>0</v>
      </c>
    </row>
    <row r="44" spans="1:14" s="1" customFormat="1" ht="63" hidden="1" outlineLevel="1">
      <c r="A44" s="114">
        <f>'F4.2'!A43</f>
        <v>10</v>
      </c>
      <c r="B44" s="232" t="str">
        <f>'F4.2'!B43</f>
        <v xml:space="preserve">Procurement  of ESP Hopper heaters (As a initial spares) Installed at EM U-8, NPTPS, Parli-Vaijnath under add cap scheme.
</v>
      </c>
      <c r="C44" s="185" t="str">
        <f>'F4.2'!D43</f>
        <v>Add Cap (As per 296 of 2019)</v>
      </c>
      <c r="D44" s="183" t="str">
        <f>IF('F4.2'!F43=0,"-",'F4.2'!F43)</f>
        <v>-</v>
      </c>
      <c r="E44" s="67">
        <f>'F4.2'!H43</f>
        <v>0</v>
      </c>
      <c r="F44" s="404">
        <f>'F4.2'!T43</f>
        <v>0.38585999999999998</v>
      </c>
      <c r="G44" s="404">
        <f>'F4.2'!AS43</f>
        <v>0.38585999999999998</v>
      </c>
      <c r="H44" s="404">
        <f t="shared" si="0"/>
        <v>0</v>
      </c>
      <c r="I44" s="404">
        <f>'F4.2'!U43</f>
        <v>0</v>
      </c>
      <c r="J44" s="404">
        <f>'F4.2'!AT43</f>
        <v>0</v>
      </c>
      <c r="K44" s="405"/>
      <c r="L44" s="405"/>
      <c r="M44" s="404">
        <f t="shared" si="1"/>
        <v>0</v>
      </c>
      <c r="N44" s="404">
        <f t="shared" si="2"/>
        <v>0</v>
      </c>
    </row>
    <row r="45" spans="1:14" s="1" customFormat="1" ht="15.75" hidden="1" outlineLevel="1">
      <c r="A45" s="205">
        <f>'F4.2'!A44</f>
        <v>4</v>
      </c>
      <c r="B45" s="206" t="str">
        <f>'F4.2'!B44</f>
        <v>Outdoor Plant(CHP/AHP/WTP)</v>
      </c>
      <c r="C45" s="208" t="str">
        <f>'F4.2'!D44</f>
        <v>Add Cap (As per 296 of 2019)</v>
      </c>
      <c r="D45" s="210" t="str">
        <f>IF('F4.2'!F44=0,"-",'F4.2'!F44)</f>
        <v>-</v>
      </c>
      <c r="E45" s="204">
        <f>'F4.2'!H44</f>
        <v>6.64</v>
      </c>
      <c r="F45" s="404">
        <f>'F4.2'!T44</f>
        <v>0</v>
      </c>
      <c r="G45" s="404">
        <f>'F4.2'!AS44</f>
        <v>0</v>
      </c>
      <c r="H45" s="404">
        <f t="shared" si="0"/>
        <v>0</v>
      </c>
      <c r="I45" s="404">
        <f>'F4.2'!U44</f>
        <v>0</v>
      </c>
      <c r="J45" s="404">
        <f>'F4.2'!AT44</f>
        <v>0</v>
      </c>
      <c r="K45" s="405"/>
      <c r="L45" s="405"/>
      <c r="M45" s="404">
        <f t="shared" si="1"/>
        <v>0</v>
      </c>
      <c r="N45" s="404">
        <f t="shared" si="2"/>
        <v>0</v>
      </c>
    </row>
    <row r="46" spans="1:14" s="1" customFormat="1" ht="15.75" hidden="1" outlineLevel="1">
      <c r="A46" s="117">
        <f>'F4.2'!A45</f>
        <v>1</v>
      </c>
      <c r="B46" s="230" t="str">
        <f>'F4.2'!B45</f>
        <v>Supply of Apron Feeder spares installed at CHP NPTPS Parli-V</v>
      </c>
      <c r="C46" s="185" t="str">
        <f>'F4.2'!D45</f>
        <v>Add Cap (As per 296 of 2019)</v>
      </c>
      <c r="D46" s="183" t="str">
        <f>IF('F4.2'!F45=0,"-",'F4.2'!F45)</f>
        <v>-</v>
      </c>
      <c r="E46" s="67">
        <f>'F4.2'!H45</f>
        <v>0</v>
      </c>
      <c r="F46" s="404">
        <f>'F4.2'!T45</f>
        <v>1.6232788</v>
      </c>
      <c r="G46" s="404">
        <f>'F4.2'!AS45</f>
        <v>1.6232788</v>
      </c>
      <c r="H46" s="404">
        <f t="shared" si="0"/>
        <v>0</v>
      </c>
      <c r="I46" s="404">
        <f>'F4.2'!U45</f>
        <v>0</v>
      </c>
      <c r="J46" s="404">
        <f>'F4.2'!AT45</f>
        <v>0</v>
      </c>
      <c r="K46" s="405"/>
      <c r="L46" s="405"/>
      <c r="M46" s="404">
        <f t="shared" si="1"/>
        <v>0</v>
      </c>
      <c r="N46" s="404">
        <f t="shared" si="2"/>
        <v>0</v>
      </c>
    </row>
    <row r="47" spans="1:14" s="1" customFormat="1" ht="36" hidden="1" customHeight="1" outlineLevel="1">
      <c r="A47" s="117">
        <f>'F4.2'!A46</f>
        <v>2</v>
      </c>
      <c r="B47" s="230" t="str">
        <f>'F4.2'!B46</f>
        <v>Supply of various drive and non drive pulleys for CHP U-8.</v>
      </c>
      <c r="C47" s="185" t="str">
        <f>'F4.2'!D46</f>
        <v>Add Cap (As per 296 of 2019)</v>
      </c>
      <c r="D47" s="183" t="str">
        <f>IF('F4.2'!F46=0,"-",'F4.2'!F46)</f>
        <v>-</v>
      </c>
      <c r="E47" s="116">
        <f>'F4.2'!H46</f>
        <v>0</v>
      </c>
      <c r="F47" s="404">
        <f>'F4.2'!T46</f>
        <v>0.54529209999999995</v>
      </c>
      <c r="G47" s="404">
        <f>'F4.2'!AS46</f>
        <v>0.54529209999999995</v>
      </c>
      <c r="H47" s="404">
        <f t="shared" si="0"/>
        <v>0</v>
      </c>
      <c r="I47" s="404">
        <f>'F4.2'!U46</f>
        <v>0</v>
      </c>
      <c r="J47" s="404">
        <f>'F4.2'!AT46</f>
        <v>0</v>
      </c>
      <c r="K47" s="405"/>
      <c r="L47" s="405"/>
      <c r="M47" s="404">
        <f t="shared" si="1"/>
        <v>0</v>
      </c>
      <c r="N47" s="404">
        <f t="shared" si="2"/>
        <v>0</v>
      </c>
    </row>
    <row r="48" spans="1:14" s="2" customFormat="1" ht="31.5" hidden="1" outlineLevel="1">
      <c r="A48" s="117">
        <f>'F4.2'!A47</f>
        <v>3</v>
      </c>
      <c r="B48" s="230" t="str">
        <f>'F4.2'!B47</f>
        <v>Supply and installation of clamp pads &amp; resting pads for Side Beam of Wagon Tippler for CHP U-8</v>
      </c>
      <c r="C48" s="185" t="str">
        <f>'F4.2'!D47</f>
        <v>Add Cap (As per 296 of 2019)</v>
      </c>
      <c r="D48" s="183" t="str">
        <f>IF('F4.2'!F47=0,"-",'F4.2'!F47)</f>
        <v>-</v>
      </c>
      <c r="E48" s="116">
        <f>'F4.2'!H47</f>
        <v>0</v>
      </c>
      <c r="F48" s="404">
        <f>'F4.2'!T47</f>
        <v>0.54801796000000003</v>
      </c>
      <c r="G48" s="404">
        <f>'F4.2'!AS47</f>
        <v>0.54801796000000003</v>
      </c>
      <c r="H48" s="404">
        <f t="shared" si="0"/>
        <v>0</v>
      </c>
      <c r="I48" s="404">
        <f>'F4.2'!U47</f>
        <v>0</v>
      </c>
      <c r="J48" s="404">
        <f>'F4.2'!AT47</f>
        <v>0</v>
      </c>
      <c r="K48" s="405"/>
      <c r="L48" s="405"/>
      <c r="M48" s="404">
        <f t="shared" si="1"/>
        <v>0</v>
      </c>
      <c r="N48" s="404">
        <f t="shared" si="2"/>
        <v>0</v>
      </c>
    </row>
    <row r="49" spans="1:14" ht="31.5" hidden="1" outlineLevel="1">
      <c r="A49" s="117">
        <f>'F4.2'!A48</f>
        <v>4</v>
      </c>
      <c r="B49" s="230" t="str">
        <f>'F4.2'!B48</f>
        <v>Supply of unbalance motorozied vibrating feeder for S/R of U-7/8 CHP NPTPS Parli-V.</v>
      </c>
      <c r="C49" s="185" t="str">
        <f>'F4.2'!D48</f>
        <v>Add Cap (As per 296 of 2019)</v>
      </c>
      <c r="D49" s="183" t="str">
        <f>IF('F4.2'!F48=0,"-",'F4.2'!F48)</f>
        <v>-</v>
      </c>
      <c r="E49" s="118">
        <f>'F4.2'!H48</f>
        <v>0</v>
      </c>
      <c r="F49" s="404">
        <f>'F4.2'!T48</f>
        <v>0.39579560000000003</v>
      </c>
      <c r="G49" s="404">
        <f>'F4.2'!AS48</f>
        <v>0.39579560000000003</v>
      </c>
      <c r="H49" s="404">
        <f t="shared" si="0"/>
        <v>0</v>
      </c>
      <c r="I49" s="404">
        <f>'F4.2'!U48</f>
        <v>0</v>
      </c>
      <c r="J49" s="404">
        <f>'F4.2'!AT48</f>
        <v>0</v>
      </c>
      <c r="K49" s="405"/>
      <c r="L49" s="405"/>
      <c r="M49" s="404">
        <f t="shared" si="1"/>
        <v>0</v>
      </c>
      <c r="N49" s="404">
        <f t="shared" si="2"/>
        <v>0</v>
      </c>
    </row>
    <row r="50" spans="1:14" ht="31.5" hidden="1" outlineLevel="1">
      <c r="A50" s="117">
        <f>'F4.2'!A49</f>
        <v>5</v>
      </c>
      <c r="B50" s="232" t="str">
        <f>'F4.2'!B49</f>
        <v>Procurement of conveying and Instrument air compressor spares at AHP U#8</v>
      </c>
      <c r="C50" s="185" t="str">
        <f>'F4.2'!D49</f>
        <v>Add Cap (As per 296 of 2019)</v>
      </c>
      <c r="D50" s="183" t="str">
        <f>IF('F4.2'!F49=0,"-",'F4.2'!F49)</f>
        <v>-</v>
      </c>
      <c r="E50" s="67">
        <f>'F4.2'!H49</f>
        <v>0</v>
      </c>
      <c r="F50" s="404">
        <f>'F4.2'!T49</f>
        <v>1.757524804</v>
      </c>
      <c r="G50" s="404">
        <f>'F4.2'!AS49</f>
        <v>1.757524804</v>
      </c>
      <c r="H50" s="404">
        <f t="shared" si="0"/>
        <v>0</v>
      </c>
      <c r="I50" s="404">
        <f>'F4.2'!U49</f>
        <v>1.2459E-2</v>
      </c>
      <c r="J50" s="404">
        <f>'F4.2'!AT49</f>
        <v>1.2459E-2</v>
      </c>
      <c r="K50" s="405"/>
      <c r="L50" s="405"/>
      <c r="M50" s="404">
        <f t="shared" si="1"/>
        <v>1.2459E-2</v>
      </c>
      <c r="N50" s="404">
        <f t="shared" si="2"/>
        <v>0</v>
      </c>
    </row>
    <row r="51" spans="1:14" ht="15.75" hidden="1" outlineLevel="1">
      <c r="A51" s="117">
        <f>'F4.2'!A50</f>
        <v>6</v>
      </c>
      <c r="B51" s="232" t="str">
        <f>'F4.2'!B50</f>
        <v>Procurement of vacuum pump spares at AHP U#8</v>
      </c>
      <c r="C51" s="185" t="str">
        <f>'F4.2'!D50</f>
        <v>Add Cap (As per 296 of 2019)</v>
      </c>
      <c r="D51" s="183" t="str">
        <f>IF('F4.2'!F50=0,"-",'F4.2'!F50)</f>
        <v>-</v>
      </c>
      <c r="E51" s="116">
        <f>'F4.2'!H50</f>
        <v>0</v>
      </c>
      <c r="F51" s="404">
        <f>'F4.2'!T50</f>
        <v>0.229104904</v>
      </c>
      <c r="G51" s="404">
        <f>'F4.2'!AS50</f>
        <v>0.229104904</v>
      </c>
      <c r="H51" s="404">
        <f t="shared" si="0"/>
        <v>0</v>
      </c>
      <c r="I51" s="404">
        <f>'F4.2'!U50</f>
        <v>0</v>
      </c>
      <c r="J51" s="404">
        <f>'F4.2'!AT50</f>
        <v>0</v>
      </c>
      <c r="K51" s="405"/>
      <c r="L51" s="405"/>
      <c r="M51" s="404">
        <f t="shared" si="1"/>
        <v>0</v>
      </c>
      <c r="N51" s="404">
        <f t="shared" si="2"/>
        <v>0</v>
      </c>
    </row>
    <row r="52" spans="1:14" s="2" customFormat="1" ht="15.75" hidden="1" outlineLevel="1">
      <c r="A52" s="117">
        <f>'F4.2'!A51</f>
        <v>7</v>
      </c>
      <c r="B52" s="232" t="str">
        <f>'F4.2'!B51</f>
        <v>Procurement of fluidizing blower spares at AHP U#8</v>
      </c>
      <c r="C52" s="185" t="str">
        <f>'F4.2'!D51</f>
        <v>Add Cap (As per 296 of 2019)</v>
      </c>
      <c r="D52" s="183" t="str">
        <f>IF('F4.2'!F51=0,"-",'F4.2'!F51)</f>
        <v>-</v>
      </c>
      <c r="E52" s="67">
        <f>'F4.2'!H51</f>
        <v>0</v>
      </c>
      <c r="F52" s="404">
        <f>'F4.2'!T51</f>
        <v>0.11795988</v>
      </c>
      <c r="G52" s="404">
        <f>'F4.2'!AS51</f>
        <v>0.11795988</v>
      </c>
      <c r="H52" s="404">
        <f t="shared" si="0"/>
        <v>0</v>
      </c>
      <c r="I52" s="404">
        <f>'F4.2'!U51</f>
        <v>0</v>
      </c>
      <c r="J52" s="404">
        <f>'F4.2'!AT51</f>
        <v>0</v>
      </c>
      <c r="K52" s="405"/>
      <c r="L52" s="405"/>
      <c r="M52" s="404">
        <f t="shared" si="1"/>
        <v>0</v>
      </c>
      <c r="N52" s="404">
        <f t="shared" si="2"/>
        <v>0</v>
      </c>
    </row>
    <row r="53" spans="1:14" ht="15.75" hidden="1" outlineLevel="1">
      <c r="A53" s="117">
        <f>'F4.2'!A52</f>
        <v>8</v>
      </c>
      <c r="B53" s="232" t="str">
        <f>'F4.2'!B52</f>
        <v>Procurement of slurry pump spares at AHP U#8</v>
      </c>
      <c r="C53" s="185" t="str">
        <f>'F4.2'!D52</f>
        <v>Add Cap (As per 296 of 2019)</v>
      </c>
      <c r="D53" s="183" t="str">
        <f>IF('F4.2'!F52=0,"-",'F4.2'!F52)</f>
        <v>-</v>
      </c>
      <c r="E53" s="116">
        <f>'F4.2'!H52</f>
        <v>0</v>
      </c>
      <c r="F53" s="404">
        <f>'F4.2'!T52</f>
        <v>0</v>
      </c>
      <c r="G53" s="404">
        <f>'F4.2'!AS52</f>
        <v>0</v>
      </c>
      <c r="H53" s="404">
        <f t="shared" si="0"/>
        <v>0</v>
      </c>
      <c r="I53" s="404">
        <f>'F4.2'!U52</f>
        <v>0</v>
      </c>
      <c r="J53" s="404">
        <f>'F4.2'!AT52</f>
        <v>0</v>
      </c>
      <c r="K53" s="405"/>
      <c r="L53" s="405"/>
      <c r="M53" s="404">
        <f t="shared" si="1"/>
        <v>0</v>
      </c>
      <c r="N53" s="404">
        <f t="shared" si="2"/>
        <v>0</v>
      </c>
    </row>
    <row r="54" spans="1:14" ht="15.75" hidden="1" outlineLevel="1">
      <c r="A54" s="117">
        <f>'F4.2'!A53</f>
        <v>9</v>
      </c>
      <c r="B54" s="232" t="str">
        <f>'F4.2'!B53</f>
        <v>Procurement of Clinker grinder spares at AHP U#8</v>
      </c>
      <c r="C54" s="185" t="str">
        <f>'F4.2'!D53</f>
        <v>Add Cap (As per 296 of 2019)</v>
      </c>
      <c r="D54" s="183" t="str">
        <f>IF('F4.2'!F53=0,"-",'F4.2'!F53)</f>
        <v>-</v>
      </c>
      <c r="E54" s="116">
        <f>'F4.2'!H53</f>
        <v>0</v>
      </c>
      <c r="F54" s="404">
        <f>'F4.2'!T53</f>
        <v>0</v>
      </c>
      <c r="G54" s="404">
        <f>'F4.2'!AS53</f>
        <v>0</v>
      </c>
      <c r="H54" s="404">
        <f t="shared" si="0"/>
        <v>0</v>
      </c>
      <c r="I54" s="404">
        <f>'F4.2'!U53</f>
        <v>0.1233369</v>
      </c>
      <c r="J54" s="404">
        <f>'F4.2'!AT53</f>
        <v>0.1233369</v>
      </c>
      <c r="K54" s="405"/>
      <c r="L54" s="405"/>
      <c r="M54" s="404">
        <f t="shared" si="1"/>
        <v>0.1233369</v>
      </c>
      <c r="N54" s="404">
        <f t="shared" si="2"/>
        <v>0</v>
      </c>
    </row>
    <row r="55" spans="1:14" ht="33" hidden="1" customHeight="1" outlineLevel="1">
      <c r="A55" s="119">
        <f>'F4.2'!A54</f>
        <v>0</v>
      </c>
      <c r="B55" s="120">
        <f>'F4.2'!B54</f>
        <v>0</v>
      </c>
      <c r="C55" s="189">
        <f>'F4.2'!D54</f>
        <v>0</v>
      </c>
      <c r="D55" s="191" t="str">
        <f>IF('F4.2'!F54=0,"-",'F4.2'!F54)</f>
        <v>-</v>
      </c>
      <c r="E55" s="67">
        <f>'F4.2'!H54</f>
        <v>0</v>
      </c>
      <c r="F55" s="404">
        <f>'F4.2'!T54</f>
        <v>0</v>
      </c>
      <c r="G55" s="404">
        <f>'F4.2'!AS54</f>
        <v>0</v>
      </c>
      <c r="H55" s="404">
        <f t="shared" si="0"/>
        <v>0</v>
      </c>
      <c r="I55" s="404">
        <f>'F4.2'!U54</f>
        <v>0</v>
      </c>
      <c r="J55" s="404">
        <f>'F4.2'!AT54</f>
        <v>0</v>
      </c>
      <c r="K55" s="405"/>
      <c r="L55" s="405"/>
      <c r="M55" s="404">
        <f t="shared" si="1"/>
        <v>0</v>
      </c>
      <c r="N55" s="404">
        <f t="shared" si="2"/>
        <v>0</v>
      </c>
    </row>
    <row r="56" spans="1:14" ht="31.5" hidden="1" outlineLevel="1">
      <c r="A56" s="205" t="str">
        <f>'F4.2'!A55</f>
        <v>B</v>
      </c>
      <c r="B56" s="206" t="str">
        <f>'F4.2'!B55</f>
        <v>Reassessment of remaining BOP work after insolvency of M/s Sunil Hi-Tech</v>
      </c>
      <c r="C56" s="208">
        <f>'F4.2'!D55</f>
        <v>0</v>
      </c>
      <c r="D56" s="210" t="str">
        <f>IF('F4.2'!F55=0,"-",'F4.2'!F55)</f>
        <v>-</v>
      </c>
      <c r="E56" s="204">
        <f>'F4.2'!H55</f>
        <v>0</v>
      </c>
      <c r="F56" s="404">
        <f>'F4.2'!T55</f>
        <v>0</v>
      </c>
      <c r="G56" s="404">
        <f>'F4.2'!AS55</f>
        <v>0</v>
      </c>
      <c r="H56" s="404">
        <f t="shared" si="0"/>
        <v>0</v>
      </c>
      <c r="I56" s="404">
        <f>'F4.2'!U55</f>
        <v>0</v>
      </c>
      <c r="J56" s="404">
        <f>'F4.2'!AT55</f>
        <v>0</v>
      </c>
      <c r="K56" s="405"/>
      <c r="L56" s="405"/>
      <c r="M56" s="404">
        <f t="shared" si="1"/>
        <v>0</v>
      </c>
      <c r="N56" s="404">
        <f t="shared" si="2"/>
        <v>0</v>
      </c>
    </row>
    <row r="57" spans="1:14" s="2" customFormat="1" ht="31.5" hidden="1" outlineLevel="1">
      <c r="A57" s="205">
        <f>'F4.2'!A56</f>
        <v>0</v>
      </c>
      <c r="B57" s="206" t="str">
        <f>'F4.2'!B56</f>
        <v>Project balance E&amp;M  and procurement of mandetory spares</v>
      </c>
      <c r="C57" s="208" t="str">
        <f>'F4.2'!D56</f>
        <v>MERC CAPEX Approval in MTR Order 296 of 2019</v>
      </c>
      <c r="D57" s="210" t="str">
        <f>IF('F4.2'!F56=0,"-",'F4.2'!F56)</f>
        <v>Order 296 of 2019</v>
      </c>
      <c r="E57" s="223">
        <f>'F4.2'!H56</f>
        <v>41.453400000000002</v>
      </c>
      <c r="F57" s="404">
        <f>'F4.2'!T56</f>
        <v>0</v>
      </c>
      <c r="G57" s="404">
        <f>'F4.2'!AS56</f>
        <v>0</v>
      </c>
      <c r="H57" s="404">
        <f t="shared" si="0"/>
        <v>0</v>
      </c>
      <c r="I57" s="404">
        <f>'F4.2'!U56</f>
        <v>0</v>
      </c>
      <c r="J57" s="404">
        <f>'F4.2'!AT56</f>
        <v>0</v>
      </c>
      <c r="K57" s="405"/>
      <c r="L57" s="405"/>
      <c r="M57" s="404">
        <f t="shared" si="1"/>
        <v>0</v>
      </c>
      <c r="N57" s="404">
        <f t="shared" si="2"/>
        <v>0</v>
      </c>
    </row>
    <row r="58" spans="1:14" ht="45" hidden="1" outlineLevel="1">
      <c r="A58" s="68">
        <f>'F4.2'!A57</f>
        <v>1</v>
      </c>
      <c r="B58" s="234" t="str">
        <f>'F4.2'!B57</f>
        <v>Work order for Contract of Supply and application of Fire Stop Mortar Seal and Fire Retardant Cable Coating Compound at NPTP U-8 Parli Project</v>
      </c>
      <c r="C58" s="192" t="str">
        <f>'F4.2'!D57</f>
        <v>MERC CAPEX Approval in MTR Order 296 of 2019</v>
      </c>
      <c r="D58" s="183" t="str">
        <f>IF('F4.2'!F57=0,"-",'F4.2'!F57)</f>
        <v>-</v>
      </c>
      <c r="E58" s="28">
        <f>'F4.2'!H57</f>
        <v>0</v>
      </c>
      <c r="F58" s="404">
        <f>'F4.2'!T57</f>
        <v>3.4589155919999999</v>
      </c>
      <c r="G58" s="404">
        <f>'F4.2'!AS57</f>
        <v>3.4589155919999999</v>
      </c>
      <c r="H58" s="404">
        <f t="shared" si="0"/>
        <v>0</v>
      </c>
      <c r="I58" s="404">
        <f>'F4.2'!U57</f>
        <v>0</v>
      </c>
      <c r="J58" s="404">
        <f>'F4.2'!AT57</f>
        <v>0</v>
      </c>
      <c r="K58" s="405"/>
      <c r="L58" s="405"/>
      <c r="M58" s="404">
        <f t="shared" si="1"/>
        <v>0</v>
      </c>
      <c r="N58" s="404">
        <f t="shared" si="2"/>
        <v>0</v>
      </c>
    </row>
    <row r="59" spans="1:14" ht="30" hidden="1" outlineLevel="1">
      <c r="A59" s="68">
        <f>'F4.2'!A58</f>
        <v>2</v>
      </c>
      <c r="B59" s="234" t="str">
        <f>'F4.2'!B58</f>
        <v>Work order for contract for Supply Installaion Testing &amp; Commissioning Smoke Detection &amp; alaram system</v>
      </c>
      <c r="C59" s="192" t="str">
        <f>'F4.2'!D58</f>
        <v>MERC CAPEX Approval in MTR Order 296 of 2019</v>
      </c>
      <c r="D59" s="183" t="str">
        <f>IF('F4.2'!F58=0,"-",'F4.2'!F58)</f>
        <v>-</v>
      </c>
      <c r="E59" s="28">
        <f>'F4.2'!H58</f>
        <v>0</v>
      </c>
      <c r="F59" s="404">
        <f>'F4.2'!T58</f>
        <v>2.5606</v>
      </c>
      <c r="G59" s="404">
        <f>'F4.2'!AS58</f>
        <v>2.5606</v>
      </c>
      <c r="H59" s="404">
        <f t="shared" si="0"/>
        <v>0</v>
      </c>
      <c r="I59" s="404">
        <f>'F4.2'!U58</f>
        <v>0</v>
      </c>
      <c r="J59" s="404">
        <f>'F4.2'!AT58</f>
        <v>0</v>
      </c>
      <c r="K59" s="405"/>
      <c r="L59" s="405"/>
      <c r="M59" s="404">
        <f t="shared" si="1"/>
        <v>0</v>
      </c>
      <c r="N59" s="404">
        <f t="shared" si="2"/>
        <v>0</v>
      </c>
    </row>
    <row r="60" spans="1:14" ht="45" hidden="1" outlineLevel="1">
      <c r="A60" s="68">
        <f>'F4.2'!A59</f>
        <v>3</v>
      </c>
      <c r="B60" s="234" t="str">
        <f>'F4.2'!B59</f>
        <v>Work order for contract for Supply Installaion Testing &amp; Commissioning of Balance Fire Fighting System at NPTP U-8 Parli Project</v>
      </c>
      <c r="C60" s="192" t="str">
        <f>'F4.2'!D59</f>
        <v>MERC CAPEX Approval in MTR Order 296 of 2019</v>
      </c>
      <c r="D60" s="183" t="str">
        <f>IF('F4.2'!F59=0,"-",'F4.2'!F59)</f>
        <v>-</v>
      </c>
      <c r="E60" s="28">
        <f>'F4.2'!H59</f>
        <v>0</v>
      </c>
      <c r="F60" s="404">
        <f>'F4.2'!T59</f>
        <v>1.0502</v>
      </c>
      <c r="G60" s="404">
        <f>'F4.2'!AS59</f>
        <v>1.0502</v>
      </c>
      <c r="H60" s="404">
        <f t="shared" si="0"/>
        <v>0</v>
      </c>
      <c r="I60" s="404">
        <f>'F4.2'!U59</f>
        <v>0</v>
      </c>
      <c r="J60" s="404">
        <f>'F4.2'!AT59</f>
        <v>0</v>
      </c>
      <c r="K60" s="405"/>
      <c r="L60" s="405"/>
      <c r="M60" s="404">
        <f t="shared" si="1"/>
        <v>0</v>
      </c>
      <c r="N60" s="404">
        <f t="shared" si="2"/>
        <v>0</v>
      </c>
    </row>
    <row r="61" spans="1:14" ht="60" hidden="1" outlineLevel="1">
      <c r="A61" s="68">
        <f>'F4.2'!A60</f>
        <v>4</v>
      </c>
      <c r="B61" s="234" t="str">
        <f>'F4.2'!B60</f>
        <v>Supply, Errection, testing &amp; commissioning works of RWP, PT potable chlorination system, ETP system control panel, automation of LDO, HFO tank foam system Hose boxes with RRL hoses and branch pipe and allied system at NPTP</v>
      </c>
      <c r="C61" s="192" t="str">
        <f>'F4.2'!D60</f>
        <v>MERC CAPEX Approval in MTR Order 296 of 2019</v>
      </c>
      <c r="D61" s="183" t="str">
        <f>IF('F4.2'!F60=0,"-",'F4.2'!F60)</f>
        <v>-</v>
      </c>
      <c r="E61" s="28">
        <f>'F4.2'!H60</f>
        <v>0</v>
      </c>
      <c r="F61" s="404">
        <f>'F4.2'!T60</f>
        <v>0.84960000000000002</v>
      </c>
      <c r="G61" s="404">
        <f>'F4.2'!AS60</f>
        <v>0.84960000000000002</v>
      </c>
      <c r="H61" s="404">
        <f t="shared" si="0"/>
        <v>0</v>
      </c>
      <c r="I61" s="404">
        <f>'F4.2'!U60</f>
        <v>0</v>
      </c>
      <c r="J61" s="404">
        <f>'F4.2'!AT60</f>
        <v>0</v>
      </c>
      <c r="K61" s="405"/>
      <c r="L61" s="405"/>
      <c r="M61" s="404">
        <f t="shared" si="1"/>
        <v>0</v>
      </c>
      <c r="N61" s="404">
        <f t="shared" si="2"/>
        <v>0</v>
      </c>
    </row>
    <row r="62" spans="1:14" ht="45" hidden="1" outlineLevel="1">
      <c r="A62" s="68">
        <f>'F4.2'!A61</f>
        <v>5</v>
      </c>
      <c r="B62" s="234" t="str">
        <f>'F4.2'!B61</f>
        <v xml:space="preserve">Work Order contract for supply, installation Testing &amp; Commissioning of telephone exchange (EPBAX) &amp; Telephone System at NPTP U-8 Parli project  </v>
      </c>
      <c r="C62" s="192" t="str">
        <f>'F4.2'!D61</f>
        <v>MERC CAPEX Approval in MTR Order 296 of 2019</v>
      </c>
      <c r="D62" s="183" t="str">
        <f>IF('F4.2'!F61=0,"-",'F4.2'!F61)</f>
        <v>-</v>
      </c>
      <c r="E62" s="28">
        <f>'F4.2'!H61</f>
        <v>0</v>
      </c>
      <c r="F62" s="404">
        <f>'F4.2'!T61</f>
        <v>0.91256150000000003</v>
      </c>
      <c r="G62" s="404">
        <f>'F4.2'!AS61</f>
        <v>0.91256150000000003</v>
      </c>
      <c r="H62" s="404">
        <f t="shared" si="0"/>
        <v>0</v>
      </c>
      <c r="I62" s="404">
        <f>'F4.2'!U61</f>
        <v>0</v>
      </c>
      <c r="J62" s="404">
        <f>'F4.2'!AT61</f>
        <v>0</v>
      </c>
      <c r="K62" s="405"/>
      <c r="L62" s="405"/>
      <c r="M62" s="404">
        <f t="shared" si="1"/>
        <v>0</v>
      </c>
      <c r="N62" s="404">
        <f t="shared" si="2"/>
        <v>0</v>
      </c>
    </row>
    <row r="63" spans="1:14" s="2" customFormat="1" ht="30" hidden="1" outlineLevel="1">
      <c r="A63" s="68">
        <f>'F4.2'!A62</f>
        <v>6</v>
      </c>
      <c r="B63" s="234" t="str">
        <f>'F4.2'!B62</f>
        <v>Balance Supply of Electrical Lab Equipment  at NPTP parli-V</v>
      </c>
      <c r="C63" s="192" t="str">
        <f>'F4.2'!D62</f>
        <v>MERC CAPEX Approval in MTR Order 296 of 2019</v>
      </c>
      <c r="D63" s="183" t="str">
        <f>IF('F4.2'!F62=0,"-",'F4.2'!F62)</f>
        <v>-</v>
      </c>
      <c r="E63" s="28">
        <f>'F4.2'!H62</f>
        <v>0</v>
      </c>
      <c r="F63" s="404">
        <f>'F4.2'!T62</f>
        <v>0.60826469999999999</v>
      </c>
      <c r="G63" s="404">
        <f>'F4.2'!AS62</f>
        <v>0.60826469999999999</v>
      </c>
      <c r="H63" s="404">
        <f t="shared" si="0"/>
        <v>0</v>
      </c>
      <c r="I63" s="404">
        <f>'F4.2'!U62</f>
        <v>0</v>
      </c>
      <c r="J63" s="404">
        <f>'F4.2'!AT62</f>
        <v>0</v>
      </c>
      <c r="K63" s="405"/>
      <c r="L63" s="405"/>
      <c r="M63" s="404">
        <f t="shared" si="1"/>
        <v>0</v>
      </c>
      <c r="N63" s="404">
        <f t="shared" si="2"/>
        <v>0</v>
      </c>
    </row>
    <row r="64" spans="1:14" ht="35.1" hidden="1" customHeight="1" outlineLevel="1">
      <c r="A64" s="68">
        <f>'F4.2'!A63</f>
        <v>7</v>
      </c>
      <c r="B64" s="234" t="str">
        <f>'F4.2'!B63</f>
        <v>Work order for contract for Supply Installaion Testing &amp; Commissioning with required material to complete  Balance CHP work at NPTP U-8 Parli Project</v>
      </c>
      <c r="C64" s="192" t="str">
        <f>'F4.2'!D63</f>
        <v>MERC CAPEX Approval in MTR Order 296 of 2019</v>
      </c>
      <c r="D64" s="183" t="str">
        <f>IF('F4.2'!F63=0,"-",'F4.2'!F63)</f>
        <v>-</v>
      </c>
      <c r="E64" s="28">
        <f>'F4.2'!H63</f>
        <v>0</v>
      </c>
      <c r="F64" s="404">
        <f>'F4.2'!T63</f>
        <v>0</v>
      </c>
      <c r="G64" s="404">
        <f>'F4.2'!AS63</f>
        <v>0</v>
      </c>
      <c r="H64" s="404">
        <f t="shared" si="0"/>
        <v>0</v>
      </c>
      <c r="I64" s="404">
        <f>'F4.2'!U63</f>
        <v>0.41</v>
      </c>
      <c r="J64" s="404">
        <f>'F4.2'!AT63</f>
        <v>0.41</v>
      </c>
      <c r="K64" s="405"/>
      <c r="L64" s="405"/>
      <c r="M64" s="404">
        <f t="shared" si="1"/>
        <v>0.41</v>
      </c>
      <c r="N64" s="404">
        <f t="shared" si="2"/>
        <v>0</v>
      </c>
    </row>
    <row r="65" spans="1:14" ht="45" hidden="1" outlineLevel="1">
      <c r="A65" s="68">
        <f>'F4.2'!A64</f>
        <v>8</v>
      </c>
      <c r="B65" s="234" t="str">
        <f>'F4.2'!B64</f>
        <v>Supply, Errection, testing &amp; commissioning of Interconnecting Conveyor no.9 &amp; 10 from U-8 to U-6&amp;7 of CHP at NPTP U-8, Parli-V</v>
      </c>
      <c r="C65" s="192" t="str">
        <f>'F4.2'!D64</f>
        <v>MERC CAPEX Approval in MTR Order 296 of 2019</v>
      </c>
      <c r="D65" s="183" t="str">
        <f>IF('F4.2'!F64=0,"-",'F4.2'!F64)</f>
        <v>-</v>
      </c>
      <c r="E65" s="28">
        <f>'F4.2'!H64</f>
        <v>0</v>
      </c>
      <c r="F65" s="404">
        <f>'F4.2'!T64</f>
        <v>2.6266799999999999</v>
      </c>
      <c r="G65" s="404">
        <f>'F4.2'!AS64</f>
        <v>0</v>
      </c>
      <c r="H65" s="404">
        <f t="shared" si="0"/>
        <v>2.6266799999999999</v>
      </c>
      <c r="I65" s="404">
        <f>'F4.2'!U64</f>
        <v>0.95521</v>
      </c>
      <c r="J65" s="404">
        <f>'F4.2'!AT64</f>
        <v>3.5813899999999999</v>
      </c>
      <c r="K65" s="405"/>
      <c r="L65" s="405"/>
      <c r="M65" s="404">
        <f t="shared" si="1"/>
        <v>3.5813899999999999</v>
      </c>
      <c r="N65" s="404">
        <f t="shared" si="2"/>
        <v>5.0000000000016698E-4</v>
      </c>
    </row>
    <row r="66" spans="1:14" ht="20.100000000000001" hidden="1" customHeight="1" outlineLevel="1">
      <c r="A66" s="68">
        <f>'F4.2'!A65</f>
        <v>9</v>
      </c>
      <c r="B66" s="234" t="str">
        <f>'F4.2'!B65</f>
        <v>SUPPLY ,INSTA,TEST ,COMM ELECTRICAL SYS</v>
      </c>
      <c r="C66" s="192" t="str">
        <f>'F4.2'!D65</f>
        <v>MERC CAPEX Approval in MTR Order 296 of 2019</v>
      </c>
      <c r="D66" s="183" t="str">
        <f>IF('F4.2'!F65=0,"-",'F4.2'!F65)</f>
        <v>-</v>
      </c>
      <c r="E66" s="28">
        <f>'F4.2'!H65</f>
        <v>0</v>
      </c>
      <c r="F66" s="404">
        <f>'F4.2'!T65</f>
        <v>0</v>
      </c>
      <c r="G66" s="404">
        <f>'F4.2'!AS65</f>
        <v>0</v>
      </c>
      <c r="H66" s="404">
        <f t="shared" si="0"/>
        <v>0</v>
      </c>
      <c r="I66" s="404">
        <f>'F4.2'!U65</f>
        <v>0</v>
      </c>
      <c r="J66" s="404">
        <f>'F4.2'!AT65</f>
        <v>0</v>
      </c>
      <c r="K66" s="405"/>
      <c r="L66" s="405"/>
      <c r="M66" s="404">
        <f t="shared" si="1"/>
        <v>0</v>
      </c>
      <c r="N66" s="404">
        <f t="shared" si="2"/>
        <v>0</v>
      </c>
    </row>
    <row r="67" spans="1:14" ht="30" hidden="1" outlineLevel="1">
      <c r="A67" s="68">
        <f>'F4.2'!A66</f>
        <v>10</v>
      </c>
      <c r="B67" s="234" t="str">
        <f>'F4.2'!B66</f>
        <v>SUPPLY,INSTAL,TEST,COMM OF  CRANS&amp;HOIST</v>
      </c>
      <c r="C67" s="192" t="str">
        <f>'F4.2'!D66</f>
        <v>MERC CAPEX Approval in MTR Order 296 of 2019</v>
      </c>
      <c r="D67" s="183" t="str">
        <f>IF('F4.2'!F66=0,"-",'F4.2'!F66)</f>
        <v>-</v>
      </c>
      <c r="E67" s="28">
        <f>'F4.2'!H66</f>
        <v>0</v>
      </c>
      <c r="F67" s="404">
        <f>'F4.2'!T66</f>
        <v>0</v>
      </c>
      <c r="G67" s="404">
        <f>'F4.2'!AS66</f>
        <v>0</v>
      </c>
      <c r="H67" s="404">
        <f t="shared" si="0"/>
        <v>0</v>
      </c>
      <c r="I67" s="404">
        <f>'F4.2'!U66</f>
        <v>1.380482</v>
      </c>
      <c r="J67" s="404">
        <f>'F4.2'!AT66</f>
        <v>1.380482</v>
      </c>
      <c r="K67" s="405"/>
      <c r="L67" s="405"/>
      <c r="M67" s="404">
        <f t="shared" si="1"/>
        <v>1.380482</v>
      </c>
      <c r="N67" s="404">
        <f t="shared" si="2"/>
        <v>0</v>
      </c>
    </row>
    <row r="68" spans="1:14" s="2" customFormat="1" ht="30" hidden="1" outlineLevel="1">
      <c r="A68" s="68">
        <f>'F4.2'!A67</f>
        <v>11</v>
      </c>
      <c r="B68" s="234" t="str">
        <f>'F4.2'!B67</f>
        <v>Supply, Errection, testing &amp; commissioning of Dust Extraction system at NPTP U-8, Parli-V</v>
      </c>
      <c r="C68" s="192" t="str">
        <f>'F4.2'!D67</f>
        <v>MERC CAPEX Approval in MTR Order 296 of 2019</v>
      </c>
      <c r="D68" s="183" t="str">
        <f>IF('F4.2'!F67=0,"-",'F4.2'!F67)</f>
        <v>-</v>
      </c>
      <c r="E68" s="28">
        <f>'F4.2'!H67</f>
        <v>0</v>
      </c>
      <c r="F68" s="404">
        <f>'F4.2'!T67</f>
        <v>1.8060844</v>
      </c>
      <c r="G68" s="404">
        <f>'F4.2'!AS67</f>
        <v>0</v>
      </c>
      <c r="H68" s="404">
        <f t="shared" si="0"/>
        <v>1.8060844</v>
      </c>
      <c r="I68" s="404">
        <f>'F4.2'!U67</f>
        <v>0</v>
      </c>
      <c r="J68" s="404">
        <f>'F4.2'!AT67</f>
        <v>0</v>
      </c>
      <c r="K68" s="405"/>
      <c r="L68" s="405"/>
      <c r="M68" s="404">
        <f t="shared" si="1"/>
        <v>0</v>
      </c>
      <c r="N68" s="404">
        <f t="shared" si="2"/>
        <v>1.8060844</v>
      </c>
    </row>
    <row r="69" spans="1:14" ht="30" hidden="1" outlineLevel="1">
      <c r="A69" s="68">
        <f>'F4.2'!A68</f>
        <v>12</v>
      </c>
      <c r="B69" s="234" t="str">
        <f>'F4.2'!B68</f>
        <v>Supply, Errection, testing &amp; commissioning of DSS &amp; DFDS at NPTP U-8, Parli-V</v>
      </c>
      <c r="C69" s="192" t="str">
        <f>'F4.2'!D68</f>
        <v>MERC CAPEX Approval in MTR Order 296 of 2019</v>
      </c>
      <c r="D69" s="183" t="str">
        <f>IF('F4.2'!F68=0,"-",'F4.2'!F68)</f>
        <v>-</v>
      </c>
      <c r="E69" s="28">
        <f>'F4.2'!H68</f>
        <v>0</v>
      </c>
      <c r="F69" s="404">
        <f>'F4.2'!T68</f>
        <v>2.8091143999999999</v>
      </c>
      <c r="G69" s="404">
        <f>'F4.2'!AS68</f>
        <v>0</v>
      </c>
      <c r="H69" s="404">
        <f t="shared" si="0"/>
        <v>2.8091143999999999</v>
      </c>
      <c r="I69" s="404">
        <f>'F4.2'!U68</f>
        <v>0</v>
      </c>
      <c r="J69" s="404">
        <f>'F4.2'!AT68</f>
        <v>0</v>
      </c>
      <c r="K69" s="405"/>
      <c r="L69" s="405"/>
      <c r="M69" s="404">
        <f t="shared" si="1"/>
        <v>0</v>
      </c>
      <c r="N69" s="404">
        <f t="shared" si="2"/>
        <v>2.8091143999999999</v>
      </c>
    </row>
    <row r="70" spans="1:14" ht="30" hidden="1" outlineLevel="1">
      <c r="A70" s="68">
        <f>'F4.2'!A69</f>
        <v>13</v>
      </c>
      <c r="B70" s="234" t="str">
        <f>'F4.2'!B69</f>
        <v>Supply, Errection, testing &amp; commissioning of Monorail at NPTP U-8, Parli-V</v>
      </c>
      <c r="C70" s="192" t="str">
        <f>'F4.2'!D69</f>
        <v>MERC CAPEX Approval in MTR Order 296 of 2019</v>
      </c>
      <c r="D70" s="183" t="str">
        <f>IF('F4.2'!F69=0,"-",'F4.2'!F69)</f>
        <v>-</v>
      </c>
      <c r="E70" s="28">
        <f>'F4.2'!H69</f>
        <v>0</v>
      </c>
      <c r="F70" s="404">
        <f>'F4.2'!T69</f>
        <v>0.80110199999999998</v>
      </c>
      <c r="G70" s="404">
        <f>'F4.2'!AS69</f>
        <v>0</v>
      </c>
      <c r="H70" s="404">
        <f t="shared" si="0"/>
        <v>0.80110199999999998</v>
      </c>
      <c r="I70" s="404">
        <f>'F4.2'!U69</f>
        <v>0.38807570000000002</v>
      </c>
      <c r="J70" s="404">
        <f>'F4.2'!AT69</f>
        <v>1.1891</v>
      </c>
      <c r="K70" s="405"/>
      <c r="L70" s="405"/>
      <c r="M70" s="404">
        <f t="shared" si="1"/>
        <v>1.1891</v>
      </c>
      <c r="N70" s="404">
        <f t="shared" si="2"/>
        <v>7.770000000006938E-5</v>
      </c>
    </row>
    <row r="71" spans="1:14" s="2" customFormat="1" ht="59.1" hidden="1" customHeight="1" outlineLevel="1">
      <c r="A71" s="68">
        <f>'F4.2'!A70</f>
        <v>14</v>
      </c>
      <c r="B71" s="234" t="str">
        <f>'F4.2'!B70</f>
        <v>Supply, Errection, testing &amp; commissioning of various Control &amp; Instrumentation equipments at NPTP U-8, Parli-V</v>
      </c>
      <c r="C71" s="192" t="str">
        <f>'F4.2'!D70</f>
        <v>MERC CAPEX Approval in MTR Order 296 of 2019</v>
      </c>
      <c r="D71" s="183" t="str">
        <f>IF('F4.2'!F70=0,"-",'F4.2'!F70)</f>
        <v>-</v>
      </c>
      <c r="E71" s="28">
        <f>'F4.2'!H70</f>
        <v>0</v>
      </c>
      <c r="F71" s="404">
        <f>'F4.2'!T70</f>
        <v>0</v>
      </c>
      <c r="G71" s="404">
        <f>'F4.2'!AS70</f>
        <v>0</v>
      </c>
      <c r="H71" s="404">
        <f t="shared" si="0"/>
        <v>0</v>
      </c>
      <c r="I71" s="404">
        <f>'F4.2'!U70</f>
        <v>0.72225269999999997</v>
      </c>
      <c r="J71" s="404">
        <f>'F4.2'!AT70</f>
        <v>0.72225269999999997</v>
      </c>
      <c r="K71" s="405"/>
      <c r="L71" s="405"/>
      <c r="M71" s="404">
        <f t="shared" si="1"/>
        <v>0.72225269999999997</v>
      </c>
      <c r="N71" s="404">
        <f t="shared" si="2"/>
        <v>0</v>
      </c>
    </row>
    <row r="72" spans="1:14" ht="48.95" hidden="1" customHeight="1" outlineLevel="1">
      <c r="A72" s="68">
        <f>'F4.2'!A71</f>
        <v>15</v>
      </c>
      <c r="B72" s="234" t="str">
        <f>'F4.2'!B71</f>
        <v>Supply, Errection, testing &amp; commissioning of Air Conditioning System at NPTP U-8, Parli-V</v>
      </c>
      <c r="C72" s="192" t="str">
        <f>'F4.2'!D71</f>
        <v>MERC CAPEX Approval in MTR Order 296 of 2019</v>
      </c>
      <c r="D72" s="183" t="str">
        <f>IF('F4.2'!F71=0,"-",'F4.2'!F71)</f>
        <v>-</v>
      </c>
      <c r="E72" s="28">
        <f>'F4.2'!H71</f>
        <v>0</v>
      </c>
      <c r="F72" s="404">
        <f>'F4.2'!T71</f>
        <v>0</v>
      </c>
      <c r="G72" s="404">
        <f>'F4.2'!AS71</f>
        <v>0</v>
      </c>
      <c r="H72" s="404">
        <f t="shared" si="0"/>
        <v>0</v>
      </c>
      <c r="I72" s="404">
        <f>'F4.2'!U71</f>
        <v>0.15304309999999999</v>
      </c>
      <c r="J72" s="404">
        <f>'F4.2'!AT71</f>
        <v>0.44729429999999998</v>
      </c>
      <c r="K72" s="405"/>
      <c r="L72" s="405"/>
      <c r="M72" s="404">
        <f t="shared" si="1"/>
        <v>0.44729429999999998</v>
      </c>
      <c r="N72" s="404">
        <f t="shared" si="2"/>
        <v>-0.29425119999999999</v>
      </c>
    </row>
    <row r="73" spans="1:14" s="2" customFormat="1" ht="32.1" hidden="1" customHeight="1" outlineLevel="1">
      <c r="A73" s="68">
        <f>'F4.2'!A72</f>
        <v>16</v>
      </c>
      <c r="B73" s="234" t="str">
        <f>'F4.2'!B72</f>
        <v>Supply, Errection, testing &amp; commissioning of Ventilation  System at NPTP U-8, Parli-V</v>
      </c>
      <c r="C73" s="192" t="str">
        <f>'F4.2'!D72</f>
        <v>MERC CAPEX Approval in MTR Order 296 of 2019</v>
      </c>
      <c r="D73" s="183" t="str">
        <f>IF('F4.2'!F72=0,"-",'F4.2'!F72)</f>
        <v>-</v>
      </c>
      <c r="E73" s="28">
        <f>'F4.2'!H72</f>
        <v>0</v>
      </c>
      <c r="F73" s="404">
        <f>'F4.2'!T72</f>
        <v>0.86892840000000005</v>
      </c>
      <c r="G73" s="404">
        <f>'F4.2'!AS72</f>
        <v>0</v>
      </c>
      <c r="H73" s="404">
        <f t="shared" ref="H73:H129" si="3">F73-G73</f>
        <v>0.86892840000000005</v>
      </c>
      <c r="I73" s="404">
        <f>'F4.2'!U72</f>
        <v>0.33467160000000001</v>
      </c>
      <c r="J73" s="404">
        <f>'F4.2'!AT72</f>
        <v>1.2036</v>
      </c>
      <c r="K73" s="405"/>
      <c r="L73" s="405"/>
      <c r="M73" s="404">
        <f t="shared" ref="M73:M129" si="4">SUM(J73:L73)</f>
        <v>1.2036</v>
      </c>
      <c r="N73" s="404">
        <f t="shared" ref="N73:N129" si="5">H73+I73-M73</f>
        <v>0</v>
      </c>
    </row>
    <row r="74" spans="1:14" ht="30" hidden="1" outlineLevel="1">
      <c r="A74" s="68">
        <f>'F4.2'!A73</f>
        <v>17</v>
      </c>
      <c r="B74" s="234" t="str">
        <f>'F4.2'!B73</f>
        <v>Supply, Errection, testing &amp; commissioning of Elevator works.</v>
      </c>
      <c r="C74" s="192" t="str">
        <f>'F4.2'!D73</f>
        <v>MERC CAPEX Approval in MTR Order 296 of 2019</v>
      </c>
      <c r="D74" s="183" t="str">
        <f>IF('F4.2'!F73=0,"-",'F4.2'!F73)</f>
        <v>-</v>
      </c>
      <c r="E74" s="28">
        <f>'F4.2'!H73</f>
        <v>0</v>
      </c>
      <c r="F74" s="404">
        <f>'F4.2'!T73</f>
        <v>0</v>
      </c>
      <c r="G74" s="404">
        <f>'F4.2'!AS73</f>
        <v>0</v>
      </c>
      <c r="H74" s="404">
        <f t="shared" si="3"/>
        <v>0</v>
      </c>
      <c r="I74" s="404">
        <f>'F4.2'!U73</f>
        <v>0</v>
      </c>
      <c r="J74" s="404">
        <f>'F4.2'!AT73</f>
        <v>0</v>
      </c>
      <c r="K74" s="405"/>
      <c r="L74" s="405"/>
      <c r="M74" s="404">
        <f t="shared" si="4"/>
        <v>0</v>
      </c>
      <c r="N74" s="404">
        <f t="shared" si="5"/>
        <v>0</v>
      </c>
    </row>
    <row r="75" spans="1:14" s="2" customFormat="1" ht="50.1" hidden="1" customHeight="1" outlineLevel="1">
      <c r="A75" s="68">
        <f>'F4.2'!A74</f>
        <v>18</v>
      </c>
      <c r="B75" s="234" t="str">
        <f>'F4.2'!B74</f>
        <v>Work contract for dismentaling, supply, erection &amp; commissioning of MRHS</v>
      </c>
      <c r="C75" s="192" t="str">
        <f>'F4.2'!D74</f>
        <v>MERC CAPEX Approval in MTR Order 296 of 2019</v>
      </c>
      <c r="D75" s="183" t="str">
        <f>IF('F4.2'!F74=0,"-",'F4.2'!F74)</f>
        <v>-</v>
      </c>
      <c r="E75" s="28">
        <f>'F4.2'!H74</f>
        <v>0</v>
      </c>
      <c r="F75" s="404">
        <f>'F4.2'!T74</f>
        <v>0</v>
      </c>
      <c r="G75" s="404">
        <f>'F4.2'!AS74</f>
        <v>0</v>
      </c>
      <c r="H75" s="404">
        <f t="shared" si="3"/>
        <v>0</v>
      </c>
      <c r="I75" s="404">
        <f>'F4.2'!U74</f>
        <v>0</v>
      </c>
      <c r="J75" s="404">
        <f>'F4.2'!AT74</f>
        <v>0</v>
      </c>
      <c r="K75" s="405"/>
      <c r="L75" s="405"/>
      <c r="M75" s="404">
        <f t="shared" si="4"/>
        <v>0</v>
      </c>
      <c r="N75" s="404">
        <f t="shared" si="5"/>
        <v>0</v>
      </c>
    </row>
    <row r="76" spans="1:14" ht="45" hidden="1" outlineLevel="1">
      <c r="A76" s="68">
        <f>'F4.2'!A75</f>
        <v>19</v>
      </c>
      <c r="B76" s="234" t="str">
        <f>'F4.2'!B75</f>
        <v>Supply, Errection, testing &amp; commissioning of FF System, Smoke detection &amp; Fire stop mortar &amp; Fire retradant cable coating for conveyor 09 &amp; 10</v>
      </c>
      <c r="C76" s="192" t="str">
        <f>'F4.2'!D75</f>
        <v>MERC CAPEX Approval in MTR Order 296 of 2019</v>
      </c>
      <c r="D76" s="183" t="str">
        <f>IF('F4.2'!F75=0,"-",'F4.2'!F75)</f>
        <v>-</v>
      </c>
      <c r="E76" s="28">
        <f>'F4.2'!H75</f>
        <v>0</v>
      </c>
      <c r="F76" s="404">
        <f>'F4.2'!T75</f>
        <v>0</v>
      </c>
      <c r="G76" s="404">
        <f>'F4.2'!AS75</f>
        <v>0</v>
      </c>
      <c r="H76" s="404">
        <f t="shared" si="3"/>
        <v>0</v>
      </c>
      <c r="I76" s="404">
        <f>'F4.2'!U75</f>
        <v>0</v>
      </c>
      <c r="J76" s="404">
        <f>'F4.2'!AT75</f>
        <v>0</v>
      </c>
      <c r="K76" s="405"/>
      <c r="L76" s="405"/>
      <c r="M76" s="404">
        <f t="shared" si="4"/>
        <v>0</v>
      </c>
      <c r="N76" s="404">
        <f t="shared" si="5"/>
        <v>0</v>
      </c>
    </row>
    <row r="77" spans="1:14" s="2" customFormat="1" ht="35.1" hidden="1" customHeight="1" outlineLevel="1">
      <c r="A77" s="68">
        <f>'F4.2'!A76</f>
        <v>20</v>
      </c>
      <c r="B77" s="234" t="str">
        <f>'F4.2'!B76</f>
        <v>Supply, Errection, testing &amp; commissioning of Chimney Elevator</v>
      </c>
      <c r="C77" s="192" t="str">
        <f>'F4.2'!D76</f>
        <v>MERC CAPEX Approval in MTR Order 296 of 2019</v>
      </c>
      <c r="D77" s="183" t="str">
        <f>IF('F4.2'!F76=0,"-",'F4.2'!F76)</f>
        <v>-</v>
      </c>
      <c r="E77" s="28">
        <f>'F4.2'!H76</f>
        <v>0</v>
      </c>
      <c r="F77" s="404">
        <f>'F4.2'!T76</f>
        <v>0</v>
      </c>
      <c r="G77" s="404">
        <f>'F4.2'!AS76</f>
        <v>0</v>
      </c>
      <c r="H77" s="404">
        <f t="shared" si="3"/>
        <v>0</v>
      </c>
      <c r="I77" s="404">
        <f>'F4.2'!U76</f>
        <v>0</v>
      </c>
      <c r="J77" s="404">
        <f>'F4.2'!AT76</f>
        <v>0</v>
      </c>
      <c r="K77" s="405"/>
      <c r="L77" s="405"/>
      <c r="M77" s="404">
        <f t="shared" si="4"/>
        <v>0</v>
      </c>
      <c r="N77" s="404">
        <f t="shared" si="5"/>
        <v>0</v>
      </c>
    </row>
    <row r="78" spans="1:14" ht="30" hidden="1" outlineLevel="1">
      <c r="A78" s="68">
        <f>'F4.2'!A77</f>
        <v>21</v>
      </c>
      <c r="B78" s="234" t="str">
        <f>'F4.2'!B77</f>
        <v>Supply, Errection, testing &amp; commissioning work of GEHO Pumps.</v>
      </c>
      <c r="C78" s="192" t="str">
        <f>'F4.2'!D77</f>
        <v>MERC CAPEX Approval in MTR Order 296 of 2019</v>
      </c>
      <c r="D78" s="183" t="str">
        <f>IF('F4.2'!F77=0,"-",'F4.2'!F77)</f>
        <v>-</v>
      </c>
      <c r="E78" s="28">
        <f>'F4.2'!H77</f>
        <v>0</v>
      </c>
      <c r="F78" s="404">
        <f>'F4.2'!T77</f>
        <v>0</v>
      </c>
      <c r="G78" s="404">
        <f>'F4.2'!AS77</f>
        <v>0</v>
      </c>
      <c r="H78" s="404">
        <f t="shared" si="3"/>
        <v>0</v>
      </c>
      <c r="I78" s="404">
        <f>'F4.2'!U77</f>
        <v>0</v>
      </c>
      <c r="J78" s="404">
        <f>'F4.2'!AT77</f>
        <v>0</v>
      </c>
      <c r="K78" s="405"/>
      <c r="L78" s="405"/>
      <c r="M78" s="404">
        <f t="shared" si="4"/>
        <v>0</v>
      </c>
      <c r="N78" s="404">
        <f t="shared" si="5"/>
        <v>0</v>
      </c>
    </row>
    <row r="79" spans="1:14" ht="30" hidden="1" customHeight="1" outlineLevel="1">
      <c r="A79" s="68">
        <f>'F4.2'!A78</f>
        <v>22</v>
      </c>
      <c r="B79" s="234" t="str">
        <f>'F4.2'!B78</f>
        <v>Procurement of various Mandetory spares of BOP packages</v>
      </c>
      <c r="C79" s="192" t="str">
        <f>'F4.2'!D78</f>
        <v>MERC CAPEX Approval in MTR Order 296 of 2019</v>
      </c>
      <c r="D79" s="183" t="str">
        <f>IF('F4.2'!F78=0,"-",'F4.2'!F78)</f>
        <v>-</v>
      </c>
      <c r="E79" s="28">
        <f>'F4.2'!H78</f>
        <v>0</v>
      </c>
      <c r="F79" s="404">
        <f>'F4.2'!T78</f>
        <v>0</v>
      </c>
      <c r="G79" s="404">
        <f>'F4.2'!AS78</f>
        <v>0</v>
      </c>
      <c r="H79" s="404">
        <f t="shared" si="3"/>
        <v>0</v>
      </c>
      <c r="I79" s="404">
        <f>'F4.2'!U78</f>
        <v>0</v>
      </c>
      <c r="J79" s="404">
        <f>'F4.2'!AT78</f>
        <v>0</v>
      </c>
      <c r="K79" s="405"/>
      <c r="L79" s="405"/>
      <c r="M79" s="404">
        <f t="shared" si="4"/>
        <v>0</v>
      </c>
      <c r="N79" s="404">
        <f t="shared" si="5"/>
        <v>0</v>
      </c>
    </row>
    <row r="80" spans="1:14" ht="38.1" hidden="1" customHeight="1" outlineLevel="1">
      <c r="A80" s="205">
        <f>'F4.2'!A79</f>
        <v>0</v>
      </c>
      <c r="B80" s="206" t="str">
        <f>'F4.2'!B79</f>
        <v>Balance civil work of BOP scope at 250 MW Parli-V</v>
      </c>
      <c r="C80" s="208" t="str">
        <f>'F4.2'!D79</f>
        <v>MERC CAPEX Approval in MTR Order 296 of 2019</v>
      </c>
      <c r="D80" s="210" t="str">
        <f>IF('F4.2'!F79=0,"-",'F4.2'!F79)</f>
        <v>-</v>
      </c>
      <c r="E80" s="223">
        <f>'F4.2'!H79</f>
        <v>45.323799999999991</v>
      </c>
      <c r="F80" s="404">
        <f>'F4.2'!T79</f>
        <v>0</v>
      </c>
      <c r="G80" s="404">
        <f>'F4.2'!AS79</f>
        <v>0</v>
      </c>
      <c r="H80" s="404">
        <f t="shared" si="3"/>
        <v>0</v>
      </c>
      <c r="I80" s="404">
        <f>'F4.2'!U79</f>
        <v>0</v>
      </c>
      <c r="J80" s="404">
        <f>'F4.2'!AT79</f>
        <v>0</v>
      </c>
      <c r="K80" s="405"/>
      <c r="L80" s="405"/>
      <c r="M80" s="404">
        <f t="shared" si="4"/>
        <v>0</v>
      </c>
      <c r="N80" s="404">
        <f t="shared" si="5"/>
        <v>0</v>
      </c>
    </row>
    <row r="81" spans="1:14" s="2" customFormat="1" ht="33" hidden="1" customHeight="1" outlineLevel="1">
      <c r="A81" s="68">
        <f>'F4.2'!A80</f>
        <v>1</v>
      </c>
      <c r="B81" s="122" t="str">
        <f>'F4.2'!B80</f>
        <v>Area grading</v>
      </c>
      <c r="C81" s="192" t="str">
        <f>'F4.2'!D80</f>
        <v>MERC CAPEX Approval in MTR Order 296 of 2019</v>
      </c>
      <c r="D81" s="183" t="str">
        <f>IF('F4.2'!F80=0,"-",'F4.2'!F80)</f>
        <v>-</v>
      </c>
      <c r="E81" s="28">
        <f>'F4.2'!H80</f>
        <v>0</v>
      </c>
      <c r="F81" s="404">
        <f>'F4.2'!T80</f>
        <v>4.6099999999999994</v>
      </c>
      <c r="G81" s="404">
        <f>'F4.2'!AS80</f>
        <v>0</v>
      </c>
      <c r="H81" s="404">
        <f t="shared" si="3"/>
        <v>4.6099999999999994</v>
      </c>
      <c r="I81" s="404">
        <f>'F4.2'!U80</f>
        <v>1.99288194</v>
      </c>
      <c r="J81" s="404">
        <f>'F4.2'!AT80</f>
        <v>0</v>
      </c>
      <c r="K81" s="405"/>
      <c r="L81" s="405"/>
      <c r="M81" s="404">
        <f t="shared" si="4"/>
        <v>0</v>
      </c>
      <c r="N81" s="404">
        <f t="shared" si="5"/>
        <v>6.6028819399999996</v>
      </c>
    </row>
    <row r="82" spans="1:14" ht="30" hidden="1" outlineLevel="1">
      <c r="A82" s="68">
        <f>'F4.2'!A81</f>
        <v>2</v>
      </c>
      <c r="B82" s="122" t="str">
        <f>'F4.2'!B81</f>
        <v>CMD</v>
      </c>
      <c r="C82" s="192" t="str">
        <f>'F4.2'!D81</f>
        <v>MERC CAPEX Approval in MTR Order 296 of 2019</v>
      </c>
      <c r="D82" s="183" t="str">
        <f>IF('F4.2'!F81=0,"-",'F4.2'!F81)</f>
        <v>-</v>
      </c>
      <c r="E82" s="28">
        <f>'F4.2'!H81</f>
        <v>0</v>
      </c>
      <c r="F82" s="404">
        <f>'F4.2'!T81</f>
        <v>0.59000000000000008</v>
      </c>
      <c r="G82" s="404">
        <f>'F4.2'!AS81</f>
        <v>0</v>
      </c>
      <c r="H82" s="404">
        <f t="shared" si="3"/>
        <v>0.59000000000000008</v>
      </c>
      <c r="I82" s="404">
        <f>'F4.2'!U81</f>
        <v>0.17624126000000001</v>
      </c>
      <c r="J82" s="404">
        <f>'F4.2'!AT81</f>
        <v>0</v>
      </c>
      <c r="K82" s="405"/>
      <c r="L82" s="405"/>
      <c r="M82" s="404">
        <f t="shared" si="4"/>
        <v>0</v>
      </c>
      <c r="N82" s="404">
        <f t="shared" si="5"/>
        <v>0.76624126000000015</v>
      </c>
    </row>
    <row r="83" spans="1:14" s="2" customFormat="1" ht="36.950000000000003" hidden="1" customHeight="1" outlineLevel="1">
      <c r="A83" s="68">
        <f>'F4.2'!A82</f>
        <v>3</v>
      </c>
      <c r="B83" s="122" t="str">
        <f>'F4.2'!B82</f>
        <v>Conveyor 09, 10 &amp; TP 06</v>
      </c>
      <c r="C83" s="192" t="str">
        <f>'F4.2'!D82</f>
        <v>MERC CAPEX Approval in MTR Order 296 of 2019</v>
      </c>
      <c r="D83" s="183" t="str">
        <f>IF('F4.2'!F82=0,"-",'F4.2'!F82)</f>
        <v>-</v>
      </c>
      <c r="E83" s="28">
        <f>'F4.2'!H82</f>
        <v>0</v>
      </c>
      <c r="F83" s="404">
        <f>'F4.2'!T82</f>
        <v>10.09</v>
      </c>
      <c r="G83" s="404">
        <f>'F4.2'!AS82</f>
        <v>0</v>
      </c>
      <c r="H83" s="404">
        <f t="shared" si="3"/>
        <v>10.09</v>
      </c>
      <c r="I83" s="404">
        <f>'F4.2'!U82</f>
        <v>0.51516675999999995</v>
      </c>
      <c r="J83" s="404">
        <f>'F4.2'!AT82</f>
        <v>0</v>
      </c>
      <c r="K83" s="405"/>
      <c r="L83" s="405"/>
      <c r="M83" s="404">
        <f t="shared" si="4"/>
        <v>0</v>
      </c>
      <c r="N83" s="404">
        <f t="shared" si="5"/>
        <v>10.605166759999999</v>
      </c>
    </row>
    <row r="84" spans="1:14" ht="30" hidden="1" outlineLevel="1">
      <c r="A84" s="68">
        <f>'F4.2'!A83</f>
        <v>4</v>
      </c>
      <c r="B84" s="122" t="str">
        <f>'F4.2'!B83</f>
        <v>Finishing item</v>
      </c>
      <c r="C84" s="192" t="str">
        <f>'F4.2'!D83</f>
        <v>MERC CAPEX Approval in MTR Order 296 of 2019</v>
      </c>
      <c r="D84" s="183" t="str">
        <f>IF('F4.2'!F83=0,"-",'F4.2'!F83)</f>
        <v>-</v>
      </c>
      <c r="E84" s="28">
        <f>'F4.2'!H83</f>
        <v>0</v>
      </c>
      <c r="F84" s="404">
        <f>'F4.2'!T83</f>
        <v>4.47</v>
      </c>
      <c r="G84" s="404">
        <f>'F4.2'!AS83</f>
        <v>0</v>
      </c>
      <c r="H84" s="404">
        <f t="shared" si="3"/>
        <v>4.47</v>
      </c>
      <c r="I84" s="404">
        <f>'F4.2'!U83</f>
        <v>1.6746274999999999</v>
      </c>
      <c r="J84" s="404">
        <f>'F4.2'!AT83</f>
        <v>0</v>
      </c>
      <c r="K84" s="405"/>
      <c r="L84" s="405"/>
      <c r="M84" s="404">
        <f t="shared" si="4"/>
        <v>0</v>
      </c>
      <c r="N84" s="404">
        <f t="shared" si="5"/>
        <v>6.1446274999999995</v>
      </c>
    </row>
    <row r="85" spans="1:14" ht="42" hidden="1" customHeight="1" outlineLevel="1">
      <c r="A85" s="68">
        <f>'F4.2'!A84</f>
        <v>5</v>
      </c>
      <c r="B85" s="122" t="str">
        <f>'F4.2'!B84</f>
        <v>Drain &amp; nala</v>
      </c>
      <c r="C85" s="192" t="str">
        <f>'F4.2'!D84</f>
        <v>MERC CAPEX Approval in MTR Order 296 of 2019</v>
      </c>
      <c r="D85" s="183" t="str">
        <f>IF('F4.2'!F84=0,"-",'F4.2'!F84)</f>
        <v>-</v>
      </c>
      <c r="E85" s="28">
        <f>'F4.2'!H84</f>
        <v>0</v>
      </c>
      <c r="F85" s="404">
        <f>'F4.2'!T84</f>
        <v>1.72</v>
      </c>
      <c r="G85" s="404">
        <f>'F4.2'!AS84</f>
        <v>0</v>
      </c>
      <c r="H85" s="404">
        <f t="shared" si="3"/>
        <v>1.72</v>
      </c>
      <c r="I85" s="404">
        <f>'F4.2'!U84</f>
        <v>0.98966246000000002</v>
      </c>
      <c r="J85" s="404">
        <f>'F4.2'!AT84</f>
        <v>0</v>
      </c>
      <c r="K85" s="405"/>
      <c r="L85" s="405"/>
      <c r="M85" s="404">
        <f t="shared" si="4"/>
        <v>0</v>
      </c>
      <c r="N85" s="404">
        <f t="shared" si="5"/>
        <v>2.7096624600000001</v>
      </c>
    </row>
    <row r="86" spans="1:14" s="2" customFormat="1" ht="21" hidden="1" customHeight="1" outlineLevel="1">
      <c r="A86" s="68">
        <f>'F4.2'!A85</f>
        <v>6</v>
      </c>
      <c r="B86" s="122" t="str">
        <f>'F4.2'!B85</f>
        <v>Internal roads</v>
      </c>
      <c r="C86" s="192" t="str">
        <f>'F4.2'!D85</f>
        <v>MERC CAPEX Approval in MTR Order 296 of 2019</v>
      </c>
      <c r="D86" s="183" t="str">
        <f>IF('F4.2'!F85=0,"-",'F4.2'!F85)</f>
        <v>-</v>
      </c>
      <c r="E86" s="28">
        <f>'F4.2'!H85</f>
        <v>0</v>
      </c>
      <c r="F86" s="404">
        <f>'F4.2'!T85</f>
        <v>7.9099999999999993</v>
      </c>
      <c r="G86" s="404">
        <f>'F4.2'!AS85</f>
        <v>0</v>
      </c>
      <c r="H86" s="404">
        <f t="shared" si="3"/>
        <v>7.9099999999999993</v>
      </c>
      <c r="I86" s="404">
        <f>'F4.2'!U85</f>
        <v>1.50482922</v>
      </c>
      <c r="J86" s="404">
        <f>'F4.2'!AT85</f>
        <v>0</v>
      </c>
      <c r="K86" s="405"/>
      <c r="L86" s="405"/>
      <c r="M86" s="404">
        <f t="shared" si="4"/>
        <v>0</v>
      </c>
      <c r="N86" s="404">
        <f t="shared" si="5"/>
        <v>9.4148292199999997</v>
      </c>
    </row>
    <row r="87" spans="1:14" ht="30" hidden="1" outlineLevel="1">
      <c r="A87" s="68">
        <f>'F4.2'!A86</f>
        <v>7</v>
      </c>
      <c r="B87" s="122" t="str">
        <f>'F4.2'!B86</f>
        <v>Stacker &amp; reclaimer</v>
      </c>
      <c r="C87" s="192" t="str">
        <f>'F4.2'!D86</f>
        <v>MERC CAPEX Approval in MTR Order 296 of 2019</v>
      </c>
      <c r="D87" s="183" t="str">
        <f>IF('F4.2'!F86=0,"-",'F4.2'!F86)</f>
        <v>-</v>
      </c>
      <c r="E87" s="28">
        <f>'F4.2'!H86</f>
        <v>0</v>
      </c>
      <c r="F87" s="404">
        <f>'F4.2'!T86</f>
        <v>1</v>
      </c>
      <c r="G87" s="404">
        <f>'F4.2'!AS86</f>
        <v>0</v>
      </c>
      <c r="H87" s="404">
        <f t="shared" si="3"/>
        <v>1</v>
      </c>
      <c r="I87" s="404">
        <f>'F4.2'!U86</f>
        <v>0.16268424000000001</v>
      </c>
      <c r="J87" s="404">
        <f>'F4.2'!AT86</f>
        <v>0</v>
      </c>
      <c r="K87" s="405"/>
      <c r="L87" s="405"/>
      <c r="M87" s="404">
        <f t="shared" si="4"/>
        <v>0</v>
      </c>
      <c r="N87" s="404">
        <f t="shared" si="5"/>
        <v>1.1626842399999999</v>
      </c>
    </row>
    <row r="88" spans="1:14" ht="30" hidden="1" customHeight="1" outlineLevel="1">
      <c r="A88" s="205">
        <f>'F4.2'!A87</f>
        <v>0</v>
      </c>
      <c r="B88" s="206" t="str">
        <f>'F4.2'!B87</f>
        <v>Other Add Cap</v>
      </c>
      <c r="C88" s="208">
        <f>'F4.2'!D87</f>
        <v>0</v>
      </c>
      <c r="D88" s="210" t="str">
        <f>IF('F4.2'!F87=0,"-",'F4.2'!F87)</f>
        <v>-</v>
      </c>
      <c r="E88" s="204">
        <f>'F4.2'!H87</f>
        <v>0</v>
      </c>
      <c r="F88" s="404">
        <f>'F4.2'!T87</f>
        <v>0</v>
      </c>
      <c r="G88" s="404">
        <f>'F4.2'!AS87</f>
        <v>0</v>
      </c>
      <c r="H88" s="404">
        <f t="shared" si="3"/>
        <v>0</v>
      </c>
      <c r="I88" s="404">
        <f>'F4.2'!U87</f>
        <v>0</v>
      </c>
      <c r="J88" s="404">
        <f>'F4.2'!AT87</f>
        <v>0</v>
      </c>
      <c r="K88" s="405"/>
      <c r="L88" s="405"/>
      <c r="M88" s="404">
        <f t="shared" si="4"/>
        <v>0</v>
      </c>
      <c r="N88" s="404">
        <f t="shared" si="5"/>
        <v>0</v>
      </c>
    </row>
    <row r="89" spans="1:14" ht="15.75" hidden="1" outlineLevel="1">
      <c r="A89" s="53">
        <f>'F4.2'!A88</f>
        <v>0</v>
      </c>
      <c r="B89" s="235" t="str">
        <f>'F4.2'!B88</f>
        <v>Laboratory set up</v>
      </c>
      <c r="C89" s="185" t="str">
        <f>'F4.2'!D88</f>
        <v>Add Cap (As per 296 of 2019)</v>
      </c>
      <c r="D89" s="183" t="str">
        <f>IF('F4.2'!F88=0,"-",'F4.2'!F88)</f>
        <v>-</v>
      </c>
      <c r="E89" s="229">
        <f>'F4.2'!H88</f>
        <v>0</v>
      </c>
      <c r="F89" s="404">
        <f>'F4.2'!T88</f>
        <v>0</v>
      </c>
      <c r="G89" s="404">
        <f>'F4.2'!AS88</f>
        <v>0</v>
      </c>
      <c r="H89" s="404">
        <f t="shared" si="3"/>
        <v>0</v>
      </c>
      <c r="I89" s="404">
        <f>'F4.2'!U88</f>
        <v>0</v>
      </c>
      <c r="J89" s="404">
        <f>'F4.2'!AT88</f>
        <v>0</v>
      </c>
      <c r="K89" s="405"/>
      <c r="L89" s="405"/>
      <c r="M89" s="404">
        <f t="shared" si="4"/>
        <v>0</v>
      </c>
      <c r="N89" s="404">
        <f t="shared" si="5"/>
        <v>0</v>
      </c>
    </row>
    <row r="90" spans="1:14" ht="31.5" hidden="1" outlineLevel="1">
      <c r="A90" s="53">
        <f>'F4.2'!A89</f>
        <v>1</v>
      </c>
      <c r="B90" s="236" t="str">
        <f>'F4.2'!B89</f>
        <v>Supply of Analytical Instruments for condition monitoring Laboratory for 1X250 MW of   NPTPS, Parli-V.</v>
      </c>
      <c r="C90" s="185" t="str">
        <f>'F4.2'!D89</f>
        <v>Add Cap (As per 296 of 2019)</v>
      </c>
      <c r="D90" s="188" t="str">
        <f>IF('F4.2'!F89=0,"-",'F4.2'!F89)</f>
        <v>-</v>
      </c>
      <c r="E90" s="57">
        <f>'F4.2'!H89</f>
        <v>0.5</v>
      </c>
      <c r="F90" s="404">
        <f>'F4.2'!T89</f>
        <v>0.49655460000000001</v>
      </c>
      <c r="G90" s="404">
        <f>'F4.2'!AS89</f>
        <v>0.49655460000000001</v>
      </c>
      <c r="H90" s="404">
        <f t="shared" si="3"/>
        <v>0</v>
      </c>
      <c r="I90" s="404">
        <f>'F4.2'!U89</f>
        <v>0</v>
      </c>
      <c r="J90" s="404">
        <f>'F4.2'!AT89</f>
        <v>0</v>
      </c>
      <c r="K90" s="405"/>
      <c r="L90" s="405"/>
      <c r="M90" s="404">
        <f t="shared" si="4"/>
        <v>0</v>
      </c>
      <c r="N90" s="404">
        <f t="shared" si="5"/>
        <v>0</v>
      </c>
    </row>
    <row r="91" spans="1:14" ht="31.5" hidden="1" outlineLevel="1">
      <c r="A91" s="53">
        <f>'F4.2'!A90</f>
        <v>2</v>
      </c>
      <c r="B91" s="236" t="str">
        <f>'F4.2'!B90</f>
        <v>Supply of Analytical Instruments for Water Analysis Laboratory for 1X250 MW of   NPTPS, Parli-V</v>
      </c>
      <c r="C91" s="185" t="str">
        <f>'F4.2'!D90</f>
        <v>Add Cap (As per 296 of 2019)</v>
      </c>
      <c r="D91" s="183" t="str">
        <f>IF('F4.2'!F90=0,"-",'F4.2'!F90)</f>
        <v>-</v>
      </c>
      <c r="E91" s="57">
        <f>'F4.2'!H90</f>
        <v>1.23</v>
      </c>
      <c r="F91" s="404">
        <f>'F4.2'!T90</f>
        <v>0.29846889999999998</v>
      </c>
      <c r="G91" s="404">
        <f>'F4.2'!AS90</f>
        <v>0.29846889999999998</v>
      </c>
      <c r="H91" s="404">
        <f t="shared" si="3"/>
        <v>0</v>
      </c>
      <c r="I91" s="404">
        <f>'F4.2'!U90</f>
        <v>0</v>
      </c>
      <c r="J91" s="404">
        <f>'F4.2'!AT90</f>
        <v>0</v>
      </c>
      <c r="K91" s="405"/>
      <c r="L91" s="405"/>
      <c r="M91" s="404">
        <f t="shared" si="4"/>
        <v>0</v>
      </c>
      <c r="N91" s="404">
        <f t="shared" si="5"/>
        <v>0</v>
      </c>
    </row>
    <row r="92" spans="1:14" ht="31.5" hidden="1" outlineLevel="1">
      <c r="A92" s="53">
        <f>'F4.2'!A91</f>
        <v>3</v>
      </c>
      <c r="B92" s="236" t="str">
        <f>'F4.2'!B91</f>
        <v>Supply of Analytical Instruments for Environment Laboratory for 1 x 250 MW, NPTPS, Parli-V.</v>
      </c>
      <c r="C92" s="185" t="str">
        <f>'F4.2'!D91</f>
        <v>Add Cap (As per 296 of 2019)</v>
      </c>
      <c r="D92" s="188" t="str">
        <f>IF('F4.2'!F91=0,"-",'F4.2'!F91)</f>
        <v>-</v>
      </c>
      <c r="E92" s="57">
        <f>'F4.2'!H91</f>
        <v>0.39</v>
      </c>
      <c r="F92" s="404">
        <f>'F4.2'!T91</f>
        <v>0.36579919999999999</v>
      </c>
      <c r="G92" s="404">
        <f>'F4.2'!AS91</f>
        <v>0.36579919999999999</v>
      </c>
      <c r="H92" s="404">
        <f t="shared" si="3"/>
        <v>0</v>
      </c>
      <c r="I92" s="404">
        <f>'F4.2'!U91</f>
        <v>0</v>
      </c>
      <c r="J92" s="404">
        <f>'F4.2'!AT91</f>
        <v>0</v>
      </c>
      <c r="K92" s="405"/>
      <c r="L92" s="405"/>
      <c r="M92" s="404">
        <f t="shared" si="4"/>
        <v>0</v>
      </c>
      <c r="N92" s="404">
        <f t="shared" si="5"/>
        <v>0</v>
      </c>
    </row>
    <row r="93" spans="1:14" ht="31.5" hidden="1" outlineLevel="1">
      <c r="A93" s="53">
        <f>'F4.2'!A92</f>
        <v>4</v>
      </c>
      <c r="B93" s="236" t="str">
        <f>'F4.2'!B92</f>
        <v>Supply of Analytical Instruments for Precision Laboratory for 1 x 250 MW, NPTPS, Parli-V.</v>
      </c>
      <c r="C93" s="185" t="str">
        <f>'F4.2'!D92</f>
        <v>Add Cap (As per 296 of 2019)</v>
      </c>
      <c r="D93" s="183" t="str">
        <f>IF('F4.2'!F92=0,"-",'F4.2'!F92)</f>
        <v>-</v>
      </c>
      <c r="E93" s="57">
        <f>'F4.2'!H92</f>
        <v>1</v>
      </c>
      <c r="F93" s="404">
        <f>'F4.2'!T92</f>
        <v>0</v>
      </c>
      <c r="G93" s="404">
        <f>'F4.2'!AS92</f>
        <v>0</v>
      </c>
      <c r="H93" s="404">
        <f t="shared" si="3"/>
        <v>0</v>
      </c>
      <c r="I93" s="404">
        <f>'F4.2'!U92</f>
        <v>0</v>
      </c>
      <c r="J93" s="404">
        <f>'F4.2'!AT92</f>
        <v>0</v>
      </c>
      <c r="K93" s="405"/>
      <c r="L93" s="405"/>
      <c r="M93" s="404">
        <f t="shared" si="4"/>
        <v>0</v>
      </c>
      <c r="N93" s="404">
        <f t="shared" si="5"/>
        <v>0</v>
      </c>
    </row>
    <row r="94" spans="1:14" ht="31.5" hidden="1" outlineLevel="1">
      <c r="A94" s="53">
        <f>'F4.2'!A93</f>
        <v>5</v>
      </c>
      <c r="B94" s="236" t="str">
        <f>'F4.2'!B93</f>
        <v>Supply of Analytical Instruments for General Laboratory of Water Treatment Plant of 1 x 250 MW, NPTPS, Parli-V.</v>
      </c>
      <c r="C94" s="185" t="str">
        <f>'F4.2'!D93</f>
        <v>Add Cap (As per 296 of 2019)</v>
      </c>
      <c r="D94" s="183" t="str">
        <f>IF('F4.2'!F93=0,"-",'F4.2'!F93)</f>
        <v>-</v>
      </c>
      <c r="E94" s="57">
        <f>'F4.2'!H93</f>
        <v>0.93</v>
      </c>
      <c r="F94" s="404">
        <f>'F4.2'!T93</f>
        <v>0</v>
      </c>
      <c r="G94" s="404">
        <f>'F4.2'!AS93</f>
        <v>0</v>
      </c>
      <c r="H94" s="404">
        <f t="shared" si="3"/>
        <v>0</v>
      </c>
      <c r="I94" s="404">
        <f>'F4.2'!U93</f>
        <v>0</v>
      </c>
      <c r="J94" s="404">
        <f>'F4.2'!AT93</f>
        <v>0</v>
      </c>
      <c r="K94" s="405"/>
      <c r="L94" s="405"/>
      <c r="M94" s="404">
        <f t="shared" si="4"/>
        <v>0</v>
      </c>
      <c r="N94" s="404">
        <f t="shared" si="5"/>
        <v>0</v>
      </c>
    </row>
    <row r="95" spans="1:14" ht="31.5" hidden="1" outlineLevel="1">
      <c r="A95" s="53">
        <f>'F4.2'!A94</f>
        <v>6</v>
      </c>
      <c r="B95" s="236" t="str">
        <f>'F4.2'!B94</f>
        <v>Supply of Corrosion Monitor/Meter, Corrosion Coupon &amp; Coupon Rack for 1X250 MW of   NPTPS, Parli-V.</v>
      </c>
      <c r="C95" s="185" t="str">
        <f>'F4.2'!D94</f>
        <v>Add Cap (As per 296 of 2019)</v>
      </c>
      <c r="D95" s="183" t="str">
        <f>IF('F4.2'!F94=0,"-",'F4.2'!F94)</f>
        <v>-</v>
      </c>
      <c r="E95" s="57">
        <f>'F4.2'!H94</f>
        <v>0.34</v>
      </c>
      <c r="F95" s="404">
        <f>'F4.2'!T94</f>
        <v>0.347356836</v>
      </c>
      <c r="G95" s="404">
        <f>'F4.2'!AS94</f>
        <v>0.347356836</v>
      </c>
      <c r="H95" s="404">
        <f t="shared" si="3"/>
        <v>0</v>
      </c>
      <c r="I95" s="404">
        <f>'F4.2'!U94</f>
        <v>0</v>
      </c>
      <c r="J95" s="404">
        <f>'F4.2'!AT94</f>
        <v>0</v>
      </c>
      <c r="K95" s="405"/>
      <c r="L95" s="405"/>
      <c r="M95" s="404">
        <f t="shared" si="4"/>
        <v>0</v>
      </c>
      <c r="N95" s="404">
        <f t="shared" si="5"/>
        <v>0</v>
      </c>
    </row>
    <row r="96" spans="1:14" ht="31.5" hidden="1" outlineLevel="1">
      <c r="A96" s="53">
        <f>'F4.2'!A95</f>
        <v>7</v>
      </c>
      <c r="B96" s="237" t="str">
        <f>'F4.2'!B95</f>
        <v>Supply of Analytical Instruments for Coal Analysis Laboratory for 1X250 MW of   NPTPS, Parli-V</v>
      </c>
      <c r="C96" s="185" t="str">
        <f>'F4.2'!D95</f>
        <v>Add Cap (As per 296 of 2019)</v>
      </c>
      <c r="D96" s="183" t="str">
        <f>IF('F4.2'!F95=0,"-",'F4.2'!F95)</f>
        <v>-</v>
      </c>
      <c r="E96" s="57">
        <f>'F4.2'!H95</f>
        <v>1.65</v>
      </c>
      <c r="F96" s="404">
        <f>'F4.2'!T95</f>
        <v>0.39444410000000002</v>
      </c>
      <c r="G96" s="404">
        <f>'F4.2'!AS95</f>
        <v>0.39444410000000002</v>
      </c>
      <c r="H96" s="404">
        <f t="shared" si="3"/>
        <v>0</v>
      </c>
      <c r="I96" s="404">
        <f>'F4.2'!U95</f>
        <v>0</v>
      </c>
      <c r="J96" s="404">
        <f>'F4.2'!AT95</f>
        <v>0</v>
      </c>
      <c r="K96" s="405"/>
      <c r="L96" s="405"/>
      <c r="M96" s="404">
        <f t="shared" si="4"/>
        <v>0</v>
      </c>
      <c r="N96" s="404">
        <f t="shared" si="5"/>
        <v>0</v>
      </c>
    </row>
    <row r="97" spans="1:14" ht="15.75" hidden="1" outlineLevel="1">
      <c r="A97" s="53">
        <f>'F4.2'!A96</f>
        <v>9</v>
      </c>
      <c r="B97" s="235" t="str">
        <f>'F4.2'!B96</f>
        <v>Grade slab (WTP Area)</v>
      </c>
      <c r="C97" s="185" t="str">
        <f>'F4.2'!D96</f>
        <v>Add Cap (As per 296 of 2019)</v>
      </c>
      <c r="D97" s="183" t="str">
        <f>IF('F4.2'!F96=0,"-",'F4.2'!F96)</f>
        <v>-</v>
      </c>
      <c r="E97" s="229">
        <f>'F4.2'!H96</f>
        <v>1</v>
      </c>
      <c r="F97" s="404">
        <f>'F4.2'!T96</f>
        <v>0.99752063400000002</v>
      </c>
      <c r="G97" s="404">
        <f>'F4.2'!AS96</f>
        <v>0.99752063400000002</v>
      </c>
      <c r="H97" s="404">
        <f t="shared" si="3"/>
        <v>0</v>
      </c>
      <c r="I97" s="404">
        <f>'F4.2'!U96</f>
        <v>0</v>
      </c>
      <c r="J97" s="404">
        <f>'F4.2'!AT96</f>
        <v>0</v>
      </c>
      <c r="K97" s="405"/>
      <c r="L97" s="405"/>
      <c r="M97" s="404">
        <f t="shared" si="4"/>
        <v>0</v>
      </c>
      <c r="N97" s="404">
        <f t="shared" si="5"/>
        <v>0</v>
      </c>
    </row>
    <row r="98" spans="1:14" ht="15.75" hidden="1" outlineLevel="1">
      <c r="A98" s="53">
        <f>'F4.2'!A97</f>
        <v>10</v>
      </c>
      <c r="B98" s="235" t="str">
        <f>'F4.2'!B97</f>
        <v>Grade slab (Near AHP Building)</v>
      </c>
      <c r="C98" s="185" t="str">
        <f>'F4.2'!D97</f>
        <v>Add Cap (As per 296 of 2019)</v>
      </c>
      <c r="D98" s="183" t="str">
        <f>IF('F4.2'!F97=0,"-",'F4.2'!F97)</f>
        <v>-</v>
      </c>
      <c r="E98" s="59">
        <f>'F4.2'!H97</f>
        <v>0.75</v>
      </c>
      <c r="F98" s="404">
        <f>'F4.2'!T97</f>
        <v>0.74556261000000001</v>
      </c>
      <c r="G98" s="404">
        <f>'F4.2'!AS97</f>
        <v>0.74556261000000001</v>
      </c>
      <c r="H98" s="404">
        <f t="shared" si="3"/>
        <v>0</v>
      </c>
      <c r="I98" s="404">
        <f>'F4.2'!U97</f>
        <v>0</v>
      </c>
      <c r="J98" s="404">
        <f>'F4.2'!AT97</f>
        <v>0</v>
      </c>
      <c r="K98" s="405"/>
      <c r="L98" s="405"/>
      <c r="M98" s="404">
        <f t="shared" si="4"/>
        <v>0</v>
      </c>
      <c r="N98" s="404">
        <f t="shared" si="5"/>
        <v>0</v>
      </c>
    </row>
    <row r="99" spans="1:14" ht="15.75" hidden="1" outlineLevel="1">
      <c r="A99" s="54">
        <f>'F4.2'!A98</f>
        <v>11</v>
      </c>
      <c r="B99" s="238" t="str">
        <f>'F4.2'!B98</f>
        <v>Temporary shed for empty barrles &amp; filled barrles</v>
      </c>
      <c r="C99" s="185" t="str">
        <f>'F4.2'!D98</f>
        <v>Add Cap (As per 296 of 2019)</v>
      </c>
      <c r="D99" s="188" t="str">
        <f>IF('F4.2'!F98=0,"-",'F4.2'!F98)</f>
        <v>-</v>
      </c>
      <c r="E99" s="59">
        <f>'F4.2'!H98</f>
        <v>0.5</v>
      </c>
      <c r="F99" s="404">
        <f>'F4.2'!T98</f>
        <v>0.45635233799999997</v>
      </c>
      <c r="G99" s="404">
        <f>'F4.2'!AS98</f>
        <v>0.45635233799999997</v>
      </c>
      <c r="H99" s="404">
        <f t="shared" si="3"/>
        <v>0</v>
      </c>
      <c r="I99" s="404">
        <f>'F4.2'!U98</f>
        <v>0</v>
      </c>
      <c r="J99" s="404">
        <f>'F4.2'!AT98</f>
        <v>0</v>
      </c>
      <c r="K99" s="405"/>
      <c r="L99" s="405"/>
      <c r="M99" s="404">
        <f t="shared" si="4"/>
        <v>0</v>
      </c>
      <c r="N99" s="404">
        <f t="shared" si="5"/>
        <v>0</v>
      </c>
    </row>
    <row r="100" spans="1:14" ht="15.75" hidden="1" outlineLevel="1">
      <c r="A100" s="53">
        <f>'F4.2'!A99</f>
        <v>12</v>
      </c>
      <c r="B100" s="239" t="str">
        <f>'F4.2'!B99</f>
        <v>Cabins for operators at TP.</v>
      </c>
      <c r="C100" s="185" t="str">
        <f>'F4.2'!D99</f>
        <v>Add Cap (As per 296 of 2019)</v>
      </c>
      <c r="D100" s="183" t="str">
        <f>IF('F4.2'!F99=0,"-",'F4.2'!F99)</f>
        <v>-</v>
      </c>
      <c r="E100" s="59">
        <f>'F4.2'!H99</f>
        <v>0.2</v>
      </c>
      <c r="F100" s="404">
        <f>'F4.2'!T99</f>
        <v>0.18583111099999999</v>
      </c>
      <c r="G100" s="404">
        <f>'F4.2'!AS99</f>
        <v>0.18583111099999999</v>
      </c>
      <c r="H100" s="404">
        <f t="shared" si="3"/>
        <v>0</v>
      </c>
      <c r="I100" s="404">
        <f>'F4.2'!U99</f>
        <v>0</v>
      </c>
      <c r="J100" s="404">
        <f>'F4.2'!AT99</f>
        <v>0</v>
      </c>
      <c r="K100" s="405"/>
      <c r="L100" s="405"/>
      <c r="M100" s="404">
        <f t="shared" si="4"/>
        <v>0</v>
      </c>
      <c r="N100" s="404">
        <f t="shared" si="5"/>
        <v>0</v>
      </c>
    </row>
    <row r="101" spans="1:14" ht="15.75" hidden="1" outlineLevel="1">
      <c r="A101" s="53">
        <f>'F4.2'!A100</f>
        <v>13</v>
      </c>
      <c r="B101" s="238" t="str">
        <f>'F4.2'!B100</f>
        <v>Compound wall for isolation of administrative building.</v>
      </c>
      <c r="C101" s="185" t="str">
        <f>'F4.2'!D100</f>
        <v>Add Cap (As per 296 of 2019)</v>
      </c>
      <c r="D101" s="183" t="str">
        <f>IF('F4.2'!F100=0,"-",'F4.2'!F100)</f>
        <v>-</v>
      </c>
      <c r="E101" s="59">
        <f>'F4.2'!H100</f>
        <v>0.5</v>
      </c>
      <c r="F101" s="404">
        <f>'F4.2'!T100</f>
        <v>0</v>
      </c>
      <c r="G101" s="404">
        <f>'F4.2'!AS100</f>
        <v>0</v>
      </c>
      <c r="H101" s="404">
        <f t="shared" si="3"/>
        <v>0</v>
      </c>
      <c r="I101" s="404">
        <f>'F4.2'!U100</f>
        <v>0</v>
      </c>
      <c r="J101" s="404">
        <f>'F4.2'!AT100</f>
        <v>0</v>
      </c>
      <c r="K101" s="405"/>
      <c r="L101" s="405"/>
      <c r="M101" s="404">
        <f t="shared" si="4"/>
        <v>0</v>
      </c>
      <c r="N101" s="404">
        <f t="shared" si="5"/>
        <v>0</v>
      </c>
    </row>
    <row r="102" spans="1:14" ht="47.25" hidden="1" outlineLevel="1">
      <c r="A102" s="53">
        <f>'F4.2'!A101</f>
        <v>14</v>
      </c>
      <c r="B102" s="239" t="str">
        <f>'F4.2'!B101</f>
        <v>Work of providing/ fixing of internal partitions of aluminium/Nova palm/glass/wooden for Unit 8 service building &amp; other allied builings in the premises.</v>
      </c>
      <c r="C102" s="185" t="str">
        <f>'F4.2'!D101</f>
        <v>Add Cap (As per 296 of 2019)</v>
      </c>
      <c r="D102" s="183" t="str">
        <f>IF('F4.2'!F101=0,"-",'F4.2'!F101)</f>
        <v>-</v>
      </c>
      <c r="E102" s="229">
        <f>'F4.2'!H101</f>
        <v>0.7</v>
      </c>
      <c r="F102" s="404">
        <f>'F4.2'!T101</f>
        <v>0.67356391299999996</v>
      </c>
      <c r="G102" s="404">
        <f>'F4.2'!AS101</f>
        <v>0.67356391299999996</v>
      </c>
      <c r="H102" s="404">
        <f t="shared" si="3"/>
        <v>0</v>
      </c>
      <c r="I102" s="404">
        <f>'F4.2'!U101</f>
        <v>0</v>
      </c>
      <c r="J102" s="404">
        <f>'F4.2'!AT101</f>
        <v>0</v>
      </c>
      <c r="K102" s="405"/>
      <c r="L102" s="405"/>
      <c r="M102" s="404">
        <f t="shared" si="4"/>
        <v>0</v>
      </c>
      <c r="N102" s="404">
        <f t="shared" si="5"/>
        <v>0</v>
      </c>
    </row>
    <row r="103" spans="1:14" ht="45" hidden="1" outlineLevel="1">
      <c r="A103" s="226">
        <f>'F4.2'!A102</f>
        <v>15</v>
      </c>
      <c r="B103" s="240" t="str">
        <f>'F4.2'!B102</f>
        <v>Provision of DM and softening water line interconnection from u-6,7 to u-8 &amp; Provision of recovery of waste water from sandava pump house,NDCT.</v>
      </c>
      <c r="C103" s="185" t="str">
        <f>'F4.2'!D102</f>
        <v>Add Cap (As per 296 of 2019)</v>
      </c>
      <c r="D103" s="183" t="str">
        <f>IF('F4.2'!F102=0,"-",'F4.2'!F102)</f>
        <v>-</v>
      </c>
      <c r="E103" s="229">
        <f>'F4.2'!H102</f>
        <v>3</v>
      </c>
      <c r="F103" s="404">
        <f>'F4.2'!T102</f>
        <v>1.0266339840000001</v>
      </c>
      <c r="G103" s="404">
        <f>'F4.2'!AS102</f>
        <v>1.0266339840000001</v>
      </c>
      <c r="H103" s="404">
        <f t="shared" si="3"/>
        <v>0</v>
      </c>
      <c r="I103" s="404">
        <f>'F4.2'!U102</f>
        <v>0</v>
      </c>
      <c r="J103" s="404">
        <f>'F4.2'!AT102</f>
        <v>0</v>
      </c>
      <c r="K103" s="405"/>
      <c r="L103" s="405"/>
      <c r="M103" s="404">
        <f t="shared" si="4"/>
        <v>0</v>
      </c>
      <c r="N103" s="404">
        <f t="shared" si="5"/>
        <v>0</v>
      </c>
    </row>
    <row r="104" spans="1:14" ht="15.75" hidden="1" outlineLevel="1">
      <c r="A104" s="227">
        <f>'F4.2'!A103</f>
        <v>0</v>
      </c>
      <c r="B104" s="241">
        <f>'F4.2'!B103</f>
        <v>0</v>
      </c>
      <c r="C104" s="185" t="str">
        <f>'F4.2'!D103</f>
        <v>Add Cap (As per 296 of 2019)</v>
      </c>
      <c r="D104" s="183" t="str">
        <f>IF('F4.2'!F103=0,"-",'F4.2'!F103)</f>
        <v>-</v>
      </c>
      <c r="E104" s="229">
        <f>'F4.2'!H103</f>
        <v>0</v>
      </c>
      <c r="F104" s="404">
        <f>'F4.2'!T103</f>
        <v>1.8371300820000001</v>
      </c>
      <c r="G104" s="404">
        <f>'F4.2'!AS103</f>
        <v>1.8371300820000001</v>
      </c>
      <c r="H104" s="404">
        <f t="shared" si="3"/>
        <v>0</v>
      </c>
      <c r="I104" s="404">
        <f>'F4.2'!U103</f>
        <v>0</v>
      </c>
      <c r="J104" s="404">
        <f>'F4.2'!AT103</f>
        <v>0</v>
      </c>
      <c r="K104" s="405"/>
      <c r="L104" s="405"/>
      <c r="M104" s="404">
        <f t="shared" si="4"/>
        <v>0</v>
      </c>
      <c r="N104" s="404">
        <f t="shared" si="5"/>
        <v>0</v>
      </c>
    </row>
    <row r="105" spans="1:14" ht="15.75" hidden="1" outlineLevel="1">
      <c r="A105" s="53">
        <f>'F4.2'!A104</f>
        <v>16</v>
      </c>
      <c r="B105" s="242" t="str">
        <f>'F4.2'!B104</f>
        <v xml:space="preserve"> Hydraulic drive system modification.    </v>
      </c>
      <c r="C105" s="185" t="str">
        <f>'F4.2'!D104</f>
        <v>Add Cap (As per 296 of 2019)</v>
      </c>
      <c r="D105" s="183" t="str">
        <f>IF('F4.2'!F104=0,"-",'F4.2'!F104)</f>
        <v>-</v>
      </c>
      <c r="E105" s="56">
        <f>'F4.2'!H104</f>
        <v>2.5</v>
      </c>
      <c r="F105" s="404">
        <f>'F4.2'!T104</f>
        <v>2.4383865259999999</v>
      </c>
      <c r="G105" s="404">
        <f>'F4.2'!AS104</f>
        <v>2.4383865259999999</v>
      </c>
      <c r="H105" s="404">
        <f t="shared" si="3"/>
        <v>0</v>
      </c>
      <c r="I105" s="404">
        <f>'F4.2'!U104</f>
        <v>0</v>
      </c>
      <c r="J105" s="404">
        <f>'F4.2'!AT104</f>
        <v>0</v>
      </c>
      <c r="K105" s="405"/>
      <c r="L105" s="405"/>
      <c r="M105" s="404">
        <f t="shared" si="4"/>
        <v>0</v>
      </c>
      <c r="N105" s="404">
        <f t="shared" si="5"/>
        <v>0</v>
      </c>
    </row>
    <row r="106" spans="1:14" ht="15.75" hidden="1" outlineLevel="1">
      <c r="A106" s="53">
        <f>'F4.2'!A105</f>
        <v>17</v>
      </c>
      <c r="B106" s="242" t="str">
        <f>'F4.2'!B105</f>
        <v xml:space="preserve">Link conveyor from Con-2 of U-6/7 to Con.-2AB of U-8. </v>
      </c>
      <c r="C106" s="185" t="str">
        <f>'F4.2'!D105</f>
        <v>Add Cap (As per 296 of 2019)</v>
      </c>
      <c r="D106" s="183" t="str">
        <f>IF('F4.2'!F105=0,"-",'F4.2'!F105)</f>
        <v>-</v>
      </c>
      <c r="E106" s="56">
        <f>'F4.2'!H105</f>
        <v>3.7</v>
      </c>
      <c r="F106" s="404">
        <f>'F4.2'!T105</f>
        <v>3.8434434319999999</v>
      </c>
      <c r="G106" s="404">
        <f>'F4.2'!AS105</f>
        <v>3.8434434319999999</v>
      </c>
      <c r="H106" s="404">
        <f t="shared" si="3"/>
        <v>0</v>
      </c>
      <c r="I106" s="404">
        <f>'F4.2'!U105</f>
        <v>0</v>
      </c>
      <c r="J106" s="404">
        <f>'F4.2'!AT105</f>
        <v>0</v>
      </c>
      <c r="K106" s="405"/>
      <c r="L106" s="405"/>
      <c r="M106" s="404">
        <f t="shared" si="4"/>
        <v>0</v>
      </c>
      <c r="N106" s="404">
        <f t="shared" si="5"/>
        <v>0</v>
      </c>
    </row>
    <row r="107" spans="1:14" ht="15.75" hidden="1" outlineLevel="1">
      <c r="A107" s="53">
        <f>'F4.2'!A106</f>
        <v>18</v>
      </c>
      <c r="B107" s="242" t="str">
        <f>'F4.2'!B106</f>
        <v>Ozone plant for Unit -8</v>
      </c>
      <c r="C107" s="185" t="str">
        <f>'F4.2'!D106</f>
        <v>Add Cap (As per 296 of 2019)</v>
      </c>
      <c r="D107" s="183" t="str">
        <f>IF('F4.2'!F106=0,"-",'F4.2'!F106)</f>
        <v>-</v>
      </c>
      <c r="E107" s="56">
        <f>'F4.2'!H106</f>
        <v>20</v>
      </c>
      <c r="F107" s="404">
        <f>'F4.2'!T106</f>
        <v>12.904708299999999</v>
      </c>
      <c r="G107" s="404">
        <f>'F4.2'!AS106</f>
        <v>0</v>
      </c>
      <c r="H107" s="404">
        <f t="shared" si="3"/>
        <v>12.904708299999999</v>
      </c>
      <c r="I107" s="404">
        <f>'F4.2'!U106</f>
        <v>5</v>
      </c>
      <c r="J107" s="404">
        <f>'F4.2'!AT106</f>
        <v>0</v>
      </c>
      <c r="K107" s="405"/>
      <c r="L107" s="405"/>
      <c r="M107" s="404">
        <f t="shared" si="4"/>
        <v>0</v>
      </c>
      <c r="N107" s="404">
        <f t="shared" si="5"/>
        <v>17.904708299999999</v>
      </c>
    </row>
    <row r="108" spans="1:14" ht="15.75" hidden="1" outlineLevel="1">
      <c r="A108" s="68">
        <f>'F4.2'!A107</f>
        <v>0</v>
      </c>
      <c r="B108" s="318" t="str">
        <f>'F4.2'!B107</f>
        <v>IDC</v>
      </c>
      <c r="C108" s="185">
        <f>'F4.2'!D107</f>
        <v>0</v>
      </c>
      <c r="D108" s="183" t="str">
        <f>IF('F4.2'!F107=0,"-",'F4.2'!F107)</f>
        <v>-</v>
      </c>
      <c r="E108" s="56">
        <f>'F4.2'!H107</f>
        <v>0</v>
      </c>
      <c r="F108" s="404">
        <f>'F4.2'!T107</f>
        <v>0</v>
      </c>
      <c r="G108" s="404">
        <f>'F4.2'!AS107</f>
        <v>0</v>
      </c>
      <c r="H108" s="404">
        <f t="shared" si="3"/>
        <v>0</v>
      </c>
      <c r="I108" s="404">
        <f>'F4.2'!U107</f>
        <v>0</v>
      </c>
      <c r="J108" s="404">
        <f>'F4.2'!AT107</f>
        <v>0</v>
      </c>
      <c r="K108" s="405"/>
      <c r="L108" s="405"/>
      <c r="M108" s="404">
        <f t="shared" si="4"/>
        <v>0</v>
      </c>
      <c r="N108" s="404">
        <f t="shared" si="5"/>
        <v>0</v>
      </c>
    </row>
    <row r="109" spans="1:14" ht="15.75" hidden="1" outlineLevel="1">
      <c r="A109" s="53">
        <f>'F4.2'!A108</f>
        <v>19</v>
      </c>
      <c r="B109" s="235" t="str">
        <f>'F4.2'!B108</f>
        <v>Water management system</v>
      </c>
      <c r="C109" s="185" t="str">
        <f>'F4.2'!D108</f>
        <v>Add Cap (As per 296 of 2019)</v>
      </c>
      <c r="D109" s="183" t="str">
        <f>IF('F4.2'!F108=0,"-",'F4.2'!F108)</f>
        <v>-</v>
      </c>
      <c r="E109" s="229">
        <f>'F4.2'!H108</f>
        <v>2</v>
      </c>
      <c r="F109" s="404">
        <f>'F4.2'!T108</f>
        <v>0</v>
      </c>
      <c r="G109" s="404">
        <f>'F4.2'!AS108</f>
        <v>0</v>
      </c>
      <c r="H109" s="404">
        <f t="shared" si="3"/>
        <v>0</v>
      </c>
      <c r="I109" s="404">
        <f>'F4.2'!U108</f>
        <v>0</v>
      </c>
      <c r="J109" s="404">
        <f>'F4.2'!AT108</f>
        <v>0</v>
      </c>
      <c r="K109" s="405"/>
      <c r="L109" s="405"/>
      <c r="M109" s="404">
        <f t="shared" si="4"/>
        <v>0</v>
      </c>
      <c r="N109" s="404">
        <f t="shared" si="5"/>
        <v>0</v>
      </c>
    </row>
    <row r="110" spans="1:14" ht="31.5" hidden="1" outlineLevel="1">
      <c r="A110" s="224" t="str">
        <f>'F4.2'!A109</f>
        <v>8, 20</v>
      </c>
      <c r="B110" s="243" t="str">
        <f>'F4.2'!B109</f>
        <v>Procurement &amp; Installation of EMS system at Unit-8 NPTPS Parli-Vaijnath</v>
      </c>
      <c r="C110" s="185" t="str">
        <f>'F4.2'!D109</f>
        <v>Add Cap (As per 296 of 2019)</v>
      </c>
      <c r="D110" s="188" t="str">
        <f>IF('F4.2'!F109=0,"-",'F4.2'!F109)</f>
        <v>-</v>
      </c>
      <c r="E110" s="225">
        <f>'F4.2'!H109</f>
        <v>1</v>
      </c>
      <c r="F110" s="404">
        <f>'F4.2'!T109</f>
        <v>0.144170512</v>
      </c>
      <c r="G110" s="404">
        <f>'F4.2'!AS109</f>
        <v>0.144170512</v>
      </c>
      <c r="H110" s="404">
        <f t="shared" si="3"/>
        <v>0</v>
      </c>
      <c r="I110" s="404">
        <f>'F4.2'!U109</f>
        <v>0</v>
      </c>
      <c r="J110" s="404">
        <f>'F4.2'!AT109</f>
        <v>0</v>
      </c>
      <c r="K110" s="405"/>
      <c r="L110" s="405"/>
      <c r="M110" s="404">
        <f t="shared" si="4"/>
        <v>0</v>
      </c>
      <c r="N110" s="404">
        <f t="shared" si="5"/>
        <v>0</v>
      </c>
    </row>
    <row r="111" spans="1:14" ht="31.5" hidden="1" outlineLevel="1">
      <c r="A111" s="53">
        <f>'F4.2'!A110</f>
        <v>21</v>
      </c>
      <c r="B111" s="244" t="str">
        <f>'F4.2'!B110</f>
        <v>Conveyor-5 of  stacking/reclaiming belt double drive arrangement.</v>
      </c>
      <c r="C111" s="185" t="str">
        <f>'F4.2'!D110</f>
        <v>Add Cap (As per 296 of 2019)</v>
      </c>
      <c r="D111" s="183" t="str">
        <f>IF('F4.2'!F110=0,"-",'F4.2'!F110)</f>
        <v>-</v>
      </c>
      <c r="E111" s="58">
        <f>'F4.2'!H110</f>
        <v>2</v>
      </c>
      <c r="F111" s="404">
        <f>'F4.2'!T110</f>
        <v>2.0431699999999999</v>
      </c>
      <c r="G111" s="404">
        <f>'F4.2'!AS110</f>
        <v>2.0431699999999999</v>
      </c>
      <c r="H111" s="404">
        <f t="shared" si="3"/>
        <v>0</v>
      </c>
      <c r="I111" s="404">
        <f>'F4.2'!U110</f>
        <v>0</v>
      </c>
      <c r="J111" s="404">
        <f>'F4.2'!AT110</f>
        <v>0</v>
      </c>
      <c r="K111" s="405"/>
      <c r="L111" s="405"/>
      <c r="M111" s="404">
        <f t="shared" si="4"/>
        <v>0</v>
      </c>
      <c r="N111" s="404">
        <f t="shared" si="5"/>
        <v>0</v>
      </c>
    </row>
    <row r="112" spans="1:14" ht="15.75" hidden="1" outlineLevel="1">
      <c r="A112" s="53">
        <f>'F4.2'!A111</f>
        <v>22</v>
      </c>
      <c r="B112" s="235" t="str">
        <f>'F4.2'!B111</f>
        <v>Chemical lab building</v>
      </c>
      <c r="C112" s="185" t="str">
        <f>'F4.2'!D111</f>
        <v>Add Cap (As per 296 of 2019)</v>
      </c>
      <c r="D112" s="183" t="str">
        <f>IF('F4.2'!F111=0,"-",'F4.2'!F111)</f>
        <v>-</v>
      </c>
      <c r="E112" s="59">
        <f>'F4.2'!H111</f>
        <v>1.5</v>
      </c>
      <c r="F112" s="404">
        <f>'F4.2'!T111</f>
        <v>0</v>
      </c>
      <c r="G112" s="404">
        <f>'F4.2'!AS111</f>
        <v>0</v>
      </c>
      <c r="H112" s="404">
        <f t="shared" si="3"/>
        <v>0</v>
      </c>
      <c r="I112" s="404">
        <f>'F4.2'!U111</f>
        <v>0</v>
      </c>
      <c r="J112" s="404">
        <f>'F4.2'!AT111</f>
        <v>0</v>
      </c>
      <c r="K112" s="405"/>
      <c r="L112" s="405"/>
      <c r="M112" s="404">
        <f t="shared" si="4"/>
        <v>0</v>
      </c>
      <c r="N112" s="404">
        <f t="shared" si="5"/>
        <v>0</v>
      </c>
    </row>
    <row r="113" spans="1:16" ht="15.75" hidden="1" outlineLevel="1">
      <c r="A113" s="53">
        <f>'F4.2'!A112</f>
        <v>23</v>
      </c>
      <c r="B113" s="235" t="str">
        <f>'F4.2'!B112</f>
        <v>Chemical store</v>
      </c>
      <c r="C113" s="185" t="str">
        <f>'F4.2'!D112</f>
        <v>Add Cap (As per 296 of 2019)</v>
      </c>
      <c r="D113" s="183" t="str">
        <f>IF('F4.2'!F112=0,"-",'F4.2'!F112)</f>
        <v>-</v>
      </c>
      <c r="E113" s="59">
        <f>'F4.2'!H112</f>
        <v>2.5</v>
      </c>
      <c r="F113" s="404">
        <f>'F4.2'!T112</f>
        <v>0</v>
      </c>
      <c r="G113" s="404">
        <f>'F4.2'!AS112</f>
        <v>0</v>
      </c>
      <c r="H113" s="404">
        <f t="shared" si="3"/>
        <v>0</v>
      </c>
      <c r="I113" s="404">
        <f>'F4.2'!U112</f>
        <v>0</v>
      </c>
      <c r="J113" s="404">
        <f>'F4.2'!AT112</f>
        <v>0</v>
      </c>
      <c r="K113" s="405"/>
      <c r="L113" s="405"/>
      <c r="M113" s="404">
        <f t="shared" si="4"/>
        <v>0</v>
      </c>
      <c r="N113" s="404">
        <f t="shared" si="5"/>
        <v>0</v>
      </c>
    </row>
    <row r="114" spans="1:16" hidden="1" outlineLevel="1">
      <c r="A114" s="53">
        <f>'F4.2'!A113</f>
        <v>24</v>
      </c>
      <c r="B114" s="245" t="str">
        <f>'F4.2'!B113</f>
        <v xml:space="preserve"> Lawn development around NDCT.</v>
      </c>
      <c r="C114" s="185" t="str">
        <f>'F4.2'!D113</f>
        <v>Add Cap (As per 296 of 2019)</v>
      </c>
      <c r="D114" s="188" t="str">
        <f>IF('F4.2'!F113=0,"-",'F4.2'!F113)</f>
        <v>-</v>
      </c>
      <c r="E114" s="60">
        <f>'F4.2'!H113</f>
        <v>0.75</v>
      </c>
      <c r="F114" s="404">
        <f>'F4.2'!T113</f>
        <v>0</v>
      </c>
      <c r="G114" s="404">
        <f>'F4.2'!AS113</f>
        <v>0</v>
      </c>
      <c r="H114" s="404">
        <f t="shared" si="3"/>
        <v>0</v>
      </c>
      <c r="I114" s="404">
        <f>'F4.2'!U113</f>
        <v>0</v>
      </c>
      <c r="J114" s="404">
        <f>'F4.2'!AT113</f>
        <v>0</v>
      </c>
      <c r="K114" s="405"/>
      <c r="L114" s="405"/>
      <c r="M114" s="404">
        <f t="shared" si="4"/>
        <v>0</v>
      </c>
      <c r="N114" s="404">
        <f t="shared" si="5"/>
        <v>0</v>
      </c>
    </row>
    <row r="115" spans="1:16" hidden="1" outlineLevel="1">
      <c r="A115" s="53">
        <f>'F4.2'!A114</f>
        <v>25</v>
      </c>
      <c r="B115" s="246" t="str">
        <f>'F4.2'!B114</f>
        <v>Tree plantation &amp; greenery along road side.</v>
      </c>
      <c r="C115" s="185" t="str">
        <f>'F4.2'!D114</f>
        <v>Add Cap (As per 296 of 2019)</v>
      </c>
      <c r="D115" s="183" t="str">
        <f>IF('F4.2'!F114=0,"-",'F4.2'!F114)</f>
        <v>-</v>
      </c>
      <c r="E115" s="61">
        <f>'F4.2'!H114</f>
        <v>0.5</v>
      </c>
      <c r="F115" s="404">
        <f>'F4.2'!T114</f>
        <v>0</v>
      </c>
      <c r="G115" s="404">
        <f>'F4.2'!AS114</f>
        <v>0</v>
      </c>
      <c r="H115" s="404">
        <f t="shared" si="3"/>
        <v>0</v>
      </c>
      <c r="I115" s="404">
        <f>'F4.2'!U114</f>
        <v>0</v>
      </c>
      <c r="J115" s="404">
        <f>'F4.2'!AT114</f>
        <v>0</v>
      </c>
      <c r="K115" s="405"/>
      <c r="L115" s="405"/>
      <c r="M115" s="404">
        <f t="shared" si="4"/>
        <v>0</v>
      </c>
      <c r="N115" s="404">
        <f t="shared" si="5"/>
        <v>0</v>
      </c>
    </row>
    <row r="116" spans="1:16" hidden="1" outlineLevel="1">
      <c r="A116" s="53">
        <f>'F4.2'!A115</f>
        <v>26</v>
      </c>
      <c r="B116" s="246" t="str">
        <f>'F4.2'!B115</f>
        <v>Greenery development in area between  WTP &amp; main plant.</v>
      </c>
      <c r="C116" s="185" t="str">
        <f>'F4.2'!D115</f>
        <v>Add Cap (As per 296 of 2019)</v>
      </c>
      <c r="D116" s="183" t="str">
        <f>IF('F4.2'!F115=0,"-",'F4.2'!F115)</f>
        <v>-</v>
      </c>
      <c r="E116" s="61">
        <f>'F4.2'!H115</f>
        <v>1.25</v>
      </c>
      <c r="F116" s="404">
        <f>'F4.2'!T115</f>
        <v>0</v>
      </c>
      <c r="G116" s="404">
        <f>'F4.2'!AS115</f>
        <v>0</v>
      </c>
      <c r="H116" s="404">
        <f t="shared" si="3"/>
        <v>0</v>
      </c>
      <c r="I116" s="404">
        <f>'F4.2'!U115</f>
        <v>0</v>
      </c>
      <c r="J116" s="404">
        <f>'F4.2'!AT115</f>
        <v>0</v>
      </c>
      <c r="K116" s="405"/>
      <c r="L116" s="405"/>
      <c r="M116" s="404">
        <f t="shared" si="4"/>
        <v>0</v>
      </c>
      <c r="N116" s="404">
        <f t="shared" si="5"/>
        <v>0</v>
      </c>
    </row>
    <row r="117" spans="1:16" ht="15.75" hidden="1" outlineLevel="1">
      <c r="A117" s="53">
        <f>'F4.2'!A116</f>
        <v>27</v>
      </c>
      <c r="B117" s="238" t="str">
        <f>'F4.2'!B116</f>
        <v>Construction of staff rooms &amp; store for CHP maint..</v>
      </c>
      <c r="C117" s="185" t="str">
        <f>'F4.2'!D116</f>
        <v>Add Cap (As per 296 of 2019)</v>
      </c>
      <c r="D117" s="183" t="str">
        <f>IF('F4.2'!F116=0,"-",'F4.2'!F116)</f>
        <v>-</v>
      </c>
      <c r="E117" s="229">
        <f>'F4.2'!H116</f>
        <v>1</v>
      </c>
      <c r="F117" s="404">
        <f>'F4.2'!T116</f>
        <v>0.90702717499999985</v>
      </c>
      <c r="G117" s="404">
        <f>'F4.2'!AS116</f>
        <v>0.90702717499999996</v>
      </c>
      <c r="H117" s="404">
        <f t="shared" si="3"/>
        <v>0</v>
      </c>
      <c r="I117" s="404">
        <f>'F4.2'!U116</f>
        <v>0</v>
      </c>
      <c r="J117" s="404">
        <f>'F4.2'!AT116</f>
        <v>0</v>
      </c>
      <c r="K117" s="405"/>
      <c r="L117" s="405"/>
      <c r="M117" s="404">
        <f t="shared" si="4"/>
        <v>0</v>
      </c>
      <c r="N117" s="404">
        <f t="shared" si="5"/>
        <v>0</v>
      </c>
    </row>
    <row r="118" spans="1:16" ht="15.75" hidden="1" outlineLevel="1">
      <c r="A118" s="53">
        <f>'F4.2'!A117</f>
        <v>28</v>
      </c>
      <c r="B118" s="235" t="str">
        <f>'F4.2'!B117</f>
        <v xml:space="preserve">Dsludg filteration for raw water </v>
      </c>
      <c r="C118" s="185" t="str">
        <f>'F4.2'!D117</f>
        <v>Add Cap (As per 296 of 2019)</v>
      </c>
      <c r="D118" s="183" t="str">
        <f>IF('F4.2'!F117=0,"-",'F4.2'!F117)</f>
        <v>-</v>
      </c>
      <c r="E118" s="62">
        <f>'F4.2'!H117</f>
        <v>17</v>
      </c>
      <c r="F118" s="404">
        <f>'F4.2'!T117</f>
        <v>0</v>
      </c>
      <c r="G118" s="404">
        <f>'F4.2'!AS117</f>
        <v>0</v>
      </c>
      <c r="H118" s="404">
        <f t="shared" si="3"/>
        <v>0</v>
      </c>
      <c r="I118" s="404">
        <f>'F4.2'!U117</f>
        <v>0</v>
      </c>
      <c r="J118" s="404">
        <f>'F4.2'!AT117</f>
        <v>0</v>
      </c>
      <c r="K118" s="405"/>
      <c r="L118" s="405"/>
      <c r="M118" s="404">
        <f t="shared" si="4"/>
        <v>0</v>
      </c>
      <c r="N118" s="404">
        <f t="shared" si="5"/>
        <v>0</v>
      </c>
    </row>
    <row r="119" spans="1:16" ht="15.75" hidden="1" outlineLevel="1">
      <c r="A119" s="53">
        <f>'F4.2'!A118</f>
        <v>29</v>
      </c>
      <c r="B119" s="247" t="str">
        <f>'F4.2'!B118</f>
        <v>PLC/UPS system  upgradation</v>
      </c>
      <c r="C119" s="185" t="str">
        <f>'F4.2'!D118</f>
        <v>Add Cap (As per 296 of 2019)</v>
      </c>
      <c r="D119" s="188" t="str">
        <f>IF('F4.2'!F118=0,"-",'F4.2'!F118)</f>
        <v>-</v>
      </c>
      <c r="E119" s="63">
        <f>'F4.2'!H118</f>
        <v>0.5</v>
      </c>
      <c r="F119" s="404">
        <f>'F4.2'!T118</f>
        <v>0</v>
      </c>
      <c r="G119" s="404">
        <f>'F4.2'!AS118</f>
        <v>0</v>
      </c>
      <c r="H119" s="404">
        <f t="shared" si="3"/>
        <v>0</v>
      </c>
      <c r="I119" s="404">
        <f>'F4.2'!U118</f>
        <v>0.40149499999999999</v>
      </c>
      <c r="J119" s="404">
        <f>'F4.2'!AT118</f>
        <v>0.40149499999999999</v>
      </c>
      <c r="K119" s="405"/>
      <c r="L119" s="405"/>
      <c r="M119" s="404">
        <f t="shared" si="4"/>
        <v>0.40149499999999999</v>
      </c>
      <c r="N119" s="404">
        <f t="shared" si="5"/>
        <v>0</v>
      </c>
    </row>
    <row r="120" spans="1:16" hidden="1" outlineLevel="1">
      <c r="A120" s="81">
        <f>'F4.2'!A119</f>
        <v>0</v>
      </c>
      <c r="B120" s="24" t="str">
        <f>'F4.2'!B119</f>
        <v>DPR Schemes</v>
      </c>
      <c r="C120" s="181">
        <f>'F4.2'!D119</f>
        <v>0</v>
      </c>
      <c r="D120" s="183" t="str">
        <f>IF('F4.2'!F119=0,"-",'F4.2'!F119)</f>
        <v>-</v>
      </c>
      <c r="E120" s="78">
        <f>'F4.2'!H119</f>
        <v>0</v>
      </c>
      <c r="F120" s="404">
        <f>'F4.2'!T119</f>
        <v>0</v>
      </c>
      <c r="G120" s="404">
        <f>'F4.2'!AS119</f>
        <v>0</v>
      </c>
      <c r="H120" s="404">
        <f t="shared" si="3"/>
        <v>0</v>
      </c>
      <c r="I120" s="404">
        <f>'F4.2'!U119</f>
        <v>0</v>
      </c>
      <c r="J120" s="404">
        <f>'F4.2'!AT119</f>
        <v>0</v>
      </c>
      <c r="K120" s="405"/>
      <c r="L120" s="405"/>
      <c r="M120" s="404">
        <f t="shared" si="4"/>
        <v>0</v>
      </c>
      <c r="N120" s="404">
        <f t="shared" si="5"/>
        <v>0</v>
      </c>
    </row>
    <row r="121" spans="1:16" hidden="1" outlineLevel="1">
      <c r="A121" s="259">
        <f>'F4.2'!A120</f>
        <v>22</v>
      </c>
      <c r="B121" s="260" t="str">
        <f>'F4.2'!B120</f>
        <v>FGD at Parli Unit # 8</v>
      </c>
      <c r="C121" s="259" t="str">
        <f>'F4.2'!D120</f>
        <v>MERC/CAPEX/2021-2022/0284</v>
      </c>
      <c r="D121" s="262">
        <f>IF('F4.2'!F120=0,"-",'F4.2'!F120)</f>
        <v>44739</v>
      </c>
      <c r="E121" s="263">
        <f>'F4.2'!H120</f>
        <v>89.240000000000009</v>
      </c>
      <c r="F121" s="404">
        <f>'F4.2'!T120</f>
        <v>0</v>
      </c>
      <c r="G121" s="404">
        <f>'F4.2'!AS120</f>
        <v>0</v>
      </c>
      <c r="H121" s="404">
        <f t="shared" si="3"/>
        <v>0</v>
      </c>
      <c r="I121" s="404">
        <f>'F4.2'!U120</f>
        <v>0</v>
      </c>
      <c r="J121" s="404">
        <f>'F4.2'!AT120</f>
        <v>0</v>
      </c>
      <c r="K121" s="405"/>
      <c r="L121" s="405"/>
      <c r="M121" s="404">
        <f t="shared" si="4"/>
        <v>0</v>
      </c>
      <c r="N121" s="404">
        <f t="shared" si="5"/>
        <v>0</v>
      </c>
      <c r="O121" s="270">
        <f t="shared" ref="O121" si="6">MAX(0,IF(M121=0,0,IF(G121+M121&lt;E121,M121,E121-G121)))</f>
        <v>0</v>
      </c>
      <c r="P121" s="27">
        <f t="shared" ref="P121" si="7">M121-O121</f>
        <v>0</v>
      </c>
    </row>
    <row r="122" spans="1:16" hidden="1" outlineLevel="1">
      <c r="A122" s="68">
        <f>'F4.2'!A121</f>
        <v>22.1</v>
      </c>
      <c r="B122" s="22" t="str">
        <f>'F4.2'!B121</f>
        <v>FGD at Parli Unit # 8</v>
      </c>
      <c r="C122" s="53" t="str">
        <f>'F4.2'!D121</f>
        <v>MERC/CAPEX/2021-2022/0284</v>
      </c>
      <c r="D122" s="403">
        <f>IF('F4.2'!F121=0,"-",'F4.2'!F121)</f>
        <v>44739</v>
      </c>
      <c r="E122" s="118">
        <f>'F4.2'!H121</f>
        <v>85.2</v>
      </c>
      <c r="F122" s="404">
        <f>'F4.2'!T121</f>
        <v>0</v>
      </c>
      <c r="G122" s="404">
        <f>'F4.2'!AS121</f>
        <v>0</v>
      </c>
      <c r="H122" s="404">
        <f t="shared" si="3"/>
        <v>0</v>
      </c>
      <c r="I122" s="404">
        <f>'F4.2'!U121</f>
        <v>0</v>
      </c>
      <c r="J122" s="404">
        <f>'F4.2'!AT121</f>
        <v>0</v>
      </c>
      <c r="K122" s="405"/>
      <c r="L122" s="405"/>
      <c r="M122" s="404">
        <f t="shared" si="4"/>
        <v>0</v>
      </c>
      <c r="N122" s="404">
        <f t="shared" si="5"/>
        <v>0</v>
      </c>
      <c r="O122" s="270">
        <f t="shared" ref="O122:O123" si="8">MAX(0,IF(M122=0,0,IF(G122+M122&lt;E122,M122,E122-G122)))</f>
        <v>0</v>
      </c>
      <c r="P122" s="27">
        <f t="shared" ref="P122:P123" si="9">M122-O122</f>
        <v>0</v>
      </c>
    </row>
    <row r="123" spans="1:16" hidden="1" outlineLevel="1">
      <c r="A123" s="192">
        <f>'F4.2'!A122</f>
        <v>0</v>
      </c>
      <c r="B123" s="253" t="str">
        <f>'F4.2'!B122</f>
        <v>IDC</v>
      </c>
      <c r="C123" s="53" t="str">
        <f>'F4.2'!D122</f>
        <v>MERC/CAPEX/2021-2022/0284</v>
      </c>
      <c r="D123" s="403">
        <f>IF('F4.2'!F122=0,"-",'F4.2'!F122)</f>
        <v>44739</v>
      </c>
      <c r="E123" s="118">
        <f>'F4.2'!H122</f>
        <v>4.04</v>
      </c>
      <c r="F123" s="404">
        <f>'F4.2'!T122</f>
        <v>0</v>
      </c>
      <c r="G123" s="404">
        <f>'F4.2'!AS122</f>
        <v>0</v>
      </c>
      <c r="H123" s="404">
        <f t="shared" si="3"/>
        <v>0</v>
      </c>
      <c r="I123" s="404">
        <f>'F4.2'!U122</f>
        <v>0</v>
      </c>
      <c r="J123" s="404">
        <f>'F4.2'!AT122</f>
        <v>0</v>
      </c>
      <c r="K123" s="405"/>
      <c r="L123" s="405"/>
      <c r="M123" s="404">
        <f t="shared" si="4"/>
        <v>0</v>
      </c>
      <c r="N123" s="404">
        <f t="shared" si="5"/>
        <v>0</v>
      </c>
      <c r="O123" s="270">
        <f t="shared" si="8"/>
        <v>0</v>
      </c>
      <c r="P123" s="27">
        <f t="shared" si="9"/>
        <v>0</v>
      </c>
    </row>
    <row r="124" spans="1:16" ht="31.5" hidden="1" outlineLevel="1">
      <c r="A124" s="271" t="str">
        <f>'F4.2'!A123</f>
        <v>HO
DPR 16</v>
      </c>
      <c r="B124" s="272" t="str">
        <f>'F4.2'!B123</f>
        <v>Construction of new Administrative Building for Mahagenco at Vidyut Bhawan, Katol Road, Nagpur</v>
      </c>
      <c r="C124" s="259" t="str">
        <f>'F4.2'!D123</f>
        <v>MERC/CAPEX/2021-2022/MSPGCL/063</v>
      </c>
      <c r="D124" s="262">
        <f>IF('F4.2'!F123=0,"-",'F4.2'!F123)</f>
        <v>44604</v>
      </c>
      <c r="E124" s="263">
        <f>'F4.2'!H123</f>
        <v>57</v>
      </c>
      <c r="F124" s="404">
        <f>'F4.2'!T123</f>
        <v>0</v>
      </c>
      <c r="G124" s="404">
        <f>'F4.2'!AS123</f>
        <v>0</v>
      </c>
      <c r="H124" s="404">
        <f t="shared" si="3"/>
        <v>0</v>
      </c>
      <c r="I124" s="404">
        <f>'F4.2'!U123</f>
        <v>0</v>
      </c>
      <c r="J124" s="404">
        <f>'F4.2'!AT123</f>
        <v>0</v>
      </c>
      <c r="K124" s="405"/>
      <c r="L124" s="405"/>
      <c r="M124" s="404">
        <f t="shared" si="4"/>
        <v>0</v>
      </c>
      <c r="N124" s="404">
        <f t="shared" si="5"/>
        <v>0</v>
      </c>
    </row>
    <row r="125" spans="1:16" ht="47.25" hidden="1" outlineLevel="1">
      <c r="A125" s="286" t="str">
        <f>'F4.2'!A124</f>
        <v>HO
DPR 16.1</v>
      </c>
      <c r="B125" s="287" t="str">
        <f>'F4.2'!B124</f>
        <v>Construction of new Administrative Building for Mahagenco at Vidyut Bhawan, Katol Road, Nagpur</v>
      </c>
      <c r="C125" s="53" t="str">
        <f>'F4.2'!D124</f>
        <v>MERC/CAPEX/2021-2022/MSPGCL/063</v>
      </c>
      <c r="D125" s="403">
        <f>IF('F4.2'!F124=0,"-",'F4.2'!F124)</f>
        <v>44604</v>
      </c>
      <c r="E125" s="118">
        <f>'F4.2'!H124</f>
        <v>54.24</v>
      </c>
      <c r="F125" s="404">
        <f>'F4.2'!T124</f>
        <v>0</v>
      </c>
      <c r="G125" s="404">
        <f>'F4.2'!AS124</f>
        <v>0</v>
      </c>
      <c r="H125" s="404">
        <f t="shared" si="3"/>
        <v>0</v>
      </c>
      <c r="I125" s="404">
        <f>'F4.2'!U124</f>
        <v>0</v>
      </c>
      <c r="J125" s="404">
        <f>'F4.2'!AT124</f>
        <v>0</v>
      </c>
      <c r="K125" s="405"/>
      <c r="L125" s="405"/>
      <c r="M125" s="404">
        <f t="shared" si="4"/>
        <v>0</v>
      </c>
      <c r="N125" s="404">
        <f t="shared" si="5"/>
        <v>0</v>
      </c>
    </row>
    <row r="126" spans="1:16" ht="30" hidden="1" outlineLevel="1">
      <c r="A126" s="288">
        <f>'F4.2'!A125</f>
        <v>0</v>
      </c>
      <c r="B126" s="287" t="str">
        <f>'F4.2'!B125</f>
        <v>IDC</v>
      </c>
      <c r="C126" s="53" t="str">
        <f>'F4.2'!D125</f>
        <v>MERC/CAPEX/2021-2022/MSPGCL/063</v>
      </c>
      <c r="D126" s="403">
        <f>IF('F4.2'!F125=0,"-",'F4.2'!F125)</f>
        <v>44604</v>
      </c>
      <c r="E126" s="118">
        <f>'F4.2'!H125</f>
        <v>2.76</v>
      </c>
      <c r="F126" s="404">
        <f>'F4.2'!T125</f>
        <v>0</v>
      </c>
      <c r="G126" s="404">
        <f>'F4.2'!AS125</f>
        <v>0</v>
      </c>
      <c r="H126" s="404">
        <f t="shared" si="3"/>
        <v>0</v>
      </c>
      <c r="I126" s="404">
        <f>'F4.2'!U125</f>
        <v>0</v>
      </c>
      <c r="J126" s="404">
        <f>'F4.2'!AT125</f>
        <v>0</v>
      </c>
      <c r="K126" s="405"/>
      <c r="L126" s="405"/>
      <c r="M126" s="404">
        <f t="shared" si="4"/>
        <v>0</v>
      </c>
      <c r="N126" s="404">
        <f t="shared" si="5"/>
        <v>0</v>
      </c>
    </row>
    <row r="127" spans="1:16" ht="31.5" hidden="1" outlineLevel="1">
      <c r="A127" s="271" t="str">
        <f>'F4.2'!A126</f>
        <v>HO
DPR 17</v>
      </c>
      <c r="B127" s="272" t="str">
        <f>'F4.2'!B126</f>
        <v>Centralized Monitoring Solution</v>
      </c>
      <c r="C127" s="259" t="str">
        <f>'F4.2'!D126</f>
        <v>MERC/CAPEX/MSPGCL/2023-24/0576</v>
      </c>
      <c r="D127" s="262">
        <f>IF('F4.2'!F126=0,"-",'F4.2'!F126)</f>
        <v>45232</v>
      </c>
      <c r="E127" s="263">
        <f>'F4.2'!H126</f>
        <v>69.308999999999997</v>
      </c>
      <c r="F127" s="404">
        <f>'F4.2'!T126</f>
        <v>0</v>
      </c>
      <c r="G127" s="404">
        <f>'F4.2'!AS126</f>
        <v>0</v>
      </c>
      <c r="H127" s="404">
        <f t="shared" si="3"/>
        <v>0</v>
      </c>
      <c r="I127" s="404">
        <f>'F4.2'!U126</f>
        <v>0</v>
      </c>
      <c r="J127" s="404">
        <f>'F4.2'!AT126</f>
        <v>0</v>
      </c>
      <c r="K127" s="405"/>
      <c r="L127" s="405"/>
      <c r="M127" s="404">
        <f t="shared" si="4"/>
        <v>0</v>
      </c>
      <c r="N127" s="404">
        <f t="shared" si="5"/>
        <v>0</v>
      </c>
    </row>
    <row r="128" spans="1:16" ht="47.25" hidden="1" outlineLevel="1">
      <c r="A128" s="286" t="str">
        <f>'F4.2'!A127</f>
        <v>HO
DPR 17.1</v>
      </c>
      <c r="B128" s="287" t="str">
        <f>'F4.2'!B127</f>
        <v>Centralized Monitoring Solution</v>
      </c>
      <c r="C128" s="53" t="str">
        <f>'F4.2'!D127</f>
        <v>MERC/CAPEX/MSPGCL/2023-24/0576</v>
      </c>
      <c r="D128" s="403">
        <f>IF('F4.2'!F127=0,"-",'F4.2'!F127)</f>
        <v>45232</v>
      </c>
      <c r="E128" s="118">
        <f>'F4.2'!H127</f>
        <v>66.009</v>
      </c>
      <c r="F128" s="404">
        <f>'F4.2'!T127</f>
        <v>0</v>
      </c>
      <c r="G128" s="404">
        <f>'F4.2'!AS127</f>
        <v>0</v>
      </c>
      <c r="H128" s="404">
        <f t="shared" si="3"/>
        <v>0</v>
      </c>
      <c r="I128" s="404">
        <f>'F4.2'!U127</f>
        <v>0</v>
      </c>
      <c r="J128" s="404">
        <f>'F4.2'!AT127</f>
        <v>0</v>
      </c>
      <c r="K128" s="405"/>
      <c r="L128" s="405"/>
      <c r="M128" s="404">
        <f t="shared" si="4"/>
        <v>0</v>
      </c>
      <c r="N128" s="404">
        <f t="shared" si="5"/>
        <v>0</v>
      </c>
    </row>
    <row r="129" spans="1:14" ht="15.75" hidden="1" outlineLevel="1">
      <c r="A129" s="288">
        <f>'F4.2'!A128</f>
        <v>0</v>
      </c>
      <c r="B129" s="287" t="str">
        <f>'F4.2'!B128</f>
        <v>IDC</v>
      </c>
      <c r="C129" s="53" t="str">
        <f>'F4.2'!D128</f>
        <v>MERC/CAPEX/MSPGCL/2023-24/0576</v>
      </c>
      <c r="D129" s="403">
        <f>IF('F4.2'!F128=0,"-",'F4.2'!F128)</f>
        <v>45232</v>
      </c>
      <c r="E129" s="118">
        <f>'F4.2'!H128</f>
        <v>3.3</v>
      </c>
      <c r="F129" s="404">
        <f>'F4.2'!T128</f>
        <v>0</v>
      </c>
      <c r="G129" s="404">
        <f>'F4.2'!AS128</f>
        <v>0</v>
      </c>
      <c r="H129" s="404">
        <f t="shared" si="3"/>
        <v>0</v>
      </c>
      <c r="I129" s="404">
        <f>'F4.2'!U128</f>
        <v>0</v>
      </c>
      <c r="J129" s="404">
        <f>'F4.2'!AT128</f>
        <v>0</v>
      </c>
      <c r="K129" s="405"/>
      <c r="L129" s="405"/>
      <c r="M129" s="404">
        <f t="shared" si="4"/>
        <v>0</v>
      </c>
      <c r="N129" s="404">
        <f t="shared" si="5"/>
        <v>0</v>
      </c>
    </row>
    <row r="130" spans="1:14" hidden="1" outlineLevel="1">
      <c r="A130" s="119">
        <f>'F4.2'!A129</f>
        <v>0</v>
      </c>
      <c r="B130" s="24" t="str">
        <f>'F4.2'!B129</f>
        <v>(ii) Yet to be submitted to MERC</v>
      </c>
      <c r="C130" s="53">
        <f>'F4.2'!D129</f>
        <v>0</v>
      </c>
      <c r="D130" s="403" t="str">
        <f>IF('F4.2'!F129=0,"-",'F4.2'!F129)</f>
        <v>-</v>
      </c>
      <c r="E130" s="118">
        <f>'F4.2'!H129</f>
        <v>0</v>
      </c>
      <c r="F130" s="404">
        <f>'F4.2'!T129</f>
        <v>0</v>
      </c>
      <c r="G130" s="404">
        <f>'F4.2'!AS129</f>
        <v>0</v>
      </c>
      <c r="H130" s="404">
        <f t="shared" ref="H130:H139" si="10">F130-G130</f>
        <v>0</v>
      </c>
      <c r="I130" s="404">
        <f>'F4.2'!U129</f>
        <v>0</v>
      </c>
      <c r="J130" s="404">
        <f>'F4.2'!AT129</f>
        <v>0</v>
      </c>
      <c r="K130" s="405"/>
      <c r="L130" s="405"/>
      <c r="M130" s="404">
        <f t="shared" ref="M130:M139" si="11">SUM(J130:L130)</f>
        <v>0</v>
      </c>
      <c r="N130" s="404">
        <f t="shared" ref="N130:N139" si="12">H130+I130-M130</f>
        <v>0</v>
      </c>
    </row>
    <row r="131" spans="1:14" ht="47.25" hidden="1" outlineLevel="1">
      <c r="A131" s="271">
        <f>'F4.2'!A130</f>
        <v>1</v>
      </c>
      <c r="B131" s="272" t="str">
        <f>'F4.2'!B130</f>
        <v xml:space="preserve">Detailed Project Report on  Boiler plant performance improvement and availability improvement schemes at Boiler Maintenance 1x250MW Unit-8 TPS Parli-V </v>
      </c>
      <c r="C131" s="259" t="str">
        <f>'F4.2'!D130</f>
        <v>Yet to be approved</v>
      </c>
      <c r="D131" s="262" t="str">
        <f>IF('F4.2'!F130=0,"-",'F4.2'!F130)</f>
        <v>-</v>
      </c>
      <c r="E131" s="263">
        <f>'F4.2'!H130</f>
        <v>0</v>
      </c>
      <c r="F131" s="404">
        <f>'F4.2'!T130</f>
        <v>0</v>
      </c>
      <c r="G131" s="404">
        <f>'F4.2'!AS130</f>
        <v>0</v>
      </c>
      <c r="H131" s="404">
        <f t="shared" si="10"/>
        <v>0</v>
      </c>
      <c r="I131" s="404">
        <f>'F4.2'!U130</f>
        <v>0</v>
      </c>
      <c r="J131" s="404">
        <f>'F4.2'!AT130</f>
        <v>0</v>
      </c>
      <c r="K131" s="405"/>
      <c r="L131" s="405"/>
      <c r="M131" s="404">
        <f t="shared" si="11"/>
        <v>0</v>
      </c>
      <c r="N131" s="404">
        <f t="shared" si="12"/>
        <v>0</v>
      </c>
    </row>
    <row r="132" spans="1:14" ht="30" hidden="1" outlineLevel="1">
      <c r="A132" s="18">
        <f>'F4.2'!A131</f>
        <v>1.1000000000000001</v>
      </c>
      <c r="B132" s="372" t="str">
        <f>'F4.2'!B131</f>
        <v>Procurement &amp; Replacement of Complete Economizer Upper &amp; Lower Bank Coil Assemblies at Unit-8, NPTPS Parli-V</v>
      </c>
      <c r="C132" s="53" t="str">
        <f>'F4.2'!D131</f>
        <v>Yet to be approved</v>
      </c>
      <c r="D132" s="403" t="str">
        <f>IF('F4.2'!F131=0,"-",'F4.2'!F131)</f>
        <v>-</v>
      </c>
      <c r="E132" s="118">
        <f>'F4.2'!H131</f>
        <v>0</v>
      </c>
      <c r="F132" s="404">
        <f>'F4.2'!T131</f>
        <v>0</v>
      </c>
      <c r="G132" s="404">
        <f>'F4.2'!AS131</f>
        <v>0</v>
      </c>
      <c r="H132" s="404">
        <f t="shared" si="10"/>
        <v>0</v>
      </c>
      <c r="I132" s="404">
        <f>'F4.2'!U131</f>
        <v>0</v>
      </c>
      <c r="J132" s="404">
        <f>'F4.2'!AT131</f>
        <v>0</v>
      </c>
      <c r="K132" s="405"/>
      <c r="L132" s="405"/>
      <c r="M132" s="404">
        <f t="shared" si="11"/>
        <v>0</v>
      </c>
      <c r="N132" s="404">
        <f t="shared" si="12"/>
        <v>0</v>
      </c>
    </row>
    <row r="133" spans="1:14" ht="30" hidden="1" outlineLevel="1">
      <c r="A133" s="18">
        <f>'F4.2'!A132</f>
        <v>1.2</v>
      </c>
      <c r="B133" s="372" t="str">
        <f>'F4.2'!B132</f>
        <v>Procurement &amp; Replacement of Two complete set of APH Baskets at 250 MW Unit-8, Parli TPS.</v>
      </c>
      <c r="C133" s="53" t="str">
        <f>'F4.2'!D132</f>
        <v>Yet to be approved</v>
      </c>
      <c r="D133" s="403" t="str">
        <f>IF('F4.2'!F132=0,"-",'F4.2'!F132)</f>
        <v>-</v>
      </c>
      <c r="E133" s="118">
        <f>'F4.2'!H132</f>
        <v>0</v>
      </c>
      <c r="F133" s="404">
        <f>'F4.2'!T132</f>
        <v>0</v>
      </c>
      <c r="G133" s="404">
        <f>'F4.2'!AS132</f>
        <v>0</v>
      </c>
      <c r="H133" s="404">
        <f t="shared" si="10"/>
        <v>0</v>
      </c>
      <c r="I133" s="404">
        <f>'F4.2'!U132</f>
        <v>0</v>
      </c>
      <c r="J133" s="404">
        <f>'F4.2'!AT132</f>
        <v>0</v>
      </c>
      <c r="K133" s="405"/>
      <c r="L133" s="405"/>
      <c r="M133" s="404">
        <f t="shared" si="11"/>
        <v>0</v>
      </c>
      <c r="N133" s="404">
        <f t="shared" si="12"/>
        <v>0</v>
      </c>
    </row>
    <row r="134" spans="1:14" ht="45" hidden="1" outlineLevel="1">
      <c r="A134" s="18">
        <f>'F4.2'!A133</f>
        <v>1.3</v>
      </c>
      <c r="B134" s="372" t="str">
        <f>'F4.2'!B133</f>
        <v>Procurement &amp; replacement of  PA Fan PAF 17/11.8-2 and FD Fan FAF 17/9.5-1 Complete Blade set required at BM U-8 NPTPS Parli-V.</v>
      </c>
      <c r="C134" s="53" t="str">
        <f>'F4.2'!D133</f>
        <v>Yet to be approved</v>
      </c>
      <c r="D134" s="403" t="str">
        <f>IF('F4.2'!F133=0,"-",'F4.2'!F133)</f>
        <v>-</v>
      </c>
      <c r="E134" s="118">
        <f>'F4.2'!H133</f>
        <v>0</v>
      </c>
      <c r="F134" s="404">
        <f>'F4.2'!T133</f>
        <v>0</v>
      </c>
      <c r="G134" s="404">
        <f>'F4.2'!AS133</f>
        <v>0</v>
      </c>
      <c r="H134" s="404">
        <f t="shared" si="10"/>
        <v>0</v>
      </c>
      <c r="I134" s="404">
        <f>'F4.2'!U133</f>
        <v>0</v>
      </c>
      <c r="J134" s="404">
        <f>'F4.2'!AT133</f>
        <v>0</v>
      </c>
      <c r="K134" s="405"/>
      <c r="L134" s="405"/>
      <c r="M134" s="404">
        <f t="shared" si="11"/>
        <v>0</v>
      </c>
      <c r="N134" s="404">
        <f t="shared" si="12"/>
        <v>0</v>
      </c>
    </row>
    <row r="135" spans="1:14" ht="30" hidden="1" outlineLevel="1">
      <c r="A135" s="18">
        <f>'F4.2'!A134</f>
        <v>1.4</v>
      </c>
      <c r="B135" s="372" t="str">
        <f>'F4.2'!B134</f>
        <v>Procurement &amp; Replacement of  Coal Mill Gear Box Type KMP 280 at 250 MW Unit-8, Parli TPS.</v>
      </c>
      <c r="C135" s="53" t="str">
        <f>'F4.2'!D134</f>
        <v>Yet to be approved</v>
      </c>
      <c r="D135" s="403" t="str">
        <f>IF('F4.2'!F134=0,"-",'F4.2'!F134)</f>
        <v>-</v>
      </c>
      <c r="E135" s="118">
        <f>'F4.2'!H134</f>
        <v>0</v>
      </c>
      <c r="F135" s="404">
        <f>'F4.2'!T134</f>
        <v>0</v>
      </c>
      <c r="G135" s="404">
        <f>'F4.2'!AS134</f>
        <v>0</v>
      </c>
      <c r="H135" s="404">
        <f t="shared" si="10"/>
        <v>0</v>
      </c>
      <c r="I135" s="404">
        <f>'F4.2'!U134</f>
        <v>0</v>
      </c>
      <c r="J135" s="404">
        <f>'F4.2'!AT134</f>
        <v>0</v>
      </c>
      <c r="K135" s="405"/>
      <c r="L135" s="405"/>
      <c r="M135" s="404">
        <f t="shared" si="11"/>
        <v>0</v>
      </c>
      <c r="N135" s="404">
        <f t="shared" si="12"/>
        <v>0</v>
      </c>
    </row>
    <row r="136" spans="1:14" ht="30" hidden="1" outlineLevel="1">
      <c r="A136" s="18">
        <f>'F4.2'!A135</f>
        <v>1.5</v>
      </c>
      <c r="B136" s="372" t="str">
        <f>'F4.2'!B135</f>
        <v>Procurement &amp; replacement of Bowl &amp; Bowl Hub Assembly of Coal Mill XRP-903 required at BM U-8 NPTPS Parli-V.</v>
      </c>
      <c r="C136" s="53" t="str">
        <f>'F4.2'!D135</f>
        <v>Yet to be approved</v>
      </c>
      <c r="D136" s="403" t="str">
        <f>IF('F4.2'!F135=0,"-",'F4.2'!F135)</f>
        <v>-</v>
      </c>
      <c r="E136" s="118">
        <f>'F4.2'!H135</f>
        <v>0</v>
      </c>
      <c r="F136" s="404">
        <f>'F4.2'!T135</f>
        <v>0</v>
      </c>
      <c r="G136" s="404">
        <f>'F4.2'!AS135</f>
        <v>0</v>
      </c>
      <c r="H136" s="404">
        <f t="shared" si="10"/>
        <v>0</v>
      </c>
      <c r="I136" s="404">
        <f>'F4.2'!U135</f>
        <v>0</v>
      </c>
      <c r="J136" s="404">
        <f>'F4.2'!AT135</f>
        <v>0</v>
      </c>
      <c r="K136" s="405"/>
      <c r="L136" s="405"/>
      <c r="M136" s="404">
        <f t="shared" si="11"/>
        <v>0</v>
      </c>
      <c r="N136" s="404">
        <f t="shared" si="12"/>
        <v>0</v>
      </c>
    </row>
    <row r="137" spans="1:14" ht="30" hidden="1" outlineLevel="1">
      <c r="A137" s="18">
        <f>'F4.2'!A136</f>
        <v>1.6</v>
      </c>
      <c r="B137" s="372" t="str">
        <f>'F4.2'!B136</f>
        <v>Procurement of Complete Journal Assembly without Grinding roll for Coal Mill XRP-903  required at BM U-8 NPTPS Parli-V</v>
      </c>
      <c r="C137" s="53" t="str">
        <f>'F4.2'!D136</f>
        <v>Yet to be approved</v>
      </c>
      <c r="D137" s="403" t="str">
        <f>IF('F4.2'!F136=0,"-",'F4.2'!F136)</f>
        <v>-</v>
      </c>
      <c r="E137" s="118">
        <f>'F4.2'!H136</f>
        <v>0</v>
      </c>
      <c r="F137" s="404">
        <f>'F4.2'!T136</f>
        <v>0</v>
      </c>
      <c r="G137" s="404">
        <f>'F4.2'!AS136</f>
        <v>0</v>
      </c>
      <c r="H137" s="404">
        <f t="shared" si="10"/>
        <v>0</v>
      </c>
      <c r="I137" s="404">
        <f>'F4.2'!U136</f>
        <v>0</v>
      </c>
      <c r="J137" s="404">
        <f>'F4.2'!AT136</f>
        <v>0</v>
      </c>
      <c r="K137" s="405"/>
      <c r="L137" s="405"/>
      <c r="M137" s="404">
        <f t="shared" si="11"/>
        <v>0</v>
      </c>
      <c r="N137" s="404">
        <f t="shared" si="12"/>
        <v>0</v>
      </c>
    </row>
    <row r="138" spans="1:14" ht="30" hidden="1" outlineLevel="1">
      <c r="A138" s="18">
        <f>'F4.2'!A137</f>
        <v>1.7</v>
      </c>
      <c r="B138" s="372" t="str">
        <f>'F4.2'!B137</f>
        <v>Procurement of  Hydraulic Adjustment Device for FD Fan FAF 17/9.5-1 at BM U-8 NPTPS Parli-V.</v>
      </c>
      <c r="C138" s="53" t="str">
        <f>'F4.2'!D137</f>
        <v>Yet to be approved</v>
      </c>
      <c r="D138" s="403" t="str">
        <f>IF('F4.2'!F137=0,"-",'F4.2'!F137)</f>
        <v>-</v>
      </c>
      <c r="E138" s="118">
        <f>'F4.2'!H137</f>
        <v>0</v>
      </c>
      <c r="F138" s="404">
        <f>'F4.2'!T137</f>
        <v>0</v>
      </c>
      <c r="G138" s="404">
        <f>'F4.2'!AS137</f>
        <v>0</v>
      </c>
      <c r="H138" s="404">
        <f t="shared" si="10"/>
        <v>0</v>
      </c>
      <c r="I138" s="404">
        <f>'F4.2'!U137</f>
        <v>0</v>
      </c>
      <c r="J138" s="404">
        <f>'F4.2'!AT137</f>
        <v>0</v>
      </c>
      <c r="K138" s="405"/>
      <c r="L138" s="405"/>
      <c r="M138" s="404">
        <f t="shared" si="11"/>
        <v>0</v>
      </c>
      <c r="N138" s="404">
        <f t="shared" si="12"/>
        <v>0</v>
      </c>
    </row>
    <row r="139" spans="1:14" hidden="1" outlineLevel="1">
      <c r="A139" s="18">
        <f>'F4.2'!A138</f>
        <v>1.8</v>
      </c>
      <c r="B139" s="372" t="str">
        <f>'F4.2'!B138</f>
        <v>SWAS upgradation at U#8</v>
      </c>
      <c r="C139" s="53" t="str">
        <f>'F4.2'!D138</f>
        <v>Yet to be approved</v>
      </c>
      <c r="D139" s="403" t="str">
        <f>IF('F4.2'!F138=0,"-",'F4.2'!F138)</f>
        <v>-</v>
      </c>
      <c r="E139" s="118">
        <f>'F4.2'!H138</f>
        <v>0</v>
      </c>
      <c r="F139" s="404">
        <f>'F4.2'!T138</f>
        <v>0</v>
      </c>
      <c r="G139" s="404">
        <f>'F4.2'!AS138</f>
        <v>0</v>
      </c>
      <c r="H139" s="404">
        <f t="shared" si="10"/>
        <v>0</v>
      </c>
      <c r="I139" s="404">
        <f>'F4.2'!U138</f>
        <v>0</v>
      </c>
      <c r="J139" s="404">
        <f>'F4.2'!AT138</f>
        <v>0</v>
      </c>
      <c r="K139" s="405"/>
      <c r="L139" s="405"/>
      <c r="M139" s="404">
        <f t="shared" si="11"/>
        <v>0</v>
      </c>
      <c r="N139" s="404">
        <f t="shared" si="12"/>
        <v>0</v>
      </c>
    </row>
    <row r="140" spans="1:14" ht="21" hidden="1" outlineLevel="1">
      <c r="A140" s="410">
        <f>'F4.2'!A139</f>
        <v>0</v>
      </c>
      <c r="B140" s="411" t="str">
        <f>'F4.2'!B139</f>
        <v>(ii) Yet to be submitted to MERC</v>
      </c>
      <c r="C140" s="53">
        <f>'F4.2'!D139</f>
        <v>0</v>
      </c>
      <c r="D140" s="403" t="str">
        <f>IF('F4.2'!F139=0,"-",'F4.2'!F139)</f>
        <v>-</v>
      </c>
      <c r="E140" s="118">
        <f>'F4.2'!H139</f>
        <v>0</v>
      </c>
      <c r="F140" s="404">
        <f>'F4.2'!T139</f>
        <v>0</v>
      </c>
      <c r="G140" s="404">
        <f>'F4.2'!AS139</f>
        <v>0</v>
      </c>
      <c r="H140" s="404">
        <f t="shared" ref="H140:H204" si="13">F140-G140</f>
        <v>0</v>
      </c>
      <c r="I140" s="404">
        <f>'F4.2'!U139</f>
        <v>0</v>
      </c>
      <c r="J140" s="404">
        <f>'F4.2'!AT139</f>
        <v>0</v>
      </c>
      <c r="K140" s="405"/>
      <c r="L140" s="405"/>
      <c r="M140" s="404">
        <f t="shared" ref="M140:M204" si="14">SUM(J140:L140)</f>
        <v>0</v>
      </c>
      <c r="N140" s="404">
        <f t="shared" ref="N140:N204" si="15">H140+I140-M140</f>
        <v>0</v>
      </c>
    </row>
    <row r="141" spans="1:14" ht="94.5" hidden="1" outlineLevel="1">
      <c r="A141" s="271">
        <f>'F4.2'!A140</f>
        <v>2</v>
      </c>
      <c r="B141" s="272" t="str">
        <f>'F4.2'!B140</f>
        <v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v>
      </c>
      <c r="C141" s="53" t="str">
        <f>'F4.2'!D140</f>
        <v>Yet to be approved</v>
      </c>
      <c r="D141" s="403" t="str">
        <f>IF('F4.2'!F140=0,"-",'F4.2'!F140)</f>
        <v>-</v>
      </c>
      <c r="E141" s="118">
        <f>'F4.2'!H140</f>
        <v>0</v>
      </c>
      <c r="F141" s="404">
        <f>'F4.2'!T140</f>
        <v>0</v>
      </c>
      <c r="G141" s="404">
        <f>'F4.2'!AS140</f>
        <v>0</v>
      </c>
      <c r="H141" s="404">
        <f t="shared" si="13"/>
        <v>0</v>
      </c>
      <c r="I141" s="404">
        <f>'F4.2'!U140</f>
        <v>0</v>
      </c>
      <c r="J141" s="404">
        <f>'F4.2'!AT140</f>
        <v>0</v>
      </c>
      <c r="K141" s="405"/>
      <c r="L141" s="405"/>
      <c r="M141" s="404">
        <f t="shared" si="14"/>
        <v>0</v>
      </c>
      <c r="N141" s="404">
        <f t="shared" si="15"/>
        <v>0</v>
      </c>
    </row>
    <row r="142" spans="1:14" ht="30" hidden="1" outlineLevel="1">
      <c r="A142" s="18">
        <f>'F4.2'!A141</f>
        <v>2.1</v>
      </c>
      <c r="B142" s="372" t="str">
        <f>'F4.2'!B141</f>
        <v>Procurement &amp; Replacement of Complete Platen super heater coils  Coil Assemblies at Unit-8, TPS Parli-V</v>
      </c>
      <c r="C142" s="53" t="str">
        <f>'F4.2'!D141</f>
        <v>Yet to be approved</v>
      </c>
      <c r="D142" s="403" t="str">
        <f>IF('F4.2'!F141=0,"-",'F4.2'!F141)</f>
        <v>-</v>
      </c>
      <c r="E142" s="118">
        <f>'F4.2'!H141</f>
        <v>0</v>
      </c>
      <c r="F142" s="404">
        <f>'F4.2'!T141</f>
        <v>0</v>
      </c>
      <c r="G142" s="404">
        <f>'F4.2'!AS141</f>
        <v>0</v>
      </c>
      <c r="H142" s="404">
        <f t="shared" si="13"/>
        <v>0</v>
      </c>
      <c r="I142" s="404">
        <f>'F4.2'!U141</f>
        <v>0</v>
      </c>
      <c r="J142" s="404">
        <f>'F4.2'!AT141</f>
        <v>0</v>
      </c>
      <c r="K142" s="405"/>
      <c r="L142" s="405"/>
      <c r="M142" s="404">
        <f t="shared" si="14"/>
        <v>0</v>
      </c>
      <c r="N142" s="404">
        <f t="shared" si="15"/>
        <v>0</v>
      </c>
    </row>
    <row r="143" spans="1:14" ht="30" hidden="1" outlineLevel="1">
      <c r="A143" s="18">
        <f>'F4.2'!A142</f>
        <v>2.2000000000000002</v>
      </c>
      <c r="B143" s="372" t="str">
        <f>'F4.2'!B142</f>
        <v>Procurement &amp; Replacement of Complete LTSH upper &amp; lower bank Coil Assemblies at Unit-8, TPS Parli-V</v>
      </c>
      <c r="C143" s="53" t="str">
        <f>'F4.2'!D142</f>
        <v>Yet to be approved</v>
      </c>
      <c r="D143" s="403" t="str">
        <f>IF('F4.2'!F142=0,"-",'F4.2'!F142)</f>
        <v>-</v>
      </c>
      <c r="E143" s="118">
        <f>'F4.2'!H142</f>
        <v>0</v>
      </c>
      <c r="F143" s="404">
        <f>'F4.2'!T142</f>
        <v>0</v>
      </c>
      <c r="G143" s="404">
        <f>'F4.2'!AS142</f>
        <v>0</v>
      </c>
      <c r="H143" s="404">
        <f t="shared" si="13"/>
        <v>0</v>
      </c>
      <c r="I143" s="404">
        <f>'F4.2'!U142</f>
        <v>0</v>
      </c>
      <c r="J143" s="404">
        <f>'F4.2'!AT142</f>
        <v>0</v>
      </c>
      <c r="K143" s="405"/>
      <c r="L143" s="405"/>
      <c r="M143" s="404">
        <f t="shared" si="14"/>
        <v>0</v>
      </c>
      <c r="N143" s="404">
        <f t="shared" si="15"/>
        <v>0</v>
      </c>
    </row>
    <row r="144" spans="1:14" ht="30" hidden="1" outlineLevel="1">
      <c r="A144" s="18">
        <f>'F4.2'!A143</f>
        <v>2.2999999999999998</v>
      </c>
      <c r="B144" s="372" t="str">
        <f>'F4.2'!B143</f>
        <v xml:space="preserve"> Procurement &amp; Replacement of  Coal Mill Gear Box Type KMP 280 at 250 MW Unit-8, Parli TPS.</v>
      </c>
      <c r="C144" s="53" t="str">
        <f>'F4.2'!D143</f>
        <v>Yet to be approved</v>
      </c>
      <c r="D144" s="403" t="str">
        <f>IF('F4.2'!F143=0,"-",'F4.2'!F143)</f>
        <v>-</v>
      </c>
      <c r="E144" s="118">
        <f>'F4.2'!H143</f>
        <v>0</v>
      </c>
      <c r="F144" s="404">
        <f>'F4.2'!T143</f>
        <v>0</v>
      </c>
      <c r="G144" s="404">
        <f>'F4.2'!AS143</f>
        <v>0</v>
      </c>
      <c r="H144" s="404">
        <f t="shared" si="13"/>
        <v>0</v>
      </c>
      <c r="I144" s="404">
        <f>'F4.2'!U143</f>
        <v>0</v>
      </c>
      <c r="J144" s="404">
        <f>'F4.2'!AT143</f>
        <v>0</v>
      </c>
      <c r="K144" s="405"/>
      <c r="L144" s="405"/>
      <c r="M144" s="404">
        <f t="shared" si="14"/>
        <v>0</v>
      </c>
      <c r="N144" s="404">
        <f t="shared" si="15"/>
        <v>0</v>
      </c>
    </row>
    <row r="145" spans="1:14" ht="63" hidden="1" outlineLevel="1">
      <c r="A145" s="271">
        <f>'F4.2'!A144</f>
        <v>3</v>
      </c>
      <c r="B145" s="272" t="str">
        <f>'F4.2'!B144</f>
        <v xml:space="preserve"> Procurement &amp; Replacement of Two complete set of APH Baskets at 250 MW Unit-8, Parli TPS Procurement &amp; replacement of PA &amp; FD fan rotar hub assembly at Unit-8 TPS Parli-V</v>
      </c>
      <c r="C145" s="53" t="str">
        <f>'F4.2'!D144</f>
        <v>Yet to be approved</v>
      </c>
      <c r="D145" s="403" t="str">
        <f>IF('F4.2'!F144=0,"-",'F4.2'!F144)</f>
        <v>-</v>
      </c>
      <c r="E145" s="118">
        <f>'F4.2'!H144</f>
        <v>0</v>
      </c>
      <c r="F145" s="404">
        <f>'F4.2'!T144</f>
        <v>0</v>
      </c>
      <c r="G145" s="404">
        <f>'F4.2'!AS144</f>
        <v>0</v>
      </c>
      <c r="H145" s="404">
        <f t="shared" si="13"/>
        <v>0</v>
      </c>
      <c r="I145" s="404">
        <f>'F4.2'!U144</f>
        <v>0</v>
      </c>
      <c r="J145" s="404">
        <f>'F4.2'!AT144</f>
        <v>0</v>
      </c>
      <c r="K145" s="405"/>
      <c r="L145" s="405"/>
      <c r="M145" s="404">
        <f t="shared" si="14"/>
        <v>0</v>
      </c>
      <c r="N145" s="404">
        <f t="shared" si="15"/>
        <v>0</v>
      </c>
    </row>
    <row r="146" spans="1:14" ht="30" hidden="1" outlineLevel="1">
      <c r="A146" s="18">
        <f>'F4.2'!A145</f>
        <v>3.1</v>
      </c>
      <c r="B146" s="372" t="str">
        <f>'F4.2'!B145</f>
        <v xml:space="preserve"> Procurement &amp; Replacement of Two complete set of APH Baskets at 250 MW Unit-8, Parli TPS.</v>
      </c>
      <c r="C146" s="53" t="str">
        <f>'F4.2'!D145</f>
        <v>Yet to be approved</v>
      </c>
      <c r="D146" s="403" t="str">
        <f>IF('F4.2'!F145=0,"-",'F4.2'!F145)</f>
        <v>-</v>
      </c>
      <c r="E146" s="118">
        <f>'F4.2'!H145</f>
        <v>0</v>
      </c>
      <c r="F146" s="404">
        <f>'F4.2'!T145</f>
        <v>0</v>
      </c>
      <c r="G146" s="404">
        <f>'F4.2'!AS145</f>
        <v>0</v>
      </c>
      <c r="H146" s="404">
        <f t="shared" si="13"/>
        <v>0</v>
      </c>
      <c r="I146" s="404">
        <f>'F4.2'!U145</f>
        <v>0</v>
      </c>
      <c r="J146" s="404">
        <f>'F4.2'!AT145</f>
        <v>0</v>
      </c>
      <c r="K146" s="405"/>
      <c r="L146" s="405"/>
      <c r="M146" s="404">
        <f t="shared" si="14"/>
        <v>0</v>
      </c>
      <c r="N146" s="404">
        <f t="shared" si="15"/>
        <v>0</v>
      </c>
    </row>
    <row r="147" spans="1:14" ht="30" hidden="1" outlineLevel="1">
      <c r="A147" s="18">
        <f>'F4.2'!A146</f>
        <v>3.2</v>
      </c>
      <c r="B147" s="372" t="str">
        <f>'F4.2'!B146</f>
        <v>Procurement &amp; replacement of PA &amp; FD fan rotar hub assembly at Unit-8 TPS Parli-V</v>
      </c>
      <c r="C147" s="53" t="str">
        <f>'F4.2'!D146</f>
        <v>Yet to be approved</v>
      </c>
      <c r="D147" s="403" t="str">
        <f>IF('F4.2'!F146=0,"-",'F4.2'!F146)</f>
        <v>-</v>
      </c>
      <c r="E147" s="118">
        <f>'F4.2'!H146</f>
        <v>0</v>
      </c>
      <c r="F147" s="404">
        <f>'F4.2'!T146</f>
        <v>0</v>
      </c>
      <c r="G147" s="404">
        <f>'F4.2'!AS146</f>
        <v>0</v>
      </c>
      <c r="H147" s="404">
        <f t="shared" si="13"/>
        <v>0</v>
      </c>
      <c r="I147" s="404">
        <f>'F4.2'!U146</f>
        <v>0</v>
      </c>
      <c r="J147" s="404">
        <f>'F4.2'!AT146</f>
        <v>0</v>
      </c>
      <c r="K147" s="405"/>
      <c r="L147" s="405"/>
      <c r="M147" s="404">
        <f t="shared" si="14"/>
        <v>0</v>
      </c>
      <c r="N147" s="404">
        <f t="shared" si="15"/>
        <v>0</v>
      </c>
    </row>
    <row r="148" spans="1:14" ht="31.5" hidden="1" outlineLevel="1">
      <c r="A148" s="271">
        <f>'F4.2'!A147</f>
        <v>4</v>
      </c>
      <c r="B148" s="272" t="str">
        <f>'F4.2'!B147</f>
        <v xml:space="preserve">DPR on Refurbishment of TG Governing system at Unit-8, PTPS, Parli V. </v>
      </c>
      <c r="C148" s="53" t="str">
        <f>'F4.2'!D147</f>
        <v>Yet to be approved</v>
      </c>
      <c r="D148" s="403" t="str">
        <f>IF('F4.2'!F147=0,"-",'F4.2'!F147)</f>
        <v>-</v>
      </c>
      <c r="E148" s="118">
        <f>'F4.2'!H147</f>
        <v>0</v>
      </c>
      <c r="F148" s="404">
        <f>'F4.2'!T147</f>
        <v>0</v>
      </c>
      <c r="G148" s="404">
        <f>'F4.2'!AS147</f>
        <v>0</v>
      </c>
      <c r="H148" s="404">
        <f t="shared" si="13"/>
        <v>0</v>
      </c>
      <c r="I148" s="404">
        <f>'F4.2'!U147</f>
        <v>0</v>
      </c>
      <c r="J148" s="404">
        <f>'F4.2'!AT147</f>
        <v>0</v>
      </c>
      <c r="K148" s="405"/>
      <c r="L148" s="405"/>
      <c r="M148" s="404">
        <f t="shared" si="14"/>
        <v>0</v>
      </c>
      <c r="N148" s="404">
        <f t="shared" si="15"/>
        <v>0</v>
      </c>
    </row>
    <row r="149" spans="1:14" hidden="1" outlineLevel="1">
      <c r="A149" s="18">
        <f>'F4.2'!A148</f>
        <v>4.0999999999999996</v>
      </c>
      <c r="B149" s="372" t="str">
        <f>'F4.2'!B148</f>
        <v xml:space="preserve">Refurbishment of TG Governing system at Unit-8, PTPS, Parli V. </v>
      </c>
      <c r="C149" s="53" t="str">
        <f>'F4.2'!D148</f>
        <v>Yet to be approved</v>
      </c>
      <c r="D149" s="403" t="str">
        <f>IF('F4.2'!F148=0,"-",'F4.2'!F148)</f>
        <v>-</v>
      </c>
      <c r="E149" s="118">
        <f>'F4.2'!H148</f>
        <v>0</v>
      </c>
      <c r="F149" s="404">
        <f>'F4.2'!T148</f>
        <v>0</v>
      </c>
      <c r="G149" s="404">
        <f>'F4.2'!AS148</f>
        <v>0</v>
      </c>
      <c r="H149" s="404">
        <f t="shared" si="13"/>
        <v>0</v>
      </c>
      <c r="I149" s="404">
        <f>'F4.2'!U148</f>
        <v>0</v>
      </c>
      <c r="J149" s="404">
        <f>'F4.2'!AT148</f>
        <v>0</v>
      </c>
      <c r="K149" s="405"/>
      <c r="L149" s="405"/>
      <c r="M149" s="404">
        <f t="shared" si="14"/>
        <v>0</v>
      </c>
      <c r="N149" s="404">
        <f t="shared" si="15"/>
        <v>0</v>
      </c>
    </row>
    <row r="150" spans="1:14" ht="31.5" hidden="1" outlineLevel="1">
      <c r="A150" s="271">
        <f>'F4.2'!A149</f>
        <v>5</v>
      </c>
      <c r="B150" s="272" t="str">
        <f>'F4.2'!B149</f>
        <v>DPR on Performance improvement of Natural Draft Cooling Tower (NDCT) at Unit-8, PTPS, Parli V.</v>
      </c>
      <c r="C150" s="53" t="str">
        <f>'F4.2'!D149</f>
        <v>Yet to be approved</v>
      </c>
      <c r="D150" s="403" t="str">
        <f>IF('F4.2'!F149=0,"-",'F4.2'!F149)</f>
        <v>-</v>
      </c>
      <c r="E150" s="118">
        <f>'F4.2'!H149</f>
        <v>0</v>
      </c>
      <c r="F150" s="404">
        <f>'F4.2'!T149</f>
        <v>0</v>
      </c>
      <c r="G150" s="404">
        <f>'F4.2'!AS149</f>
        <v>0</v>
      </c>
      <c r="H150" s="404">
        <f t="shared" si="13"/>
        <v>0</v>
      </c>
      <c r="I150" s="404">
        <f>'F4.2'!U149</f>
        <v>0</v>
      </c>
      <c r="J150" s="404">
        <f>'F4.2'!AT149</f>
        <v>0</v>
      </c>
      <c r="K150" s="405"/>
      <c r="L150" s="405"/>
      <c r="M150" s="404">
        <f t="shared" si="14"/>
        <v>0</v>
      </c>
      <c r="N150" s="404">
        <f t="shared" si="15"/>
        <v>0</v>
      </c>
    </row>
    <row r="151" spans="1:14" ht="60" hidden="1" outlineLevel="1">
      <c r="A151" s="18">
        <f>'F4.2'!A150</f>
        <v>5.0999999999999996</v>
      </c>
      <c r="B151" s="372" t="str">
        <f>'F4.2'!B150</f>
        <v>Performance improvement of Natural Draft Cooling Tower (NDCT) by replacement of PVC fills, AC cement pipes, strengthening of Hot water distribution system, replacement of beams, columns, support structures, etc. at Unit-8, PTPS, Parli V.</v>
      </c>
      <c r="C151" s="53" t="str">
        <f>'F4.2'!D150</f>
        <v>Yet to be approved</v>
      </c>
      <c r="D151" s="403" t="str">
        <f>IF('F4.2'!F150=0,"-",'F4.2'!F150)</f>
        <v>-</v>
      </c>
      <c r="E151" s="118">
        <f>'F4.2'!H150</f>
        <v>0</v>
      </c>
      <c r="F151" s="404">
        <f>'F4.2'!T150</f>
        <v>0</v>
      </c>
      <c r="G151" s="404">
        <f>'F4.2'!AS150</f>
        <v>0</v>
      </c>
      <c r="H151" s="404">
        <f t="shared" si="13"/>
        <v>0</v>
      </c>
      <c r="I151" s="404">
        <f>'F4.2'!U150</f>
        <v>0</v>
      </c>
      <c r="J151" s="404">
        <f>'F4.2'!AT150</f>
        <v>0</v>
      </c>
      <c r="K151" s="405"/>
      <c r="L151" s="405"/>
      <c r="M151" s="404">
        <f t="shared" si="14"/>
        <v>0</v>
      </c>
      <c r="N151" s="404">
        <f t="shared" si="15"/>
        <v>0</v>
      </c>
    </row>
    <row r="152" spans="1:14" ht="31.5" hidden="1" outlineLevel="1">
      <c r="A152" s="271">
        <f>'F4.2'!A151</f>
        <v>6</v>
      </c>
      <c r="B152" s="272" t="str">
        <f>'F4.2'!B151</f>
        <v xml:space="preserve">DPR on Procurement of  ACW &amp; CW pump along with mandatory spares at Unit-8, PTPS, Parli V. </v>
      </c>
      <c r="C152" s="53" t="str">
        <f>'F4.2'!D151</f>
        <v>Yet to be approved</v>
      </c>
      <c r="D152" s="403" t="str">
        <f>IF('F4.2'!F151=0,"-",'F4.2'!F151)</f>
        <v>-</v>
      </c>
      <c r="E152" s="118">
        <f>'F4.2'!H151</f>
        <v>0</v>
      </c>
      <c r="F152" s="404">
        <f>'F4.2'!T151</f>
        <v>0</v>
      </c>
      <c r="G152" s="404">
        <f>'F4.2'!AS151</f>
        <v>0</v>
      </c>
      <c r="H152" s="404">
        <f t="shared" si="13"/>
        <v>0</v>
      </c>
      <c r="I152" s="404">
        <f>'F4.2'!U151</f>
        <v>0</v>
      </c>
      <c r="J152" s="404">
        <f>'F4.2'!AT151</f>
        <v>0</v>
      </c>
      <c r="K152" s="405"/>
      <c r="L152" s="405"/>
      <c r="M152" s="404">
        <f t="shared" si="14"/>
        <v>0</v>
      </c>
      <c r="N152" s="404">
        <f t="shared" si="15"/>
        <v>0</v>
      </c>
    </row>
    <row r="153" spans="1:14" ht="30" hidden="1" outlineLevel="1">
      <c r="A153" s="18">
        <f>'F4.2'!A152</f>
        <v>6.1</v>
      </c>
      <c r="B153" s="372" t="str">
        <f>'F4.2'!B152</f>
        <v xml:space="preserve">DPR on Procurement of  ACW &amp; CW pump along with mandatory spares at Unit-8, PTPS, Parli V. </v>
      </c>
      <c r="C153" s="53" t="str">
        <f>'F4.2'!D152</f>
        <v>Yet to be approved</v>
      </c>
      <c r="D153" s="403" t="str">
        <f>IF('F4.2'!F152=0,"-",'F4.2'!F152)</f>
        <v>-</v>
      </c>
      <c r="E153" s="118">
        <f>'F4.2'!H152</f>
        <v>0</v>
      </c>
      <c r="F153" s="404">
        <f>'F4.2'!T152</f>
        <v>0</v>
      </c>
      <c r="G153" s="404">
        <f>'F4.2'!AS152</f>
        <v>0</v>
      </c>
      <c r="H153" s="404">
        <f t="shared" si="13"/>
        <v>0</v>
      </c>
      <c r="I153" s="404">
        <f>'F4.2'!U152</f>
        <v>0</v>
      </c>
      <c r="J153" s="404">
        <f>'F4.2'!AT152</f>
        <v>0</v>
      </c>
      <c r="K153" s="405"/>
      <c r="L153" s="405"/>
      <c r="M153" s="404">
        <f t="shared" si="14"/>
        <v>0</v>
      </c>
      <c r="N153" s="404">
        <f t="shared" si="15"/>
        <v>0</v>
      </c>
    </row>
    <row r="154" spans="1:14" ht="63" hidden="1" outlineLevel="1">
      <c r="A154" s="271">
        <f>'F4.2'!A153</f>
        <v>7</v>
      </c>
      <c r="B154" s="272" t="str">
        <f>'F4.2'!B153</f>
        <v xml:space="preserve">DPR on Procurement of  CEP pump and BFP Booster pump along with mandatory spares at Unit-8, PTPS, Parli V and Procurement of Energy Efficient Cartridges of Boiler Feed Pump at Unit-8, PTPS, Parli V. </v>
      </c>
      <c r="C154" s="53" t="str">
        <f>'F4.2'!D153</f>
        <v>Yet to be approved</v>
      </c>
      <c r="D154" s="403" t="str">
        <f>IF('F4.2'!F153=0,"-",'F4.2'!F153)</f>
        <v>-</v>
      </c>
      <c r="E154" s="118">
        <f>'F4.2'!H153</f>
        <v>0</v>
      </c>
      <c r="F154" s="404">
        <f>'F4.2'!T153</f>
        <v>0</v>
      </c>
      <c r="G154" s="404">
        <f>'F4.2'!AS153</f>
        <v>0</v>
      </c>
      <c r="H154" s="404">
        <f t="shared" si="13"/>
        <v>0</v>
      </c>
      <c r="I154" s="404">
        <f>'F4.2'!U153</f>
        <v>0</v>
      </c>
      <c r="J154" s="404">
        <f>'F4.2'!AT153</f>
        <v>0</v>
      </c>
      <c r="K154" s="405"/>
      <c r="L154" s="405"/>
      <c r="M154" s="404">
        <f t="shared" si="14"/>
        <v>0</v>
      </c>
      <c r="N154" s="404">
        <f t="shared" si="15"/>
        <v>0</v>
      </c>
    </row>
    <row r="155" spans="1:14" ht="30" hidden="1" outlineLevel="1">
      <c r="A155" s="18">
        <f>'F4.2'!A154</f>
        <v>7.1</v>
      </c>
      <c r="B155" s="372" t="str">
        <f>'F4.2'!B154</f>
        <v xml:space="preserve">Procurement of  CEP pump and BFP Booster pump along with mandatory spares at Unit-8, PTPS, Parli </v>
      </c>
      <c r="C155" s="53" t="str">
        <f>'F4.2'!D154</f>
        <v>Yet to be approved</v>
      </c>
      <c r="D155" s="403" t="str">
        <f>IF('F4.2'!F154=0,"-",'F4.2'!F154)</f>
        <v>-</v>
      </c>
      <c r="E155" s="118">
        <f>'F4.2'!H154</f>
        <v>0</v>
      </c>
      <c r="F155" s="404">
        <f>'F4.2'!T154</f>
        <v>0</v>
      </c>
      <c r="G155" s="404">
        <f>'F4.2'!AS154</f>
        <v>0</v>
      </c>
      <c r="H155" s="404">
        <f t="shared" si="13"/>
        <v>0</v>
      </c>
      <c r="I155" s="404">
        <f>'F4.2'!U154</f>
        <v>0</v>
      </c>
      <c r="J155" s="404">
        <f>'F4.2'!AT154</f>
        <v>0</v>
      </c>
      <c r="K155" s="405"/>
      <c r="L155" s="405"/>
      <c r="M155" s="404">
        <f t="shared" si="14"/>
        <v>0</v>
      </c>
      <c r="N155" s="404">
        <f t="shared" si="15"/>
        <v>0</v>
      </c>
    </row>
    <row r="156" spans="1:14" ht="30" hidden="1" outlineLevel="1">
      <c r="A156" s="18">
        <f>'F4.2'!A155</f>
        <v>7.2</v>
      </c>
      <c r="B156" s="372" t="str">
        <f>'F4.2'!B155</f>
        <v xml:space="preserve">Procurement of Energy Efficient Cartridges of Boiler Feed Pump at Unit-8, PTPS, Parli V. </v>
      </c>
      <c r="C156" s="53" t="str">
        <f>'F4.2'!D155</f>
        <v>Yet to be approved</v>
      </c>
      <c r="D156" s="403" t="str">
        <f>IF('F4.2'!F155=0,"-",'F4.2'!F155)</f>
        <v>-</v>
      </c>
      <c r="E156" s="118">
        <f>'F4.2'!H155</f>
        <v>0</v>
      </c>
      <c r="F156" s="404">
        <f>'F4.2'!T155</f>
        <v>0</v>
      </c>
      <c r="G156" s="404">
        <f>'F4.2'!AS155</f>
        <v>0</v>
      </c>
      <c r="H156" s="404">
        <f t="shared" si="13"/>
        <v>0</v>
      </c>
      <c r="I156" s="404">
        <f>'F4.2'!U155</f>
        <v>0</v>
      </c>
      <c r="J156" s="404">
        <f>'F4.2'!AT155</f>
        <v>0</v>
      </c>
      <c r="K156" s="405"/>
      <c r="L156" s="405"/>
      <c r="M156" s="404">
        <f t="shared" si="14"/>
        <v>0</v>
      </c>
      <c r="N156" s="404">
        <f t="shared" si="15"/>
        <v>0</v>
      </c>
    </row>
    <row r="157" spans="1:14" ht="31.5" hidden="1" outlineLevel="1">
      <c r="A157" s="271">
        <f>'F4.2'!A156</f>
        <v>8</v>
      </c>
      <c r="B157" s="272" t="str">
        <f>'F4.2'!B156</f>
        <v>DPR on Procurement of turbine blades of HP, IP &amp; LP rotor in Unit-8, PTPS, Parli V.</v>
      </c>
      <c r="C157" s="53" t="str">
        <f>'F4.2'!D156</f>
        <v>Yet to be approved</v>
      </c>
      <c r="D157" s="403" t="str">
        <f>IF('F4.2'!F156=0,"-",'F4.2'!F156)</f>
        <v>-</v>
      </c>
      <c r="E157" s="118">
        <f>'F4.2'!H156</f>
        <v>0</v>
      </c>
      <c r="F157" s="404">
        <f>'F4.2'!T156</f>
        <v>0</v>
      </c>
      <c r="G157" s="404">
        <f>'F4.2'!AS156</f>
        <v>0</v>
      </c>
      <c r="H157" s="404">
        <f t="shared" si="13"/>
        <v>0</v>
      </c>
      <c r="I157" s="404">
        <f>'F4.2'!U156</f>
        <v>0</v>
      </c>
      <c r="J157" s="404">
        <f>'F4.2'!AT156</f>
        <v>0</v>
      </c>
      <c r="K157" s="405"/>
      <c r="L157" s="405"/>
      <c r="M157" s="404">
        <f t="shared" si="14"/>
        <v>0</v>
      </c>
      <c r="N157" s="404">
        <f t="shared" si="15"/>
        <v>0</v>
      </c>
    </row>
    <row r="158" spans="1:14" ht="30" hidden="1" outlineLevel="1">
      <c r="A158" s="18">
        <f>'F4.2'!A157</f>
        <v>8.1</v>
      </c>
      <c r="B158" s="372" t="str">
        <f>'F4.2'!B157</f>
        <v>DPR on Procurement of turbine blades of HP, IP &amp; LP rotor in Unit-8, PTPS, Parli V.</v>
      </c>
      <c r="C158" s="53" t="str">
        <f>'F4.2'!D157</f>
        <v>Yet to be approved</v>
      </c>
      <c r="D158" s="403" t="str">
        <f>IF('F4.2'!F157=0,"-",'F4.2'!F157)</f>
        <v>-</v>
      </c>
      <c r="E158" s="118">
        <f>'F4.2'!H157</f>
        <v>0</v>
      </c>
      <c r="F158" s="404">
        <f>'F4.2'!T157</f>
        <v>0</v>
      </c>
      <c r="G158" s="404">
        <f>'F4.2'!AS157</f>
        <v>0</v>
      </c>
      <c r="H158" s="404">
        <f t="shared" si="13"/>
        <v>0</v>
      </c>
      <c r="I158" s="404">
        <f>'F4.2'!U157</f>
        <v>0</v>
      </c>
      <c r="J158" s="404">
        <f>'F4.2'!AT157</f>
        <v>0</v>
      </c>
      <c r="K158" s="405"/>
      <c r="L158" s="405"/>
      <c r="M158" s="404">
        <f t="shared" si="14"/>
        <v>0</v>
      </c>
      <c r="N158" s="404">
        <f t="shared" si="15"/>
        <v>0</v>
      </c>
    </row>
    <row r="159" spans="1:14" ht="47.25" hidden="1" outlineLevel="1">
      <c r="A159" s="271">
        <f>'F4.2'!A158</f>
        <v>9</v>
      </c>
      <c r="B159" s="272" t="str">
        <f>'F4.2'!B158</f>
        <v xml:space="preserve">DPR on Repair &amp; Reconditioning of Water treatment plant at Unit-8, PTPS, Parli V and Performance improvement of centralised AC plant at Unit-8, PTPS, Parli V. </v>
      </c>
      <c r="C159" s="53" t="str">
        <f>'F4.2'!D158</f>
        <v>Yet to be approved</v>
      </c>
      <c r="D159" s="403" t="str">
        <f>IF('F4.2'!F158=0,"-",'F4.2'!F158)</f>
        <v>-</v>
      </c>
      <c r="E159" s="118">
        <f>'F4.2'!H158</f>
        <v>0</v>
      </c>
      <c r="F159" s="404">
        <f>'F4.2'!T158</f>
        <v>0</v>
      </c>
      <c r="G159" s="404">
        <f>'F4.2'!AS158</f>
        <v>0</v>
      </c>
      <c r="H159" s="404">
        <f t="shared" si="13"/>
        <v>0</v>
      </c>
      <c r="I159" s="404">
        <f>'F4.2'!U158</f>
        <v>0</v>
      </c>
      <c r="J159" s="404">
        <f>'F4.2'!AT158</f>
        <v>0</v>
      </c>
      <c r="K159" s="405"/>
      <c r="L159" s="405"/>
      <c r="M159" s="404">
        <f t="shared" si="14"/>
        <v>0</v>
      </c>
      <c r="N159" s="404">
        <f t="shared" si="15"/>
        <v>0</v>
      </c>
    </row>
    <row r="160" spans="1:14" ht="30" hidden="1" outlineLevel="1">
      <c r="A160" s="18">
        <f>'F4.2'!A159</f>
        <v>9.1</v>
      </c>
      <c r="B160" s="372" t="str">
        <f>'F4.2'!B159</f>
        <v>Reconditioning of Acid and Alkali Unloading and storage system at Unit-8, PTPS, Parli V.</v>
      </c>
      <c r="C160" s="53" t="str">
        <f>'F4.2'!D159</f>
        <v>Yet to be approved</v>
      </c>
      <c r="D160" s="403" t="str">
        <f>IF('F4.2'!F159=0,"-",'F4.2'!F159)</f>
        <v>-</v>
      </c>
      <c r="E160" s="118">
        <f>'F4.2'!H159</f>
        <v>0</v>
      </c>
      <c r="F160" s="404">
        <f>'F4.2'!T159</f>
        <v>0</v>
      </c>
      <c r="G160" s="404">
        <f>'F4.2'!AS159</f>
        <v>0</v>
      </c>
      <c r="H160" s="404">
        <f t="shared" si="13"/>
        <v>0</v>
      </c>
      <c r="I160" s="404">
        <f>'F4.2'!U159</f>
        <v>0</v>
      </c>
      <c r="J160" s="404">
        <f>'F4.2'!AT159</f>
        <v>0</v>
      </c>
      <c r="K160" s="405"/>
      <c r="L160" s="405"/>
      <c r="M160" s="404">
        <f t="shared" si="14"/>
        <v>0</v>
      </c>
      <c r="N160" s="404">
        <f t="shared" si="15"/>
        <v>0</v>
      </c>
    </row>
    <row r="161" spans="1:14" ht="30" hidden="1" outlineLevel="1">
      <c r="A161" s="18">
        <f>'F4.2'!A160</f>
        <v>9.1999999999999993</v>
      </c>
      <c r="B161" s="372" t="str">
        <f>'F4.2'!B160</f>
        <v>Reconditioning &amp; repairing of WTP DM Plant regeneration system at Unit-8, PTPS, Parli V.</v>
      </c>
      <c r="C161" s="53" t="str">
        <f>'F4.2'!D160</f>
        <v>Yet to be approved</v>
      </c>
      <c r="D161" s="403" t="str">
        <f>IF('F4.2'!F160=0,"-",'F4.2'!F160)</f>
        <v>-</v>
      </c>
      <c r="E161" s="118">
        <f>'F4.2'!H160</f>
        <v>0</v>
      </c>
      <c r="F161" s="404">
        <f>'F4.2'!T160</f>
        <v>0</v>
      </c>
      <c r="G161" s="404">
        <f>'F4.2'!AS160</f>
        <v>0</v>
      </c>
      <c r="H161" s="404">
        <f t="shared" si="13"/>
        <v>0</v>
      </c>
      <c r="I161" s="404">
        <f>'F4.2'!U160</f>
        <v>0</v>
      </c>
      <c r="J161" s="404">
        <f>'F4.2'!AT160</f>
        <v>0</v>
      </c>
      <c r="K161" s="405"/>
      <c r="L161" s="405"/>
      <c r="M161" s="404">
        <f t="shared" si="14"/>
        <v>0</v>
      </c>
      <c r="N161" s="404">
        <f t="shared" si="15"/>
        <v>0</v>
      </c>
    </row>
    <row r="162" spans="1:14" ht="45" hidden="1" outlineLevel="1">
      <c r="A162" s="18">
        <f>'F4.2'!A161</f>
        <v>9.3000000000000007</v>
      </c>
      <c r="B162" s="372" t="str">
        <f>'F4.2'!B161</f>
        <v xml:space="preserve"> Performance improvement of centralised AC plant by reconditioning of cooling tower, various pumps, heat exchangers, etc. at Unit-8, PTPS, Parli V. </v>
      </c>
      <c r="C162" s="53" t="str">
        <f>'F4.2'!D161</f>
        <v>Yet to be approved</v>
      </c>
      <c r="D162" s="403" t="str">
        <f>IF('F4.2'!F161=0,"-",'F4.2'!F161)</f>
        <v>-</v>
      </c>
      <c r="E162" s="118">
        <f>'F4.2'!H161</f>
        <v>0</v>
      </c>
      <c r="F162" s="404">
        <f>'F4.2'!T161</f>
        <v>0</v>
      </c>
      <c r="G162" s="404">
        <f>'F4.2'!AS161</f>
        <v>0</v>
      </c>
      <c r="H162" s="404">
        <f t="shared" si="13"/>
        <v>0</v>
      </c>
      <c r="I162" s="404">
        <f>'F4.2'!U161</f>
        <v>0</v>
      </c>
      <c r="J162" s="404">
        <f>'F4.2'!AT161</f>
        <v>0</v>
      </c>
      <c r="K162" s="405"/>
      <c r="L162" s="405"/>
      <c r="M162" s="404">
        <f t="shared" si="14"/>
        <v>0</v>
      </c>
      <c r="N162" s="404">
        <f t="shared" si="15"/>
        <v>0</v>
      </c>
    </row>
    <row r="163" spans="1:14" ht="47.25" hidden="1" outlineLevel="1">
      <c r="A163" s="271">
        <f>'F4.2'!A162</f>
        <v>10</v>
      </c>
      <c r="B163" s="272" t="str">
        <f>'F4.2'!B162</f>
        <v>DPR on Procurement of Control Fluid (HPCF) pump, Lube Oil pump, Emergency Oil pump, Jacking Oil pump, Seal oil pump at Unit-8, PTPS, Parli V.</v>
      </c>
      <c r="C163" s="53" t="str">
        <f>'F4.2'!D162</f>
        <v>Yet to be approved</v>
      </c>
      <c r="D163" s="403" t="str">
        <f>IF('F4.2'!F162=0,"-",'F4.2'!F162)</f>
        <v>-</v>
      </c>
      <c r="E163" s="118">
        <f>'F4.2'!H162</f>
        <v>0</v>
      </c>
      <c r="F163" s="404">
        <f>'F4.2'!T162</f>
        <v>0</v>
      </c>
      <c r="G163" s="404">
        <f>'F4.2'!AS162</f>
        <v>0</v>
      </c>
      <c r="H163" s="404">
        <f t="shared" si="13"/>
        <v>0</v>
      </c>
      <c r="I163" s="404">
        <f>'F4.2'!U162</f>
        <v>0</v>
      </c>
      <c r="J163" s="404">
        <f>'F4.2'!AT162</f>
        <v>0</v>
      </c>
      <c r="K163" s="405"/>
      <c r="L163" s="405"/>
      <c r="M163" s="404">
        <f t="shared" si="14"/>
        <v>0</v>
      </c>
      <c r="N163" s="404">
        <f t="shared" si="15"/>
        <v>0</v>
      </c>
    </row>
    <row r="164" spans="1:14" ht="45" hidden="1" outlineLevel="1">
      <c r="A164" s="18">
        <f>'F4.2'!A163</f>
        <v>10.1</v>
      </c>
      <c r="B164" s="372" t="str">
        <f>'F4.2'!B163</f>
        <v>DPR on Procurement of Control Fluid (HPCF) pump, Lube Oil pump, Emergency Oil pump, Jacking Oil pump, Seal oil pump at Unit-8, PTPS, Parli V.</v>
      </c>
      <c r="C164" s="53" t="str">
        <f>'F4.2'!D163</f>
        <v>Yet to be approved</v>
      </c>
      <c r="D164" s="403" t="str">
        <f>IF('F4.2'!F163=0,"-",'F4.2'!F163)</f>
        <v>-</v>
      </c>
      <c r="E164" s="118">
        <f>'F4.2'!H163</f>
        <v>0</v>
      </c>
      <c r="F164" s="404">
        <f>'F4.2'!T163</f>
        <v>0</v>
      </c>
      <c r="G164" s="404">
        <f>'F4.2'!AS163</f>
        <v>0</v>
      </c>
      <c r="H164" s="404">
        <f t="shared" si="13"/>
        <v>0</v>
      </c>
      <c r="I164" s="404">
        <f>'F4.2'!U163</f>
        <v>0</v>
      </c>
      <c r="J164" s="404">
        <f>'F4.2'!AT163</f>
        <v>0</v>
      </c>
      <c r="K164" s="405"/>
      <c r="L164" s="405"/>
      <c r="M164" s="404">
        <f t="shared" si="14"/>
        <v>0</v>
      </c>
      <c r="N164" s="404">
        <f t="shared" si="15"/>
        <v>0</v>
      </c>
    </row>
    <row r="165" spans="1:14" ht="47.25" hidden="1" outlineLevel="1">
      <c r="A165" s="271">
        <f>'F4.2'!A164</f>
        <v>11</v>
      </c>
      <c r="B165" s="272" t="str">
        <f>'F4.2'!B164</f>
        <v xml:space="preserve">DPR on Procurement of H2 cooler, BFP coolers, generator exciter cooler, Seal and Lube oil coolers at Unit-8, PTPS, Parli V. </v>
      </c>
      <c r="C165" s="53" t="str">
        <f>'F4.2'!D164</f>
        <v>Yet to be approved</v>
      </c>
      <c r="D165" s="403" t="str">
        <f>IF('F4.2'!F164=0,"-",'F4.2'!F164)</f>
        <v>-</v>
      </c>
      <c r="E165" s="118">
        <f>'F4.2'!H164</f>
        <v>0</v>
      </c>
      <c r="F165" s="404">
        <f>'F4.2'!T164</f>
        <v>0</v>
      </c>
      <c r="G165" s="404">
        <f>'F4.2'!AS164</f>
        <v>0</v>
      </c>
      <c r="H165" s="404">
        <f t="shared" si="13"/>
        <v>0</v>
      </c>
      <c r="I165" s="404">
        <f>'F4.2'!U164</f>
        <v>0</v>
      </c>
      <c r="J165" s="404">
        <f>'F4.2'!AT164</f>
        <v>0</v>
      </c>
      <c r="K165" s="405"/>
      <c r="L165" s="405"/>
      <c r="M165" s="404">
        <f t="shared" si="14"/>
        <v>0</v>
      </c>
      <c r="N165" s="404">
        <f t="shared" si="15"/>
        <v>0</v>
      </c>
    </row>
    <row r="166" spans="1:14" ht="30" hidden="1" outlineLevel="1">
      <c r="A166" s="18">
        <f>'F4.2'!A165</f>
        <v>11.1</v>
      </c>
      <c r="B166" s="372" t="str">
        <f>'F4.2'!B165</f>
        <v xml:space="preserve">DPR on Procurement of H2 cooler, BFP coolers, generator exciter cooler, Seal and Lube oil coolers at Unit-8, PTPS, Parli V. </v>
      </c>
      <c r="C166" s="53" t="str">
        <f>'F4.2'!D165</f>
        <v>Yet to be approved</v>
      </c>
      <c r="D166" s="403" t="str">
        <f>IF('F4.2'!F165=0,"-",'F4.2'!F165)</f>
        <v>-</v>
      </c>
      <c r="E166" s="118">
        <f>'F4.2'!H165</f>
        <v>0</v>
      </c>
      <c r="F166" s="404">
        <f>'F4.2'!T165</f>
        <v>0</v>
      </c>
      <c r="G166" s="404">
        <f>'F4.2'!AS165</f>
        <v>0</v>
      </c>
      <c r="H166" s="404">
        <f t="shared" si="13"/>
        <v>0</v>
      </c>
      <c r="I166" s="404">
        <f>'F4.2'!U165</f>
        <v>0</v>
      </c>
      <c r="J166" s="404">
        <f>'F4.2'!AT165</f>
        <v>0</v>
      </c>
      <c r="K166" s="405"/>
      <c r="L166" s="405"/>
      <c r="M166" s="404">
        <f t="shared" si="14"/>
        <v>0</v>
      </c>
      <c r="N166" s="404">
        <f t="shared" si="15"/>
        <v>0</v>
      </c>
    </row>
    <row r="167" spans="1:14" ht="63" hidden="1" outlineLevel="1">
      <c r="A167" s="271">
        <f>'F4.2'!A166</f>
        <v>12</v>
      </c>
      <c r="B167" s="272" t="str">
        <f>'F4.2'!B166</f>
        <v>Supply, installation &amp; commissioning of 220V 2140AH,24V 830AH &amp; 710AH, 360V 570AH Mains UPS,110V 110AH AHP PLC , 110V , 103 AH DM plant battery set for unit 8 , NPTPS Parli-V &amp; Procurement of HT motors at U#8</v>
      </c>
      <c r="C167" s="53" t="str">
        <f>'F4.2'!D166</f>
        <v>Yet to be approved</v>
      </c>
      <c r="D167" s="403" t="str">
        <f>IF('F4.2'!F166=0,"-",'F4.2'!F166)</f>
        <v>-</v>
      </c>
      <c r="E167" s="118">
        <f>'F4.2'!H166</f>
        <v>0</v>
      </c>
      <c r="F167" s="404">
        <f>'F4.2'!T166</f>
        <v>0</v>
      </c>
      <c r="G167" s="404">
        <f>'F4.2'!AS166</f>
        <v>0</v>
      </c>
      <c r="H167" s="404">
        <f t="shared" si="13"/>
        <v>0</v>
      </c>
      <c r="I167" s="404">
        <f>'F4.2'!U166</f>
        <v>0</v>
      </c>
      <c r="J167" s="404">
        <f>'F4.2'!AT166</f>
        <v>0</v>
      </c>
      <c r="K167" s="405"/>
      <c r="L167" s="405"/>
      <c r="M167" s="404">
        <f t="shared" si="14"/>
        <v>0</v>
      </c>
      <c r="N167" s="404">
        <f t="shared" si="15"/>
        <v>0</v>
      </c>
    </row>
    <row r="168" spans="1:14" ht="45" hidden="1" outlineLevel="1">
      <c r="A168" s="18">
        <f>'F4.2'!A167</f>
        <v>12.1</v>
      </c>
      <c r="B168" s="372" t="str">
        <f>'F4.2'!B167</f>
        <v>Supply, installation &amp; commissioning of 220V 2140AH,24V 830AH &amp; 710AH, 360V 570AH Mains UPS,110V 110AH AHP PLC , 110V , 103 AH DM plant battery set for unit 8 , NPTPS Parli-V</v>
      </c>
      <c r="C168" s="53" t="str">
        <f>'F4.2'!D167</f>
        <v>Yet to be approved</v>
      </c>
      <c r="D168" s="403" t="str">
        <f>IF('F4.2'!F167=0,"-",'F4.2'!F167)</f>
        <v>-</v>
      </c>
      <c r="E168" s="118">
        <f>'F4.2'!H167</f>
        <v>0</v>
      </c>
      <c r="F168" s="404">
        <f>'F4.2'!T167</f>
        <v>0</v>
      </c>
      <c r="G168" s="404">
        <f>'F4.2'!AS167</f>
        <v>0</v>
      </c>
      <c r="H168" s="404">
        <f t="shared" si="13"/>
        <v>0</v>
      </c>
      <c r="I168" s="404">
        <f>'F4.2'!U167</f>
        <v>0</v>
      </c>
      <c r="J168" s="404">
        <f>'F4.2'!AT167</f>
        <v>0</v>
      </c>
      <c r="K168" s="405"/>
      <c r="L168" s="405"/>
      <c r="M168" s="404">
        <f t="shared" si="14"/>
        <v>0</v>
      </c>
      <c r="N168" s="404">
        <f t="shared" si="15"/>
        <v>0</v>
      </c>
    </row>
    <row r="169" spans="1:14" hidden="1" outlineLevel="1">
      <c r="A169" s="18">
        <f>'F4.2'!A168</f>
        <v>12.2</v>
      </c>
      <c r="B169" s="372" t="str">
        <f>'F4.2'!B168</f>
        <v>Procurement of HT motors at U#8</v>
      </c>
      <c r="C169" s="53" t="str">
        <f>'F4.2'!D168</f>
        <v>Yet to be approved</v>
      </c>
      <c r="D169" s="403" t="str">
        <f>IF('F4.2'!F168=0,"-",'F4.2'!F168)</f>
        <v>-</v>
      </c>
      <c r="E169" s="118">
        <f>'F4.2'!H168</f>
        <v>0</v>
      </c>
      <c r="F169" s="404">
        <f>'F4.2'!T168</f>
        <v>0</v>
      </c>
      <c r="G169" s="404">
        <f>'F4.2'!AS168</f>
        <v>0</v>
      </c>
      <c r="H169" s="404">
        <f t="shared" si="13"/>
        <v>0</v>
      </c>
      <c r="I169" s="404">
        <f>'F4.2'!U168</f>
        <v>0</v>
      </c>
      <c r="J169" s="404">
        <f>'F4.2'!AT168</f>
        <v>0</v>
      </c>
      <c r="K169" s="405"/>
      <c r="L169" s="405"/>
      <c r="M169" s="404">
        <f t="shared" si="14"/>
        <v>0</v>
      </c>
      <c r="N169" s="404">
        <f t="shared" si="15"/>
        <v>0</v>
      </c>
    </row>
    <row r="170" spans="1:14" ht="15.75" hidden="1" outlineLevel="1">
      <c r="A170" s="271">
        <f>'F4.2'!A169</f>
        <v>13</v>
      </c>
      <c r="B170" s="272" t="str">
        <f>'F4.2'!B169</f>
        <v>DPR on various instrumentation &amp; control schemes at U#8</v>
      </c>
      <c r="C170" s="53" t="str">
        <f>'F4.2'!D169</f>
        <v>Yet to be approved</v>
      </c>
      <c r="D170" s="403" t="str">
        <f>IF('F4.2'!F169=0,"-",'F4.2'!F169)</f>
        <v>-</v>
      </c>
      <c r="E170" s="118">
        <f>'F4.2'!H169</f>
        <v>0</v>
      </c>
      <c r="F170" s="404">
        <f>'F4.2'!T169</f>
        <v>0</v>
      </c>
      <c r="G170" s="404">
        <f>'F4.2'!AS169</f>
        <v>0</v>
      </c>
      <c r="H170" s="404">
        <f t="shared" si="13"/>
        <v>0</v>
      </c>
      <c r="I170" s="404">
        <f>'F4.2'!U169</f>
        <v>0</v>
      </c>
      <c r="J170" s="404">
        <f>'F4.2'!AT169</f>
        <v>0</v>
      </c>
      <c r="K170" s="405"/>
      <c r="L170" s="405"/>
      <c r="M170" s="404">
        <f t="shared" si="14"/>
        <v>0</v>
      </c>
      <c r="N170" s="404">
        <f t="shared" si="15"/>
        <v>0</v>
      </c>
    </row>
    <row r="171" spans="1:14" hidden="1" outlineLevel="1">
      <c r="A171" s="18">
        <f>'F4.2'!A170</f>
        <v>13.1</v>
      </c>
      <c r="B171" s="372" t="str">
        <f>'F4.2'!B170</f>
        <v>Upgradation of MAX-DNA  DCS system at U#8 (HMI upgradation)</v>
      </c>
      <c r="C171" s="53" t="str">
        <f>'F4.2'!D170</f>
        <v>Yet to be approved</v>
      </c>
      <c r="D171" s="403" t="str">
        <f>IF('F4.2'!F170=0,"-",'F4.2'!F170)</f>
        <v>-</v>
      </c>
      <c r="E171" s="118">
        <f>'F4.2'!H170</f>
        <v>0</v>
      </c>
      <c r="F171" s="404">
        <f>'F4.2'!T170</f>
        <v>0</v>
      </c>
      <c r="G171" s="404">
        <f>'F4.2'!AS170</f>
        <v>0</v>
      </c>
      <c r="H171" s="404">
        <f t="shared" si="13"/>
        <v>0</v>
      </c>
      <c r="I171" s="404">
        <f>'F4.2'!U170</f>
        <v>0</v>
      </c>
      <c r="J171" s="404">
        <f>'F4.2'!AT170</f>
        <v>0</v>
      </c>
      <c r="K171" s="405"/>
      <c r="L171" s="405"/>
      <c r="M171" s="404">
        <f t="shared" si="14"/>
        <v>0</v>
      </c>
      <c r="N171" s="404">
        <f t="shared" si="15"/>
        <v>0</v>
      </c>
    </row>
    <row r="172" spans="1:14" ht="45" hidden="1" outlineLevel="1">
      <c r="A172" s="18">
        <f>'F4.2'!A171</f>
        <v>13.2</v>
      </c>
      <c r="B172" s="372" t="str">
        <f>'F4.2'!B171</f>
        <v>Upgradation of existing Pcal system with plant performance analysis diagnostic and optimization system (PADO) at Unit  8 New Parli TPS</v>
      </c>
      <c r="C172" s="53" t="str">
        <f>'F4.2'!D171</f>
        <v>Yet to be approved</v>
      </c>
      <c r="D172" s="403" t="str">
        <f>IF('F4.2'!F171=0,"-",'F4.2'!F171)</f>
        <v>-</v>
      </c>
      <c r="E172" s="118">
        <f>'F4.2'!H171</f>
        <v>0</v>
      </c>
      <c r="F172" s="404">
        <f>'F4.2'!T171</f>
        <v>0</v>
      </c>
      <c r="G172" s="404">
        <f>'F4.2'!AS171</f>
        <v>0</v>
      </c>
      <c r="H172" s="404">
        <f t="shared" si="13"/>
        <v>0</v>
      </c>
      <c r="I172" s="404">
        <f>'F4.2'!U171</f>
        <v>0</v>
      </c>
      <c r="J172" s="404">
        <f>'F4.2'!AT171</f>
        <v>0</v>
      </c>
      <c r="K172" s="405"/>
      <c r="L172" s="405"/>
      <c r="M172" s="404">
        <f t="shared" si="14"/>
        <v>0</v>
      </c>
      <c r="N172" s="404">
        <f t="shared" si="15"/>
        <v>0</v>
      </c>
    </row>
    <row r="173" spans="1:14" hidden="1" outlineLevel="1">
      <c r="A173" s="18">
        <f>'F4.2'!A172</f>
        <v>13.3</v>
      </c>
      <c r="B173" s="372" t="str">
        <f>'F4.2'!B172</f>
        <v xml:space="preserve"> Upgradation of coal feeder for I&amp;C Unit8 PTPS Parli V.</v>
      </c>
      <c r="C173" s="53" t="str">
        <f>'F4.2'!D172</f>
        <v>Yet to be approved</v>
      </c>
      <c r="D173" s="403" t="str">
        <f>IF('F4.2'!F172=0,"-",'F4.2'!F172)</f>
        <v>-</v>
      </c>
      <c r="E173" s="118">
        <f>'F4.2'!H172</f>
        <v>0</v>
      </c>
      <c r="F173" s="404">
        <f>'F4.2'!T172</f>
        <v>0</v>
      </c>
      <c r="G173" s="404">
        <f>'F4.2'!AS172</f>
        <v>0</v>
      </c>
      <c r="H173" s="404">
        <f t="shared" si="13"/>
        <v>0</v>
      </c>
      <c r="I173" s="404">
        <f>'F4.2'!U172</f>
        <v>0</v>
      </c>
      <c r="J173" s="404">
        <f>'F4.2'!AT172</f>
        <v>0</v>
      </c>
      <c r="K173" s="405"/>
      <c r="L173" s="405"/>
      <c r="M173" s="404">
        <f t="shared" si="14"/>
        <v>0</v>
      </c>
      <c r="N173" s="404">
        <f t="shared" si="15"/>
        <v>0</v>
      </c>
    </row>
    <row r="174" spans="1:14" ht="30" hidden="1" outlineLevel="1">
      <c r="A174" s="18">
        <f>'F4.2'!A173</f>
        <v>13.4</v>
      </c>
      <c r="B174" s="372" t="str">
        <f>'F4.2'!B173</f>
        <v>Procurement of smart control positioner at I&amp;C Unit8 PTPS Parli V.</v>
      </c>
      <c r="C174" s="53" t="str">
        <f>'F4.2'!D173</f>
        <v>Yet to be approved</v>
      </c>
      <c r="D174" s="403" t="str">
        <f>IF('F4.2'!F173=0,"-",'F4.2'!F173)</f>
        <v>-</v>
      </c>
      <c r="E174" s="118">
        <f>'F4.2'!H173</f>
        <v>0</v>
      </c>
      <c r="F174" s="404">
        <f>'F4.2'!T173</f>
        <v>0</v>
      </c>
      <c r="G174" s="404">
        <f>'F4.2'!AS173</f>
        <v>0</v>
      </c>
      <c r="H174" s="404">
        <f t="shared" si="13"/>
        <v>0</v>
      </c>
      <c r="I174" s="404">
        <f>'F4.2'!U173</f>
        <v>0</v>
      </c>
      <c r="J174" s="404">
        <f>'F4.2'!AT173</f>
        <v>0</v>
      </c>
      <c r="K174" s="405"/>
      <c r="L174" s="405"/>
      <c r="M174" s="404">
        <f t="shared" si="14"/>
        <v>0</v>
      </c>
      <c r="N174" s="404">
        <f t="shared" si="15"/>
        <v>0</v>
      </c>
    </row>
    <row r="175" spans="1:14" hidden="1" outlineLevel="1">
      <c r="A175" s="18">
        <f>'F4.2'!A174</f>
        <v>13.5</v>
      </c>
      <c r="B175" s="372" t="str">
        <f>'F4.2'!B174</f>
        <v>Upgradation Electronic control drive for I&amp;C Unit8 PTPS Parli V.</v>
      </c>
      <c r="C175" s="53" t="str">
        <f>'F4.2'!D174</f>
        <v>Yet to be approved</v>
      </c>
      <c r="D175" s="403" t="str">
        <f>IF('F4.2'!F174=0,"-",'F4.2'!F174)</f>
        <v>-</v>
      </c>
      <c r="E175" s="118">
        <f>'F4.2'!H174</f>
        <v>0</v>
      </c>
      <c r="F175" s="404">
        <f>'F4.2'!T174</f>
        <v>0</v>
      </c>
      <c r="G175" s="404">
        <f>'F4.2'!AS174</f>
        <v>0</v>
      </c>
      <c r="H175" s="404">
        <f t="shared" si="13"/>
        <v>0</v>
      </c>
      <c r="I175" s="404">
        <f>'F4.2'!U174</f>
        <v>0</v>
      </c>
      <c r="J175" s="404">
        <f>'F4.2'!AT174</f>
        <v>0</v>
      </c>
      <c r="K175" s="405"/>
      <c r="L175" s="405"/>
      <c r="M175" s="404">
        <f t="shared" si="14"/>
        <v>0</v>
      </c>
      <c r="N175" s="404">
        <f t="shared" si="15"/>
        <v>0</v>
      </c>
    </row>
    <row r="176" spans="1:14" ht="30" hidden="1" outlineLevel="1">
      <c r="A176" s="18">
        <f>'F4.2'!A175</f>
        <v>13.6</v>
      </c>
      <c r="B176" s="372" t="str">
        <f>'F4.2'!B175</f>
        <v>Upgradation of turbovisory &amp; vibration monitoring system control panel.</v>
      </c>
      <c r="C176" s="53" t="str">
        <f>'F4.2'!D175</f>
        <v>Yet to be approved</v>
      </c>
      <c r="D176" s="403" t="str">
        <f>IF('F4.2'!F175=0,"-",'F4.2'!F175)</f>
        <v>-</v>
      </c>
      <c r="E176" s="118">
        <f>'F4.2'!H175</f>
        <v>0</v>
      </c>
      <c r="F176" s="404">
        <f>'F4.2'!T175</f>
        <v>0</v>
      </c>
      <c r="G176" s="404">
        <f>'F4.2'!AS175</f>
        <v>0</v>
      </c>
      <c r="H176" s="404">
        <f t="shared" ref="H176" si="16">F176-G176</f>
        <v>0</v>
      </c>
      <c r="I176" s="404">
        <f>'F4.2'!U175</f>
        <v>0</v>
      </c>
      <c r="J176" s="404">
        <f>'F4.2'!AT175</f>
        <v>0</v>
      </c>
      <c r="K176" s="405"/>
      <c r="L176" s="405"/>
      <c r="M176" s="404">
        <f t="shared" ref="M176" si="17">SUM(J176:L176)</f>
        <v>0</v>
      </c>
      <c r="N176" s="404">
        <f t="shared" ref="N176" si="18">H176+I176-M176</f>
        <v>0</v>
      </c>
    </row>
    <row r="177" spans="1:14" ht="47.25" hidden="1" outlineLevel="1">
      <c r="A177" s="271">
        <f>'F4.2'!A176</f>
        <v>14</v>
      </c>
      <c r="B177" s="272" t="str">
        <f>'F4.2'!B176</f>
        <v>Performance improvement by system up gradation  at CHP &amp; DPR for normalization and stabilization of coal handling plant performance at Parli TPS</v>
      </c>
      <c r="C177" s="53" t="str">
        <f>'F4.2'!D176</f>
        <v>Yet to be approved</v>
      </c>
      <c r="D177" s="403" t="str">
        <f>IF('F4.2'!F176=0,"-",'F4.2'!F176)</f>
        <v>-</v>
      </c>
      <c r="E177" s="118">
        <f>'F4.2'!H176</f>
        <v>0</v>
      </c>
      <c r="F177" s="404">
        <f>'F4.2'!T176</f>
        <v>0</v>
      </c>
      <c r="G177" s="404">
        <f>'F4.2'!AS176</f>
        <v>0</v>
      </c>
      <c r="H177" s="404">
        <f t="shared" si="13"/>
        <v>0</v>
      </c>
      <c r="I177" s="404">
        <f>'F4.2'!U176</f>
        <v>0</v>
      </c>
      <c r="J177" s="404">
        <f>'F4.2'!AT176</f>
        <v>0</v>
      </c>
      <c r="K177" s="405"/>
      <c r="L177" s="405"/>
      <c r="M177" s="404">
        <f t="shared" si="14"/>
        <v>0</v>
      </c>
      <c r="N177" s="404">
        <f t="shared" si="15"/>
        <v>0</v>
      </c>
    </row>
    <row r="178" spans="1:14" ht="45" hidden="1" outlineLevel="1">
      <c r="A178" s="18">
        <f>'F4.2'!A177</f>
        <v>14.1</v>
      </c>
      <c r="B178" s="372" t="str">
        <f>'F4.2'!B177</f>
        <v xml:space="preserve">Supply and Commissioning of Energy Efficient Evaporative Cooling System for Control Panel &amp; Breaker room of CHP Unit-8   For  PARLI TPS </v>
      </c>
      <c r="C178" s="53" t="str">
        <f>'F4.2'!D177</f>
        <v>Yet to be approved</v>
      </c>
      <c r="D178" s="403" t="str">
        <f>IF('F4.2'!F177=0,"-",'F4.2'!F177)</f>
        <v>-</v>
      </c>
      <c r="E178" s="118">
        <f>'F4.2'!H177</f>
        <v>0</v>
      </c>
      <c r="F178" s="404">
        <f>'F4.2'!T177</f>
        <v>0</v>
      </c>
      <c r="G178" s="404">
        <f>'F4.2'!AS177</f>
        <v>0</v>
      </c>
      <c r="H178" s="404">
        <f t="shared" si="13"/>
        <v>0</v>
      </c>
      <c r="I178" s="404">
        <f>'F4.2'!U177</f>
        <v>0</v>
      </c>
      <c r="J178" s="404">
        <f>'F4.2'!AT177</f>
        <v>0</v>
      </c>
      <c r="K178" s="405"/>
      <c r="L178" s="405"/>
      <c r="M178" s="404">
        <f t="shared" si="14"/>
        <v>0</v>
      </c>
      <c r="N178" s="404">
        <f t="shared" si="15"/>
        <v>0</v>
      </c>
    </row>
    <row r="179" spans="1:14" ht="30" hidden="1" outlineLevel="1">
      <c r="A179" s="18">
        <f>'F4.2'!A178</f>
        <v>14.2</v>
      </c>
      <c r="B179" s="372" t="str">
        <f>'F4.2'!B178</f>
        <v>Supply and commissioning of Suspended Magnets for U-8 CHP NPTPS</v>
      </c>
      <c r="C179" s="53" t="str">
        <f>'F4.2'!D178</f>
        <v>Yet to be approved</v>
      </c>
      <c r="D179" s="403" t="str">
        <f>IF('F4.2'!F178=0,"-",'F4.2'!F178)</f>
        <v>-</v>
      </c>
      <c r="E179" s="118">
        <f>'F4.2'!H178</f>
        <v>0</v>
      </c>
      <c r="F179" s="404">
        <f>'F4.2'!T178</f>
        <v>0</v>
      </c>
      <c r="G179" s="404">
        <f>'F4.2'!AS178</f>
        <v>0</v>
      </c>
      <c r="H179" s="404">
        <f t="shared" si="13"/>
        <v>0</v>
      </c>
      <c r="I179" s="404">
        <f>'F4.2'!U178</f>
        <v>0</v>
      </c>
      <c r="J179" s="404">
        <f>'F4.2'!AT178</f>
        <v>0</v>
      </c>
      <c r="K179" s="405"/>
      <c r="L179" s="405"/>
      <c r="M179" s="404">
        <f t="shared" si="14"/>
        <v>0</v>
      </c>
      <c r="N179" s="404">
        <f t="shared" si="15"/>
        <v>0</v>
      </c>
    </row>
    <row r="180" spans="1:14" ht="30" hidden="1" outlineLevel="1">
      <c r="A180" s="18">
        <f>'F4.2'!A179</f>
        <v>14.3</v>
      </c>
      <c r="B180" s="372" t="str">
        <f>'F4.2'!B179</f>
        <v>Stacker-reclaimer Bucket wheel drive modification work of U- 8 CHP</v>
      </c>
      <c r="C180" s="53" t="str">
        <f>'F4.2'!D179</f>
        <v>Yet to be approved</v>
      </c>
      <c r="D180" s="403" t="str">
        <f>IF('F4.2'!F179=0,"-",'F4.2'!F179)</f>
        <v>-</v>
      </c>
      <c r="E180" s="118">
        <f>'F4.2'!H179</f>
        <v>0</v>
      </c>
      <c r="F180" s="404">
        <f>'F4.2'!T179</f>
        <v>0</v>
      </c>
      <c r="G180" s="404">
        <f>'F4.2'!AS179</f>
        <v>0</v>
      </c>
      <c r="H180" s="404">
        <f t="shared" si="13"/>
        <v>0</v>
      </c>
      <c r="I180" s="404">
        <f>'F4.2'!U179</f>
        <v>0</v>
      </c>
      <c r="J180" s="404">
        <f>'F4.2'!AT179</f>
        <v>0</v>
      </c>
      <c r="K180" s="405"/>
      <c r="L180" s="405"/>
      <c r="M180" s="404">
        <f t="shared" si="14"/>
        <v>0</v>
      </c>
      <c r="N180" s="404">
        <f t="shared" si="15"/>
        <v>0</v>
      </c>
    </row>
    <row r="181" spans="1:14" ht="30" hidden="1" outlineLevel="1">
      <c r="A181" s="18">
        <f>'F4.2'!A180</f>
        <v>14.4</v>
      </c>
      <c r="B181" s="372" t="str">
        <f>'F4.2'!B180</f>
        <v>Apron feeder drive modification from Hydraulic to Electro-Mechanical at CHP U-8  NPTPS</v>
      </c>
      <c r="C181" s="53" t="str">
        <f>'F4.2'!D180</f>
        <v>Yet to be approved</v>
      </c>
      <c r="D181" s="403" t="str">
        <f>IF('F4.2'!F180=0,"-",'F4.2'!F180)</f>
        <v>-</v>
      </c>
      <c r="E181" s="118">
        <f>'F4.2'!H180</f>
        <v>0</v>
      </c>
      <c r="F181" s="404">
        <f>'F4.2'!T180</f>
        <v>0</v>
      </c>
      <c r="G181" s="404">
        <f>'F4.2'!AS180</f>
        <v>0</v>
      </c>
      <c r="H181" s="404">
        <f t="shared" si="13"/>
        <v>0</v>
      </c>
      <c r="I181" s="404">
        <f>'F4.2'!U180</f>
        <v>0</v>
      </c>
      <c r="J181" s="404">
        <f>'F4.2'!AT180</f>
        <v>0</v>
      </c>
      <c r="K181" s="405"/>
      <c r="L181" s="405"/>
      <c r="M181" s="404">
        <f t="shared" si="14"/>
        <v>0</v>
      </c>
      <c r="N181" s="404">
        <f t="shared" si="15"/>
        <v>0</v>
      </c>
    </row>
    <row r="182" spans="1:14" hidden="1" outlineLevel="1">
      <c r="A182" s="18">
        <f>'F4.2'!A181</f>
        <v>14.5</v>
      </c>
      <c r="B182" s="372" t="str">
        <f>'F4.2'!B181</f>
        <v>Procurement of U-8 W/T Major spares</v>
      </c>
      <c r="C182" s="53" t="str">
        <f>'F4.2'!D181</f>
        <v>Yet to be approved</v>
      </c>
      <c r="D182" s="403" t="str">
        <f>IF('F4.2'!F181=0,"-",'F4.2'!F181)</f>
        <v>-</v>
      </c>
      <c r="E182" s="118">
        <f>'F4.2'!H181</f>
        <v>0</v>
      </c>
      <c r="F182" s="404">
        <f>'F4.2'!T181</f>
        <v>0</v>
      </c>
      <c r="G182" s="404">
        <f>'F4.2'!AS181</f>
        <v>0</v>
      </c>
      <c r="H182" s="404">
        <f t="shared" si="13"/>
        <v>0</v>
      </c>
      <c r="I182" s="404">
        <f>'F4.2'!U181</f>
        <v>0</v>
      </c>
      <c r="J182" s="404">
        <f>'F4.2'!AT181</f>
        <v>0</v>
      </c>
      <c r="K182" s="405"/>
      <c r="L182" s="405"/>
      <c r="M182" s="404">
        <f t="shared" si="14"/>
        <v>0</v>
      </c>
      <c r="N182" s="404">
        <f t="shared" si="15"/>
        <v>0</v>
      </c>
    </row>
    <row r="183" spans="1:14" hidden="1" outlineLevel="1">
      <c r="A183" s="18">
        <f>'F4.2'!A182</f>
        <v>14.6</v>
      </c>
      <c r="B183" s="372" t="str">
        <f>'F4.2'!B182</f>
        <v>Provision of Soft starter / VFD for Various conveyor</v>
      </c>
      <c r="C183" s="53" t="str">
        <f>'F4.2'!D182</f>
        <v>Yet to be approved</v>
      </c>
      <c r="D183" s="403" t="str">
        <f>IF('F4.2'!F182=0,"-",'F4.2'!F182)</f>
        <v>-</v>
      </c>
      <c r="E183" s="118">
        <f>'F4.2'!H182</f>
        <v>0</v>
      </c>
      <c r="F183" s="404">
        <f>'F4.2'!T182</f>
        <v>0</v>
      </c>
      <c r="G183" s="404">
        <f>'F4.2'!AS182</f>
        <v>0</v>
      </c>
      <c r="H183" s="404">
        <f t="shared" si="13"/>
        <v>0</v>
      </c>
      <c r="I183" s="404">
        <f>'F4.2'!U182</f>
        <v>0</v>
      </c>
      <c r="J183" s="404">
        <f>'F4.2'!AT182</f>
        <v>0</v>
      </c>
      <c r="K183" s="405"/>
      <c r="L183" s="405"/>
      <c r="M183" s="404">
        <f t="shared" si="14"/>
        <v>0</v>
      </c>
      <c r="N183" s="404">
        <f t="shared" si="15"/>
        <v>0</v>
      </c>
    </row>
    <row r="184" spans="1:14" hidden="1" outlineLevel="1">
      <c r="A184" s="18">
        <f>'F4.2'!A183</f>
        <v>14.7</v>
      </c>
      <c r="B184" s="372" t="str">
        <f>'F4.2'!B183</f>
        <v>TP-3 chute modification at U-8 CHP.</v>
      </c>
      <c r="C184" s="53" t="str">
        <f>'F4.2'!D183</f>
        <v>Yet to be approved</v>
      </c>
      <c r="D184" s="403" t="str">
        <f>IF('F4.2'!F183=0,"-",'F4.2'!F183)</f>
        <v>-</v>
      </c>
      <c r="E184" s="118">
        <f>'F4.2'!H183</f>
        <v>0</v>
      </c>
      <c r="F184" s="404">
        <f>'F4.2'!T183</f>
        <v>0</v>
      </c>
      <c r="G184" s="404">
        <f>'F4.2'!AS183</f>
        <v>0</v>
      </c>
      <c r="H184" s="404">
        <f t="shared" si="13"/>
        <v>0</v>
      </c>
      <c r="I184" s="404">
        <f>'F4.2'!U183</f>
        <v>0</v>
      </c>
      <c r="J184" s="404">
        <f>'F4.2'!AT183</f>
        <v>0</v>
      </c>
      <c r="K184" s="405"/>
      <c r="L184" s="405"/>
      <c r="M184" s="404">
        <f t="shared" si="14"/>
        <v>0</v>
      </c>
      <c r="N184" s="404">
        <f t="shared" si="15"/>
        <v>0</v>
      </c>
    </row>
    <row r="185" spans="1:14" ht="30" hidden="1" outlineLevel="1">
      <c r="A185" s="18">
        <f>'F4.2'!A184</f>
        <v>14.8</v>
      </c>
      <c r="B185" s="372" t="str">
        <f>'F4.2'!B184</f>
        <v>Design, supply and commissioning of solar operated lighting system in CHP  U-8.</v>
      </c>
      <c r="C185" s="53" t="str">
        <f>'F4.2'!D184</f>
        <v>Yet to be approved</v>
      </c>
      <c r="D185" s="403" t="str">
        <f>IF('F4.2'!F184=0,"-",'F4.2'!F184)</f>
        <v>-</v>
      </c>
      <c r="E185" s="118">
        <f>'F4.2'!H184</f>
        <v>0</v>
      </c>
      <c r="F185" s="404">
        <f>'F4.2'!T184</f>
        <v>0</v>
      </c>
      <c r="G185" s="404">
        <f>'F4.2'!AS184</f>
        <v>0</v>
      </c>
      <c r="H185" s="404">
        <f t="shared" si="13"/>
        <v>0</v>
      </c>
      <c r="I185" s="404">
        <f>'F4.2'!U184</f>
        <v>0</v>
      </c>
      <c r="J185" s="404">
        <f>'F4.2'!AT184</f>
        <v>0</v>
      </c>
      <c r="K185" s="405"/>
      <c r="L185" s="405"/>
      <c r="M185" s="404">
        <f t="shared" si="14"/>
        <v>0</v>
      </c>
      <c r="N185" s="404">
        <f t="shared" si="15"/>
        <v>0</v>
      </c>
    </row>
    <row r="186" spans="1:14" hidden="1" outlineLevel="1">
      <c r="A186" s="18">
        <f>'F4.2'!A185</f>
        <v>14.9</v>
      </c>
      <c r="B186" s="372" t="str">
        <f>'F4.2'!B185</f>
        <v xml:space="preserve"> Installation of CCTV survillance system alongwith all conveyors.</v>
      </c>
      <c r="C186" s="53" t="str">
        <f>'F4.2'!D185</f>
        <v>Yet to be approved</v>
      </c>
      <c r="D186" s="403" t="str">
        <f>IF('F4.2'!F185=0,"-",'F4.2'!F185)</f>
        <v>-</v>
      </c>
      <c r="E186" s="118">
        <f>'F4.2'!H185</f>
        <v>0</v>
      </c>
      <c r="F186" s="404">
        <f>'F4.2'!T185</f>
        <v>0</v>
      </c>
      <c r="G186" s="404">
        <f>'F4.2'!AS185</f>
        <v>0</v>
      </c>
      <c r="H186" s="404">
        <f t="shared" si="13"/>
        <v>0</v>
      </c>
      <c r="I186" s="404">
        <f>'F4.2'!U185</f>
        <v>0</v>
      </c>
      <c r="J186" s="404">
        <f>'F4.2'!AT185</f>
        <v>0</v>
      </c>
      <c r="K186" s="405"/>
      <c r="L186" s="405"/>
      <c r="M186" s="404">
        <f t="shared" si="14"/>
        <v>0</v>
      </c>
      <c r="N186" s="404">
        <f t="shared" si="15"/>
        <v>0</v>
      </c>
    </row>
    <row r="187" spans="1:14" ht="31.5" hidden="1" outlineLevel="1">
      <c r="A187" s="271">
        <f>'F4.2'!A186</f>
        <v>15</v>
      </c>
      <c r="B187" s="272" t="str">
        <f>'F4.2'!B186</f>
        <v>DPR for maximiation of Coal Handling Plant efficiency &amp; DPR on life enhancement of Coal Handling Plant</v>
      </c>
      <c r="C187" s="53" t="str">
        <f>'F4.2'!D186</f>
        <v>Yet to be approved</v>
      </c>
      <c r="D187" s="403" t="str">
        <f>IF('F4.2'!F186=0,"-",'F4.2'!F186)</f>
        <v>-</v>
      </c>
      <c r="E187" s="118">
        <f>'F4.2'!H186</f>
        <v>0</v>
      </c>
      <c r="F187" s="404">
        <f>'F4.2'!T186</f>
        <v>0</v>
      </c>
      <c r="G187" s="404">
        <f>'F4.2'!AS186</f>
        <v>0</v>
      </c>
      <c r="H187" s="404">
        <f t="shared" si="13"/>
        <v>0</v>
      </c>
      <c r="I187" s="404">
        <f>'F4.2'!U186</f>
        <v>0</v>
      </c>
      <c r="J187" s="404">
        <f>'F4.2'!AT186</f>
        <v>0</v>
      </c>
      <c r="K187" s="405"/>
      <c r="L187" s="405"/>
      <c r="M187" s="404">
        <f t="shared" si="14"/>
        <v>0</v>
      </c>
      <c r="N187" s="404">
        <f t="shared" si="15"/>
        <v>0</v>
      </c>
    </row>
    <row r="188" spans="1:14" hidden="1" outlineLevel="1">
      <c r="A188" s="18">
        <f>'F4.2'!A187</f>
        <v>15.1</v>
      </c>
      <c r="B188" s="372" t="str">
        <f>'F4.2'!B187</f>
        <v>W/T control room &amp; bunker house battery &amp; UPS upgradation</v>
      </c>
      <c r="C188" s="53" t="str">
        <f>'F4.2'!D187</f>
        <v>Yet to be approved</v>
      </c>
      <c r="D188" s="403" t="str">
        <f>IF('F4.2'!F187=0,"-",'F4.2'!F187)</f>
        <v>-</v>
      </c>
      <c r="E188" s="118">
        <f>'F4.2'!H187</f>
        <v>0</v>
      </c>
      <c r="F188" s="404">
        <f>'F4.2'!T187</f>
        <v>0</v>
      </c>
      <c r="G188" s="404">
        <f>'F4.2'!AS187</f>
        <v>0</v>
      </c>
      <c r="H188" s="404">
        <f t="shared" si="13"/>
        <v>0</v>
      </c>
      <c r="I188" s="404">
        <f>'F4.2'!U187</f>
        <v>0</v>
      </c>
      <c r="J188" s="404">
        <f>'F4.2'!AT187</f>
        <v>0</v>
      </c>
      <c r="K188" s="405"/>
      <c r="L188" s="405"/>
      <c r="M188" s="404">
        <f t="shared" si="14"/>
        <v>0</v>
      </c>
      <c r="N188" s="404">
        <f t="shared" si="15"/>
        <v>0</v>
      </c>
    </row>
    <row r="189" spans="1:14" ht="30" hidden="1" outlineLevel="1">
      <c r="A189" s="18">
        <f>'F4.2'!A188</f>
        <v>15.2</v>
      </c>
      <c r="B189" s="372" t="str">
        <f>'F4.2'!B188</f>
        <v>Refurbishment of  conveyor no. 2 A/B &amp; 6 A/B drive system of CHP U-8 TPS Parli.</v>
      </c>
      <c r="C189" s="53" t="str">
        <f>'F4.2'!D188</f>
        <v>Yet to be approved</v>
      </c>
      <c r="D189" s="403" t="str">
        <f>IF('F4.2'!F188=0,"-",'F4.2'!F188)</f>
        <v>-</v>
      </c>
      <c r="E189" s="118">
        <f>'F4.2'!H188</f>
        <v>0</v>
      </c>
      <c r="F189" s="404">
        <f>'F4.2'!T188</f>
        <v>0</v>
      </c>
      <c r="G189" s="404">
        <f>'F4.2'!AS188</f>
        <v>0</v>
      </c>
      <c r="H189" s="404">
        <f t="shared" si="13"/>
        <v>0</v>
      </c>
      <c r="I189" s="404">
        <f>'F4.2'!U188</f>
        <v>0</v>
      </c>
      <c r="J189" s="404">
        <f>'F4.2'!AT188</f>
        <v>0</v>
      </c>
      <c r="K189" s="405"/>
      <c r="L189" s="405"/>
      <c r="M189" s="404">
        <f t="shared" si="14"/>
        <v>0</v>
      </c>
      <c r="N189" s="404">
        <f t="shared" si="15"/>
        <v>0</v>
      </c>
    </row>
    <row r="190" spans="1:14" hidden="1" outlineLevel="1">
      <c r="A190" s="18">
        <f>'F4.2'!A189</f>
        <v>15.3</v>
      </c>
      <c r="B190" s="372" t="str">
        <f>'F4.2'!B189</f>
        <v>Provision of Soft starter / VFD for Various conveyor</v>
      </c>
      <c r="C190" s="53" t="str">
        <f>'F4.2'!D189</f>
        <v>Yet to be approved</v>
      </c>
      <c r="D190" s="403" t="str">
        <f>IF('F4.2'!F189=0,"-",'F4.2'!F189)</f>
        <v>-</v>
      </c>
      <c r="E190" s="118">
        <f>'F4.2'!H189</f>
        <v>0</v>
      </c>
      <c r="F190" s="404">
        <f>'F4.2'!T189</f>
        <v>0</v>
      </c>
      <c r="G190" s="404">
        <f>'F4.2'!AS189</f>
        <v>0</v>
      </c>
      <c r="H190" s="404">
        <f t="shared" si="13"/>
        <v>0</v>
      </c>
      <c r="I190" s="404">
        <f>'F4.2'!U189</f>
        <v>0</v>
      </c>
      <c r="J190" s="404">
        <f>'F4.2'!AT189</f>
        <v>0</v>
      </c>
      <c r="K190" s="405"/>
      <c r="L190" s="405"/>
      <c r="M190" s="404">
        <f t="shared" si="14"/>
        <v>0</v>
      </c>
      <c r="N190" s="404">
        <f t="shared" si="15"/>
        <v>0</v>
      </c>
    </row>
    <row r="191" spans="1:14" hidden="1" outlineLevel="1">
      <c r="A191" s="18">
        <f>'F4.2'!A190</f>
        <v>15.4</v>
      </c>
      <c r="B191" s="372" t="str">
        <f>'F4.2'!B190</f>
        <v>Procurement &amp; installation of Belt tear detection system</v>
      </c>
      <c r="C191" s="53" t="str">
        <f>'F4.2'!D190</f>
        <v>Yet to be approved</v>
      </c>
      <c r="D191" s="403" t="str">
        <f>IF('F4.2'!F190=0,"-",'F4.2'!F190)</f>
        <v>-</v>
      </c>
      <c r="E191" s="118">
        <f>'F4.2'!H190</f>
        <v>0</v>
      </c>
      <c r="F191" s="404">
        <f>'F4.2'!T190</f>
        <v>0</v>
      </c>
      <c r="G191" s="404">
        <f>'F4.2'!AS190</f>
        <v>0</v>
      </c>
      <c r="H191" s="404">
        <f t="shared" si="13"/>
        <v>0</v>
      </c>
      <c r="I191" s="404">
        <f>'F4.2'!U190</f>
        <v>0</v>
      </c>
      <c r="J191" s="404">
        <f>'F4.2'!AT190</f>
        <v>0</v>
      </c>
      <c r="K191" s="405"/>
      <c r="L191" s="405"/>
      <c r="M191" s="404">
        <f t="shared" si="14"/>
        <v>0</v>
      </c>
      <c r="N191" s="404">
        <f t="shared" si="15"/>
        <v>0</v>
      </c>
    </row>
    <row r="192" spans="1:14" hidden="1" outlineLevel="1">
      <c r="A192" s="18">
        <f>'F4.2'!A191</f>
        <v>15.5</v>
      </c>
      <c r="B192" s="372" t="str">
        <f>'F4.2'!B191</f>
        <v>Conveyor gravity takeup infrastructure strengthening work</v>
      </c>
      <c r="C192" s="53" t="str">
        <f>'F4.2'!D191</f>
        <v>Yet to be approved</v>
      </c>
      <c r="D192" s="403" t="str">
        <f>IF('F4.2'!F191=0,"-",'F4.2'!F191)</f>
        <v>-</v>
      </c>
      <c r="E192" s="118">
        <f>'F4.2'!H191</f>
        <v>0</v>
      </c>
      <c r="F192" s="404">
        <f>'F4.2'!T191</f>
        <v>0</v>
      </c>
      <c r="G192" s="404">
        <f>'F4.2'!AS191</f>
        <v>0</v>
      </c>
      <c r="H192" s="404">
        <f t="shared" si="13"/>
        <v>0</v>
      </c>
      <c r="I192" s="404">
        <f>'F4.2'!U191</f>
        <v>0</v>
      </c>
      <c r="J192" s="404">
        <f>'F4.2'!AT191</f>
        <v>0</v>
      </c>
      <c r="K192" s="405"/>
      <c r="L192" s="405"/>
      <c r="M192" s="404">
        <f t="shared" si="14"/>
        <v>0</v>
      </c>
      <c r="N192" s="404">
        <f t="shared" si="15"/>
        <v>0</v>
      </c>
    </row>
    <row r="193" spans="1:14" ht="30" hidden="1" outlineLevel="1">
      <c r="A193" s="18">
        <f>'F4.2'!A192</f>
        <v>15.6</v>
      </c>
      <c r="B193" s="372" t="str">
        <f>'F4.2'!B192</f>
        <v>U-8 CHP apron feeder-I to Conveyor 1 A/B chute modification work .</v>
      </c>
      <c r="C193" s="53" t="str">
        <f>'F4.2'!D192</f>
        <v>Yet to be approved</v>
      </c>
      <c r="D193" s="403" t="str">
        <f>IF('F4.2'!F192=0,"-",'F4.2'!F192)</f>
        <v>-</v>
      </c>
      <c r="E193" s="118">
        <f>'F4.2'!H192</f>
        <v>0</v>
      </c>
      <c r="F193" s="404">
        <f>'F4.2'!T192</f>
        <v>0</v>
      </c>
      <c r="G193" s="404">
        <f>'F4.2'!AS192</f>
        <v>0</v>
      </c>
      <c r="H193" s="404">
        <f t="shared" si="13"/>
        <v>0</v>
      </c>
      <c r="I193" s="404">
        <f>'F4.2'!U192</f>
        <v>0</v>
      </c>
      <c r="J193" s="404">
        <f>'F4.2'!AT192</f>
        <v>0</v>
      </c>
      <c r="K193" s="405"/>
      <c r="L193" s="405"/>
      <c r="M193" s="404">
        <f t="shared" si="14"/>
        <v>0</v>
      </c>
      <c r="N193" s="404">
        <f t="shared" si="15"/>
        <v>0</v>
      </c>
    </row>
    <row r="194" spans="1:14" ht="15.75" hidden="1" outlineLevel="1">
      <c r="A194" s="271">
        <f>'F4.2'!A193</f>
        <v>16</v>
      </c>
      <c r="B194" s="272" t="str">
        <f>'F4.2'!B193</f>
        <v>DPR for stabiliazation of Coal Handling Performance.</v>
      </c>
      <c r="C194" s="53" t="str">
        <f>'F4.2'!D193</f>
        <v>Yet to be approved</v>
      </c>
      <c r="D194" s="403" t="str">
        <f>IF('F4.2'!F193=0,"-",'F4.2'!F193)</f>
        <v>-</v>
      </c>
      <c r="E194" s="118">
        <f>'F4.2'!H193</f>
        <v>0</v>
      </c>
      <c r="F194" s="404">
        <f>'F4.2'!T193</f>
        <v>0</v>
      </c>
      <c r="G194" s="404">
        <f>'F4.2'!AS193</f>
        <v>0</v>
      </c>
      <c r="H194" s="404">
        <f t="shared" si="13"/>
        <v>0</v>
      </c>
      <c r="I194" s="404">
        <f>'F4.2'!U193</f>
        <v>0</v>
      </c>
      <c r="J194" s="404">
        <f>'F4.2'!AT193</f>
        <v>0</v>
      </c>
      <c r="K194" s="405"/>
      <c r="L194" s="405"/>
      <c r="M194" s="404">
        <f t="shared" si="14"/>
        <v>0</v>
      </c>
      <c r="N194" s="404">
        <f t="shared" si="15"/>
        <v>0</v>
      </c>
    </row>
    <row r="195" spans="1:14" hidden="1" outlineLevel="1">
      <c r="A195" s="18">
        <f>'F4.2'!A194</f>
        <v>16.100000000000001</v>
      </c>
      <c r="B195" s="372" t="str">
        <f>'F4.2'!B194</f>
        <v xml:space="preserve">Drive modification of Stacker Reclaimer slewing system. </v>
      </c>
      <c r="C195" s="53" t="str">
        <f>'F4.2'!D194</f>
        <v>Yet to be approved</v>
      </c>
      <c r="D195" s="403" t="str">
        <f>IF('F4.2'!F194=0,"-",'F4.2'!F194)</f>
        <v>-</v>
      </c>
      <c r="E195" s="118">
        <f>'F4.2'!H194</f>
        <v>0</v>
      </c>
      <c r="F195" s="404">
        <f>'F4.2'!T194</f>
        <v>0</v>
      </c>
      <c r="G195" s="404">
        <f>'F4.2'!AS194</f>
        <v>0</v>
      </c>
      <c r="H195" s="404">
        <f t="shared" si="13"/>
        <v>0</v>
      </c>
      <c r="I195" s="404">
        <f>'F4.2'!U194</f>
        <v>0</v>
      </c>
      <c r="J195" s="404">
        <f>'F4.2'!AT194</f>
        <v>0</v>
      </c>
      <c r="K195" s="405"/>
      <c r="L195" s="405"/>
      <c r="M195" s="404">
        <f t="shared" si="14"/>
        <v>0</v>
      </c>
      <c r="N195" s="404">
        <f t="shared" si="15"/>
        <v>0</v>
      </c>
    </row>
    <row r="196" spans="1:14" hidden="1" outlineLevel="1">
      <c r="A196" s="18">
        <f>'F4.2'!A195</f>
        <v>16.2</v>
      </c>
      <c r="B196" s="372" t="str">
        <f>'F4.2'!B195</f>
        <v>Retrofitting of Side Arm Charger-I &amp; II at CHP U-8</v>
      </c>
      <c r="C196" s="53" t="str">
        <f>'F4.2'!D195</f>
        <v>Yet to be approved</v>
      </c>
      <c r="D196" s="403" t="str">
        <f>IF('F4.2'!F195=0,"-",'F4.2'!F195)</f>
        <v>-</v>
      </c>
      <c r="E196" s="118">
        <f>'F4.2'!H195</f>
        <v>0</v>
      </c>
      <c r="F196" s="404">
        <f>'F4.2'!T195</f>
        <v>0</v>
      </c>
      <c r="G196" s="404">
        <f>'F4.2'!AS195</f>
        <v>0</v>
      </c>
      <c r="H196" s="404">
        <f t="shared" si="13"/>
        <v>0</v>
      </c>
      <c r="I196" s="404">
        <f>'F4.2'!U195</f>
        <v>0</v>
      </c>
      <c r="J196" s="404">
        <f>'F4.2'!AT195</f>
        <v>0</v>
      </c>
      <c r="K196" s="405"/>
      <c r="L196" s="405"/>
      <c r="M196" s="404">
        <f t="shared" si="14"/>
        <v>0</v>
      </c>
      <c r="N196" s="404">
        <f t="shared" si="15"/>
        <v>0</v>
      </c>
    </row>
    <row r="197" spans="1:14" hidden="1" outlineLevel="1">
      <c r="A197" s="18">
        <f>'F4.2'!A196</f>
        <v>16.3</v>
      </c>
      <c r="B197" s="372" t="str">
        <f>'F4.2'!B196</f>
        <v>Upgradation of GE/Schineder make PLC system atU-8 CHP.</v>
      </c>
      <c r="C197" s="53" t="str">
        <f>'F4.2'!D196</f>
        <v>Yet to be approved</v>
      </c>
      <c r="D197" s="403" t="str">
        <f>IF('F4.2'!F196=0,"-",'F4.2'!F196)</f>
        <v>-</v>
      </c>
      <c r="E197" s="118">
        <f>'F4.2'!H196</f>
        <v>0</v>
      </c>
      <c r="F197" s="404">
        <f>'F4.2'!T196</f>
        <v>0</v>
      </c>
      <c r="G197" s="404">
        <f>'F4.2'!AS196</f>
        <v>0</v>
      </c>
      <c r="H197" s="404">
        <f t="shared" si="13"/>
        <v>0</v>
      </c>
      <c r="I197" s="404">
        <f>'F4.2'!U196</f>
        <v>0</v>
      </c>
      <c r="J197" s="404">
        <f>'F4.2'!AT196</f>
        <v>0</v>
      </c>
      <c r="K197" s="405"/>
      <c r="L197" s="405"/>
      <c r="M197" s="404">
        <f t="shared" si="14"/>
        <v>0</v>
      </c>
      <c r="N197" s="404">
        <f t="shared" si="15"/>
        <v>0</v>
      </c>
    </row>
    <row r="198" spans="1:14" hidden="1" outlineLevel="1">
      <c r="A198" s="18">
        <f>'F4.2'!A197</f>
        <v>16.399999999999999</v>
      </c>
      <c r="B198" s="372" t="str">
        <f>'F4.2'!B197</f>
        <v>Refurbishment of Apron Feeder at CHP U-8.</v>
      </c>
      <c r="C198" s="53" t="str">
        <f>'F4.2'!D197</f>
        <v>Yet to be approved</v>
      </c>
      <c r="D198" s="403" t="str">
        <f>IF('F4.2'!F197=0,"-",'F4.2'!F197)</f>
        <v>-</v>
      </c>
      <c r="E198" s="118">
        <f>'F4.2'!H197</f>
        <v>0</v>
      </c>
      <c r="F198" s="404">
        <f>'F4.2'!T197</f>
        <v>0</v>
      </c>
      <c r="G198" s="404">
        <f>'F4.2'!AS197</f>
        <v>0</v>
      </c>
      <c r="H198" s="404">
        <f t="shared" si="13"/>
        <v>0</v>
      </c>
      <c r="I198" s="404">
        <f>'F4.2'!U197</f>
        <v>0</v>
      </c>
      <c r="J198" s="404">
        <f>'F4.2'!AT197</f>
        <v>0</v>
      </c>
      <c r="K198" s="405"/>
      <c r="L198" s="405"/>
      <c r="M198" s="404">
        <f t="shared" si="14"/>
        <v>0</v>
      </c>
      <c r="N198" s="404">
        <f t="shared" si="15"/>
        <v>0</v>
      </c>
    </row>
    <row r="199" spans="1:14" ht="30" hidden="1" outlineLevel="1">
      <c r="A199" s="18">
        <f>'F4.2'!A198</f>
        <v>16.5</v>
      </c>
      <c r="B199" s="372" t="str">
        <f>'F4.2'!B198</f>
        <v>Provision of moveable stacker and crusher in CHP coal stack yard at CHP U-8.</v>
      </c>
      <c r="C199" s="53" t="str">
        <f>'F4.2'!D198</f>
        <v>Yet to be approved</v>
      </c>
      <c r="D199" s="403" t="str">
        <f>IF('F4.2'!F198=0,"-",'F4.2'!F198)</f>
        <v>-</v>
      </c>
      <c r="E199" s="118">
        <f>'F4.2'!H198</f>
        <v>0</v>
      </c>
      <c r="F199" s="404">
        <f>'F4.2'!T198</f>
        <v>0</v>
      </c>
      <c r="G199" s="404">
        <f>'F4.2'!AS198</f>
        <v>0</v>
      </c>
      <c r="H199" s="404">
        <f t="shared" si="13"/>
        <v>0</v>
      </c>
      <c r="I199" s="404">
        <f>'F4.2'!U198</f>
        <v>0</v>
      </c>
      <c r="J199" s="404">
        <f>'F4.2'!AT198</f>
        <v>0</v>
      </c>
      <c r="K199" s="405"/>
      <c r="L199" s="405"/>
      <c r="M199" s="404">
        <f t="shared" si="14"/>
        <v>0</v>
      </c>
      <c r="N199" s="404">
        <f t="shared" si="15"/>
        <v>0</v>
      </c>
    </row>
    <row r="200" spans="1:14" hidden="1" outlineLevel="1">
      <c r="A200" s="18">
        <f>'F4.2'!A199</f>
        <v>16.600000000000001</v>
      </c>
      <c r="B200" s="372" t="str">
        <f>'F4.2'!B199</f>
        <v>Procurement of Loco &amp; Bulldozer at CHP U-8.</v>
      </c>
      <c r="C200" s="53" t="str">
        <f>'F4.2'!D199</f>
        <v>Yet to be approved</v>
      </c>
      <c r="D200" s="403" t="str">
        <f>IF('F4.2'!F199=0,"-",'F4.2'!F199)</f>
        <v>-</v>
      </c>
      <c r="E200" s="118">
        <f>'F4.2'!H199</f>
        <v>0</v>
      </c>
      <c r="F200" s="404">
        <f>'F4.2'!T199</f>
        <v>0</v>
      </c>
      <c r="G200" s="404">
        <f>'F4.2'!AS199</f>
        <v>0</v>
      </c>
      <c r="H200" s="404">
        <f t="shared" si="13"/>
        <v>0</v>
      </c>
      <c r="I200" s="404">
        <f>'F4.2'!U199</f>
        <v>0</v>
      </c>
      <c r="J200" s="404">
        <f>'F4.2'!AT199</f>
        <v>0</v>
      </c>
      <c r="K200" s="405"/>
      <c r="L200" s="405"/>
      <c r="M200" s="404">
        <f t="shared" si="14"/>
        <v>0</v>
      </c>
      <c r="N200" s="404">
        <f t="shared" si="15"/>
        <v>0</v>
      </c>
    </row>
    <row r="201" spans="1:14" ht="31.5" hidden="1" outlineLevel="1">
      <c r="A201" s="271">
        <f>'F4.2'!A200</f>
        <v>17</v>
      </c>
      <c r="B201" s="272" t="str">
        <f>'F4.2'!B200</f>
        <v>DPR on dry fly ash utilisation improvement scheme for AHP U-8 NPTPS Parli-V.</v>
      </c>
      <c r="C201" s="53" t="str">
        <f>'F4.2'!D200</f>
        <v>Yet to be approved</v>
      </c>
      <c r="D201" s="403" t="str">
        <f>IF('F4.2'!F200=0,"-",'F4.2'!F200)</f>
        <v>-</v>
      </c>
      <c r="E201" s="118">
        <f>'F4.2'!H200</f>
        <v>0</v>
      </c>
      <c r="F201" s="404">
        <f>'F4.2'!T200</f>
        <v>0</v>
      </c>
      <c r="G201" s="404">
        <f>'F4.2'!AS200</f>
        <v>0</v>
      </c>
      <c r="H201" s="404">
        <f t="shared" si="13"/>
        <v>0</v>
      </c>
      <c r="I201" s="404">
        <f>'F4.2'!U200</f>
        <v>0</v>
      </c>
      <c r="J201" s="404">
        <f>'F4.2'!AT200</f>
        <v>0</v>
      </c>
      <c r="K201" s="405"/>
      <c r="L201" s="405"/>
      <c r="M201" s="404">
        <f t="shared" si="14"/>
        <v>0</v>
      </c>
      <c r="N201" s="404">
        <f t="shared" si="15"/>
        <v>0</v>
      </c>
    </row>
    <row r="202" spans="1:14" ht="30" hidden="1" outlineLevel="1">
      <c r="A202" s="18">
        <f>'F4.2'!A201</f>
        <v>17.100000000000001</v>
      </c>
      <c r="B202" s="372" t="str">
        <f>'F4.2'!B201</f>
        <v>Design, supply, erection, installation &amp; comissioning of intermediate silo with sub system at AHP U-8.</v>
      </c>
      <c r="C202" s="53" t="str">
        <f>'F4.2'!D201</f>
        <v>Yet to be approved</v>
      </c>
      <c r="D202" s="403" t="str">
        <f>IF('F4.2'!F201=0,"-",'F4.2'!F201)</f>
        <v>-</v>
      </c>
      <c r="E202" s="118">
        <f>'F4.2'!H201</f>
        <v>0</v>
      </c>
      <c r="F202" s="404">
        <f>'F4.2'!T201</f>
        <v>0</v>
      </c>
      <c r="G202" s="404">
        <f>'F4.2'!AS201</f>
        <v>0</v>
      </c>
      <c r="H202" s="404">
        <f t="shared" si="13"/>
        <v>0</v>
      </c>
      <c r="I202" s="404">
        <f>'F4.2'!U201</f>
        <v>0</v>
      </c>
      <c r="J202" s="404">
        <f>'F4.2'!AT201</f>
        <v>0</v>
      </c>
      <c r="K202" s="405"/>
      <c r="L202" s="405"/>
      <c r="M202" s="404">
        <f t="shared" si="14"/>
        <v>0</v>
      </c>
      <c r="N202" s="404">
        <f t="shared" si="15"/>
        <v>0</v>
      </c>
    </row>
    <row r="203" spans="1:14" ht="31.5" hidden="1" outlineLevel="1">
      <c r="A203" s="271">
        <f>'F4.2'!A202</f>
        <v>18</v>
      </c>
      <c r="B203" s="272" t="str">
        <f>'F4.2'!B202</f>
        <v>DPR on ash handling plant improvement scheme for AHP U-8 NPTPS Parli-V.</v>
      </c>
      <c r="C203" s="53" t="str">
        <f>'F4.2'!D202</f>
        <v>Yet to be approved</v>
      </c>
      <c r="D203" s="403" t="str">
        <f>IF('F4.2'!F202=0,"-",'F4.2'!F202)</f>
        <v>-</v>
      </c>
      <c r="E203" s="118">
        <f>'F4.2'!H202</f>
        <v>0</v>
      </c>
      <c r="F203" s="404">
        <f>'F4.2'!T202</f>
        <v>0</v>
      </c>
      <c r="G203" s="404">
        <f>'F4.2'!AS202</f>
        <v>0</v>
      </c>
      <c r="H203" s="404">
        <f t="shared" si="13"/>
        <v>0</v>
      </c>
      <c r="I203" s="404">
        <f>'F4.2'!U202</f>
        <v>0</v>
      </c>
      <c r="J203" s="404">
        <f>'F4.2'!AT202</f>
        <v>0</v>
      </c>
      <c r="K203" s="405"/>
      <c r="L203" s="405"/>
      <c r="M203" s="404">
        <f t="shared" si="14"/>
        <v>0</v>
      </c>
      <c r="N203" s="404">
        <f t="shared" si="15"/>
        <v>0</v>
      </c>
    </row>
    <row r="204" spans="1:14" ht="30" hidden="1" outlineLevel="1">
      <c r="A204" s="18">
        <f>'F4.2'!A203</f>
        <v>18.100000000000001</v>
      </c>
      <c r="B204" s="372" t="str">
        <f>'F4.2'!B203</f>
        <v xml:space="preserve"> Design, supply, erection &amp; comissioning of weigh bridge for silo at AHP U-8.</v>
      </c>
      <c r="C204" s="53" t="str">
        <f>'F4.2'!D203</f>
        <v>Yet to be approved</v>
      </c>
      <c r="D204" s="403" t="str">
        <f>IF('F4.2'!F203=0,"-",'F4.2'!F203)</f>
        <v>-</v>
      </c>
      <c r="E204" s="118">
        <f>'F4.2'!H203</f>
        <v>0</v>
      </c>
      <c r="F204" s="404">
        <f>'F4.2'!T203</f>
        <v>0</v>
      </c>
      <c r="G204" s="404">
        <f>'F4.2'!AS203</f>
        <v>0</v>
      </c>
      <c r="H204" s="404">
        <f t="shared" si="13"/>
        <v>0</v>
      </c>
      <c r="I204" s="404">
        <f>'F4.2'!U203</f>
        <v>0</v>
      </c>
      <c r="J204" s="404">
        <f>'F4.2'!AT203</f>
        <v>0</v>
      </c>
      <c r="K204" s="405"/>
      <c r="L204" s="405"/>
      <c r="M204" s="404">
        <f t="shared" si="14"/>
        <v>0</v>
      </c>
      <c r="N204" s="404">
        <f t="shared" si="15"/>
        <v>0</v>
      </c>
    </row>
    <row r="205" spans="1:14" ht="30" hidden="1" outlineLevel="1">
      <c r="A205" s="18">
        <f>'F4.2'!A204</f>
        <v>18.2</v>
      </c>
      <c r="B205" s="372" t="str">
        <f>'F4.2'!B204</f>
        <v>Supply, installation &amp; comissioning of energy efficient air compressor at AHP U-8.</v>
      </c>
      <c r="C205" s="53" t="str">
        <f>'F4.2'!D204</f>
        <v>Yet to be approved</v>
      </c>
      <c r="D205" s="403" t="str">
        <f>IF('F4.2'!F204=0,"-",'F4.2'!F204)</f>
        <v>-</v>
      </c>
      <c r="E205" s="118">
        <f>'F4.2'!H204</f>
        <v>0</v>
      </c>
      <c r="F205" s="404">
        <f>'F4.2'!T204</f>
        <v>0</v>
      </c>
      <c r="G205" s="404">
        <f>'F4.2'!AS204</f>
        <v>0</v>
      </c>
      <c r="H205" s="404">
        <f t="shared" ref="H205:H230" si="19">F205-G205</f>
        <v>0</v>
      </c>
      <c r="I205" s="404">
        <f>'F4.2'!U204</f>
        <v>0</v>
      </c>
      <c r="J205" s="404">
        <f>'F4.2'!AT204</f>
        <v>0</v>
      </c>
      <c r="K205" s="405"/>
      <c r="L205" s="405"/>
      <c r="M205" s="404">
        <f t="shared" ref="M205:M230" si="20">SUM(J205:L205)</f>
        <v>0</v>
      </c>
      <c r="N205" s="404">
        <f t="shared" ref="N205:N230" si="21">H205+I205-M205</f>
        <v>0</v>
      </c>
    </row>
    <row r="206" spans="1:14" ht="60" hidden="1" outlineLevel="1">
      <c r="A206" s="18">
        <f>'F4.2'!A205</f>
        <v>18.3</v>
      </c>
      <c r="B206" s="372" t="str">
        <f>'F4.2'!B205</f>
        <v xml:space="preserve"> PROCUREMENT OF COMPLETE ASSEMBLY OF SAM MAKE AR-150/510 PUMPS (2 NOS) FOR REPLACEMENT OF ASH SLURRY PUMPS OF BOTTOM ASH SLURRY DISPOSAL FROM SLURRY TANK TO ASH BUND IN SLURRY PUMP HOUSE. </v>
      </c>
      <c r="C206" s="53" t="str">
        <f>'F4.2'!D205</f>
        <v>Yet to be approved</v>
      </c>
      <c r="D206" s="403" t="str">
        <f>IF('F4.2'!F205=0,"-",'F4.2'!F205)</f>
        <v>-</v>
      </c>
      <c r="E206" s="118">
        <f>'F4.2'!H205</f>
        <v>0</v>
      </c>
      <c r="F206" s="404">
        <f>'F4.2'!T205</f>
        <v>0</v>
      </c>
      <c r="G206" s="404">
        <f>'F4.2'!AS205</f>
        <v>0</v>
      </c>
      <c r="H206" s="404">
        <f t="shared" si="19"/>
        <v>0</v>
      </c>
      <c r="I206" s="404">
        <f>'F4.2'!U205</f>
        <v>0</v>
      </c>
      <c r="J206" s="404">
        <f>'F4.2'!AT205</f>
        <v>0</v>
      </c>
      <c r="K206" s="405"/>
      <c r="L206" s="405"/>
      <c r="M206" s="404">
        <f t="shared" si="20"/>
        <v>0</v>
      </c>
      <c r="N206" s="404">
        <f t="shared" si="21"/>
        <v>0</v>
      </c>
    </row>
    <row r="207" spans="1:14" ht="60" hidden="1" outlineLevel="1">
      <c r="A207" s="18">
        <f>'F4.2'!A206</f>
        <v>18.399999999999999</v>
      </c>
      <c r="B207" s="372" t="str">
        <f>'F4.2'!B206</f>
        <v>PROCUREMENT OF COMPLETE ASSEMBLY OF SAM MAKE ZM-II 530/02 (2 NOS) FOR REPLACEMENT OF HP PUMPS OF BOTTOM ASH &amp; COARSE ASH EVACUATION FROM BA/CA HOPPERS TO SLURRY TANK IN ASH WATER PUMP HOUSE. 0.75 0.89</v>
      </c>
      <c r="C207" s="53" t="str">
        <f>'F4.2'!D206</f>
        <v>Yet to be approved</v>
      </c>
      <c r="D207" s="403" t="str">
        <f>IF('F4.2'!F206=0,"-",'F4.2'!F206)</f>
        <v>-</v>
      </c>
      <c r="E207" s="118">
        <f>'F4.2'!H206</f>
        <v>0</v>
      </c>
      <c r="F207" s="404">
        <f>'F4.2'!T206</f>
        <v>0</v>
      </c>
      <c r="G207" s="404">
        <f>'F4.2'!AS206</f>
        <v>0</v>
      </c>
      <c r="H207" s="404">
        <f t="shared" si="19"/>
        <v>0</v>
      </c>
      <c r="I207" s="404">
        <f>'F4.2'!U206</f>
        <v>0</v>
      </c>
      <c r="J207" s="404">
        <f>'F4.2'!AT206</f>
        <v>0</v>
      </c>
      <c r="K207" s="405"/>
      <c r="L207" s="405"/>
      <c r="M207" s="404">
        <f t="shared" si="20"/>
        <v>0</v>
      </c>
      <c r="N207" s="404">
        <f t="shared" si="21"/>
        <v>0</v>
      </c>
    </row>
    <row r="208" spans="1:14" ht="30" hidden="1" outlineLevel="1">
      <c r="A208" s="18">
        <f>'F4.2'!A207</f>
        <v>18.5</v>
      </c>
      <c r="B208" s="372" t="str">
        <f>'F4.2'!B207</f>
        <v>Procurement of vacuum pumps complete assembly for AHP U-8 NPTPS Parli-V.</v>
      </c>
      <c r="C208" s="53" t="str">
        <f>'F4.2'!D207</f>
        <v>Yet to be approved</v>
      </c>
      <c r="D208" s="403" t="str">
        <f>IF('F4.2'!F207=0,"-",'F4.2'!F207)</f>
        <v>-</v>
      </c>
      <c r="E208" s="118">
        <f>'F4.2'!H207</f>
        <v>0</v>
      </c>
      <c r="F208" s="404">
        <f>'F4.2'!T207</f>
        <v>0</v>
      </c>
      <c r="G208" s="404">
        <f>'F4.2'!AS207</f>
        <v>0</v>
      </c>
      <c r="H208" s="404">
        <f t="shared" si="19"/>
        <v>0</v>
      </c>
      <c r="I208" s="404">
        <f>'F4.2'!U207</f>
        <v>0</v>
      </c>
      <c r="J208" s="404">
        <f>'F4.2'!AT207</f>
        <v>0</v>
      </c>
      <c r="K208" s="405"/>
      <c r="L208" s="405"/>
      <c r="M208" s="404">
        <f t="shared" si="20"/>
        <v>0</v>
      </c>
      <c r="N208" s="404">
        <f t="shared" si="21"/>
        <v>0</v>
      </c>
    </row>
    <row r="209" spans="1:14" ht="30" hidden="1" outlineLevel="1">
      <c r="A209" s="18">
        <f>'F4.2'!A208</f>
        <v>18.600000000000001</v>
      </c>
      <c r="B209" s="372" t="str">
        <f>'F4.2'!B208</f>
        <v>Procurement of vacuum pumps complete assembly for AHP U-8 NPTPS Parli-V.</v>
      </c>
      <c r="C209" s="53" t="str">
        <f>'F4.2'!D208</f>
        <v>Yet to be approved</v>
      </c>
      <c r="D209" s="403" t="str">
        <f>IF('F4.2'!F208=0,"-",'F4.2'!F208)</f>
        <v>-</v>
      </c>
      <c r="E209" s="118">
        <f>'F4.2'!H208</f>
        <v>0</v>
      </c>
      <c r="F209" s="404">
        <f>'F4.2'!T208</f>
        <v>0</v>
      </c>
      <c r="G209" s="404">
        <f>'F4.2'!AS208</f>
        <v>0</v>
      </c>
      <c r="H209" s="404">
        <f t="shared" si="19"/>
        <v>0</v>
      </c>
      <c r="I209" s="404">
        <f>'F4.2'!U208</f>
        <v>0</v>
      </c>
      <c r="J209" s="404">
        <f>'F4.2'!AT208</f>
        <v>0</v>
      </c>
      <c r="K209" s="405"/>
      <c r="L209" s="405"/>
      <c r="M209" s="404">
        <f t="shared" si="20"/>
        <v>0</v>
      </c>
      <c r="N209" s="404">
        <f t="shared" si="21"/>
        <v>0</v>
      </c>
    </row>
    <row r="210" spans="1:14" ht="30" hidden="1" outlineLevel="1">
      <c r="A210" s="18">
        <f>'F4.2'!A209</f>
        <v>18.7</v>
      </c>
      <c r="B210" s="372" t="str">
        <f>'F4.2'!B209</f>
        <v>Procurement of Feed Gate Complete Assembly along with modified metallurgy to enhance the life of Clinker Grinder.</v>
      </c>
      <c r="C210" s="53" t="str">
        <f>'F4.2'!D209</f>
        <v>Yet to be approved</v>
      </c>
      <c r="D210" s="403" t="str">
        <f>IF('F4.2'!F209=0,"-",'F4.2'!F209)</f>
        <v>-</v>
      </c>
      <c r="E210" s="118">
        <f>'F4.2'!H209</f>
        <v>0</v>
      </c>
      <c r="F210" s="404">
        <f>'F4.2'!T209</f>
        <v>0</v>
      </c>
      <c r="G210" s="404">
        <f>'F4.2'!AS209</f>
        <v>0</v>
      </c>
      <c r="H210" s="404">
        <f t="shared" si="19"/>
        <v>0</v>
      </c>
      <c r="I210" s="404">
        <f>'F4.2'!U209</f>
        <v>0</v>
      </c>
      <c r="J210" s="404">
        <f>'F4.2'!AT209</f>
        <v>0</v>
      </c>
      <c r="K210" s="405"/>
      <c r="L210" s="405"/>
      <c r="M210" s="404">
        <f t="shared" si="20"/>
        <v>0</v>
      </c>
      <c r="N210" s="404">
        <f t="shared" si="21"/>
        <v>0</v>
      </c>
    </row>
    <row r="211" spans="1:14" ht="30" hidden="1" outlineLevel="1">
      <c r="A211" s="18">
        <f>'F4.2'!A210</f>
        <v>18.8</v>
      </c>
      <c r="B211" s="372" t="str">
        <f>'F4.2'!B210</f>
        <v>Procurement of Double Roll Clinker Grinder Complete Assembly with Drive Unit installed at AHP</v>
      </c>
      <c r="C211" s="53" t="str">
        <f>'F4.2'!D210</f>
        <v>Yet to be approved</v>
      </c>
      <c r="D211" s="403" t="str">
        <f>IF('F4.2'!F210=0,"-",'F4.2'!F210)</f>
        <v>-</v>
      </c>
      <c r="E211" s="118">
        <f>'F4.2'!H210</f>
        <v>0</v>
      </c>
      <c r="F211" s="404">
        <f>'F4.2'!T210</f>
        <v>0</v>
      </c>
      <c r="G211" s="404">
        <f>'F4.2'!AS210</f>
        <v>0</v>
      </c>
      <c r="H211" s="404">
        <f t="shared" si="19"/>
        <v>0</v>
      </c>
      <c r="I211" s="404">
        <f>'F4.2'!U210</f>
        <v>0</v>
      </c>
      <c r="J211" s="404">
        <f>'F4.2'!AT210</f>
        <v>0</v>
      </c>
      <c r="K211" s="405"/>
      <c r="L211" s="405"/>
      <c r="M211" s="404">
        <f t="shared" si="20"/>
        <v>0</v>
      </c>
      <c r="N211" s="404">
        <f t="shared" si="21"/>
        <v>0</v>
      </c>
    </row>
    <row r="212" spans="1:14" ht="30" hidden="1" outlineLevel="1">
      <c r="A212" s="18">
        <f>'F4.2'!A211</f>
        <v>18.899999999999999</v>
      </c>
      <c r="B212" s="372" t="str">
        <f>'F4.2'!B211</f>
        <v>Procurement of Instrument Air Dryers assembly for performance improvement</v>
      </c>
      <c r="C212" s="53" t="str">
        <f>'F4.2'!D211</f>
        <v>Yet to be approved</v>
      </c>
      <c r="D212" s="403" t="str">
        <f>IF('F4.2'!F211=0,"-",'F4.2'!F211)</f>
        <v>-</v>
      </c>
      <c r="E212" s="118">
        <f>'F4.2'!H211</f>
        <v>0</v>
      </c>
      <c r="F212" s="404">
        <f>'F4.2'!T211</f>
        <v>0</v>
      </c>
      <c r="G212" s="404">
        <f>'F4.2'!AS211</f>
        <v>0</v>
      </c>
      <c r="H212" s="404">
        <f t="shared" si="19"/>
        <v>0</v>
      </c>
      <c r="I212" s="404">
        <f>'F4.2'!U211</f>
        <v>0</v>
      </c>
      <c r="J212" s="404">
        <f>'F4.2'!AT211</f>
        <v>0</v>
      </c>
      <c r="K212" s="405"/>
      <c r="L212" s="405"/>
      <c r="M212" s="404">
        <f t="shared" si="20"/>
        <v>0</v>
      </c>
      <c r="N212" s="404">
        <f t="shared" si="21"/>
        <v>0</v>
      </c>
    </row>
    <row r="213" spans="1:14" ht="60" hidden="1" outlineLevel="1">
      <c r="A213" s="18">
        <f>'F4.2'!A212</f>
        <v>18.100000000000001</v>
      </c>
      <c r="B213" s="372" t="str">
        <f>'F4.2'!B212</f>
        <v>Procurement of various types of Isolation Valves assembly, Dome Valves assembly, Root Valve Assembly &amp; Expansion Bellows Assembly for Dry Ash Conveing performance improvement</v>
      </c>
      <c r="C213" s="53" t="str">
        <f>'F4.2'!D212</f>
        <v>Yet to be approved</v>
      </c>
      <c r="D213" s="403" t="str">
        <f>IF('F4.2'!F212=0,"-",'F4.2'!F212)</f>
        <v>-</v>
      </c>
      <c r="E213" s="118">
        <f>'F4.2'!H212</f>
        <v>0</v>
      </c>
      <c r="F213" s="404">
        <f>'F4.2'!T212</f>
        <v>0</v>
      </c>
      <c r="G213" s="404">
        <f>'F4.2'!AS212</f>
        <v>0</v>
      </c>
      <c r="H213" s="404">
        <f t="shared" si="19"/>
        <v>0</v>
      </c>
      <c r="I213" s="404">
        <f>'F4.2'!U212</f>
        <v>0</v>
      </c>
      <c r="J213" s="404">
        <f>'F4.2'!AT212</f>
        <v>0</v>
      </c>
      <c r="K213" s="405"/>
      <c r="L213" s="405"/>
      <c r="M213" s="404">
        <f t="shared" si="20"/>
        <v>0</v>
      </c>
      <c r="N213" s="404">
        <f t="shared" si="21"/>
        <v>0</v>
      </c>
    </row>
    <row r="214" spans="1:14" ht="31.5" hidden="1" outlineLevel="1">
      <c r="A214" s="271">
        <f>'F4.2'!A213</f>
        <v>19</v>
      </c>
      <c r="B214" s="272" t="str">
        <f>'F4.2'!B213</f>
        <v>DPR on ash handling plant improvement scheme for AHP U-8 NPTPS Parli-V.</v>
      </c>
      <c r="C214" s="53" t="str">
        <f>'F4.2'!D213</f>
        <v>Yet to be approved</v>
      </c>
      <c r="D214" s="403" t="str">
        <f>IF('F4.2'!F213=0,"-",'F4.2'!F213)</f>
        <v>-</v>
      </c>
      <c r="E214" s="118">
        <f>'F4.2'!H213</f>
        <v>0</v>
      </c>
      <c r="F214" s="404">
        <f>'F4.2'!T213</f>
        <v>0</v>
      </c>
      <c r="G214" s="404">
        <f>'F4.2'!AS213</f>
        <v>0</v>
      </c>
      <c r="H214" s="404">
        <f t="shared" si="19"/>
        <v>0</v>
      </c>
      <c r="I214" s="404">
        <f>'F4.2'!U213</f>
        <v>0</v>
      </c>
      <c r="J214" s="404">
        <f>'F4.2'!AT213</f>
        <v>0</v>
      </c>
      <c r="K214" s="405"/>
      <c r="L214" s="405"/>
      <c r="M214" s="404">
        <f t="shared" si="20"/>
        <v>0</v>
      </c>
      <c r="N214" s="404">
        <f t="shared" si="21"/>
        <v>0</v>
      </c>
    </row>
    <row r="215" spans="1:14" ht="30" hidden="1" outlineLevel="1">
      <c r="A215" s="18">
        <f>'F4.2'!A214</f>
        <v>19.100000000000001</v>
      </c>
      <c r="B215" s="372" t="str">
        <f>'F4.2'!B214</f>
        <v>Design, supply, erection, installation &amp; comissioning of DM water close loop cooling system for air compressors at AHP U-8.</v>
      </c>
      <c r="C215" s="53" t="str">
        <f>'F4.2'!D214</f>
        <v>Yet to be approved</v>
      </c>
      <c r="D215" s="403" t="str">
        <f>IF('F4.2'!F214=0,"-",'F4.2'!F214)</f>
        <v>-</v>
      </c>
      <c r="E215" s="118">
        <f>'F4.2'!H214</f>
        <v>0</v>
      </c>
      <c r="F215" s="404">
        <f>'F4.2'!T214</f>
        <v>0</v>
      </c>
      <c r="G215" s="404">
        <f>'F4.2'!AS214</f>
        <v>0</v>
      </c>
      <c r="H215" s="404">
        <f t="shared" si="19"/>
        <v>0</v>
      </c>
      <c r="I215" s="404">
        <f>'F4.2'!U214</f>
        <v>0</v>
      </c>
      <c r="J215" s="404">
        <f>'F4.2'!AT214</f>
        <v>0</v>
      </c>
      <c r="K215" s="405"/>
      <c r="L215" s="405"/>
      <c r="M215" s="404">
        <f t="shared" si="20"/>
        <v>0</v>
      </c>
      <c r="N215" s="404">
        <f t="shared" si="21"/>
        <v>0</v>
      </c>
    </row>
    <row r="216" spans="1:14" ht="30" hidden="1" outlineLevel="1">
      <c r="A216" s="18">
        <f>'F4.2'!A215</f>
        <v>19.2</v>
      </c>
      <c r="B216" s="372" t="str">
        <f>'F4.2'!B215</f>
        <v>Up-gradation of Existing Schneider make PLC (HMI + PLC hardware) installed at AHP Unit -8 at Parli TPS.</v>
      </c>
      <c r="C216" s="53" t="str">
        <f>'F4.2'!D215</f>
        <v>Yet to be approved</v>
      </c>
      <c r="D216" s="403" t="str">
        <f>IF('F4.2'!F215=0,"-",'F4.2'!F215)</f>
        <v>-</v>
      </c>
      <c r="E216" s="118">
        <f>'F4.2'!H215</f>
        <v>0</v>
      </c>
      <c r="F216" s="404">
        <f>'F4.2'!T215</f>
        <v>0</v>
      </c>
      <c r="G216" s="404">
        <f>'F4.2'!AS215</f>
        <v>0</v>
      </c>
      <c r="H216" s="404">
        <f t="shared" si="19"/>
        <v>0</v>
      </c>
      <c r="I216" s="404">
        <f>'F4.2'!U215</f>
        <v>0</v>
      </c>
      <c r="J216" s="404">
        <f>'F4.2'!AT215</f>
        <v>0</v>
      </c>
      <c r="K216" s="405"/>
      <c r="L216" s="405"/>
      <c r="M216" s="404">
        <f t="shared" si="20"/>
        <v>0</v>
      </c>
      <c r="N216" s="404">
        <f t="shared" si="21"/>
        <v>0</v>
      </c>
    </row>
    <row r="217" spans="1:14" hidden="1" outlineLevel="1">
      <c r="A217" s="18">
        <f>'F4.2'!A216</f>
        <v>19.3</v>
      </c>
      <c r="B217" s="372" t="str">
        <f>'F4.2'!B216</f>
        <v>Procurement of HT motors for AHP U-8 Parli TPS.</v>
      </c>
      <c r="C217" s="53" t="str">
        <f>'F4.2'!D216</f>
        <v>Yet to be approved</v>
      </c>
      <c r="D217" s="403" t="str">
        <f>IF('F4.2'!F216=0,"-",'F4.2'!F216)</f>
        <v>-</v>
      </c>
      <c r="E217" s="118">
        <f>'F4.2'!H216</f>
        <v>0</v>
      </c>
      <c r="F217" s="404">
        <f>'F4.2'!T216</f>
        <v>0</v>
      </c>
      <c r="G217" s="404">
        <f>'F4.2'!AS216</f>
        <v>0</v>
      </c>
      <c r="H217" s="404">
        <f t="shared" si="19"/>
        <v>0</v>
      </c>
      <c r="I217" s="404">
        <f>'F4.2'!U216</f>
        <v>0</v>
      </c>
      <c r="J217" s="404">
        <f>'F4.2'!AT216</f>
        <v>0</v>
      </c>
      <c r="K217" s="405"/>
      <c r="L217" s="405"/>
      <c r="M217" s="404">
        <f t="shared" si="20"/>
        <v>0</v>
      </c>
      <c r="N217" s="404">
        <f t="shared" si="21"/>
        <v>0</v>
      </c>
    </row>
    <row r="218" spans="1:14" ht="45" hidden="1" outlineLevel="1">
      <c r="A218" s="18">
        <f>'F4.2'!A217</f>
        <v>19.399999999999999</v>
      </c>
      <c r="B218" s="372" t="str">
        <f>'F4.2'!B217</f>
        <v>PROCUREMENT OF CRITICAL GEARBOXES AND FLUID COUPLINGS INTERNAL ASSEMBLIES FOR SLURRY PUMPS AND SILO HCSD SYSTEM INSTALLED AT AHP, PARLI TPS.</v>
      </c>
      <c r="C218" s="53" t="str">
        <f>'F4.2'!D217</f>
        <v>Yet to be approved</v>
      </c>
      <c r="D218" s="403" t="str">
        <f>IF('F4.2'!F217=0,"-",'F4.2'!F217)</f>
        <v>-</v>
      </c>
      <c r="E218" s="118">
        <f>'F4.2'!H217</f>
        <v>0</v>
      </c>
      <c r="F218" s="404">
        <f>'F4.2'!T217</f>
        <v>0</v>
      </c>
      <c r="G218" s="404">
        <f>'F4.2'!AS217</f>
        <v>0</v>
      </c>
      <c r="H218" s="404">
        <f t="shared" si="19"/>
        <v>0</v>
      </c>
      <c r="I218" s="404">
        <f>'F4.2'!U217</f>
        <v>0</v>
      </c>
      <c r="J218" s="404">
        <f>'F4.2'!AT217</f>
        <v>0</v>
      </c>
      <c r="K218" s="405"/>
      <c r="L218" s="405"/>
      <c r="M218" s="404">
        <f t="shared" si="20"/>
        <v>0</v>
      </c>
      <c r="N218" s="404">
        <f t="shared" si="21"/>
        <v>0</v>
      </c>
    </row>
    <row r="219" spans="1:14" ht="45" hidden="1" outlineLevel="1">
      <c r="A219" s="18">
        <f>'F4.2'!A218</f>
        <v>19.5</v>
      </c>
      <c r="B219" s="372" t="str">
        <f>'F4.2'!B218</f>
        <v>Procurement of Atlas Copco Make Instrument Air Compressors Critical/Non-Critical Spares sub-assembly for performance improvement</v>
      </c>
      <c r="C219" s="53" t="str">
        <f>'F4.2'!D218</f>
        <v>Yet to be approved</v>
      </c>
      <c r="D219" s="403" t="str">
        <f>IF('F4.2'!F218=0,"-",'F4.2'!F218)</f>
        <v>-</v>
      </c>
      <c r="E219" s="118">
        <f>'F4.2'!H218</f>
        <v>0</v>
      </c>
      <c r="F219" s="404">
        <f>'F4.2'!T218</f>
        <v>0</v>
      </c>
      <c r="G219" s="404">
        <f>'F4.2'!AS218</f>
        <v>0</v>
      </c>
      <c r="H219" s="404">
        <f t="shared" si="19"/>
        <v>0</v>
      </c>
      <c r="I219" s="404">
        <f>'F4.2'!U218</f>
        <v>0</v>
      </c>
      <c r="J219" s="404">
        <f>'F4.2'!AT218</f>
        <v>0</v>
      </c>
      <c r="K219" s="405"/>
      <c r="L219" s="405"/>
      <c r="M219" s="404">
        <f t="shared" si="20"/>
        <v>0</v>
      </c>
      <c r="N219" s="404">
        <f t="shared" si="21"/>
        <v>0</v>
      </c>
    </row>
    <row r="220" spans="1:14" ht="60" hidden="1" outlineLevel="1">
      <c r="A220" s="18">
        <f>'F4.2'!A219</f>
        <v>19.600000000000001</v>
      </c>
      <c r="B220" s="372" t="str">
        <f>'F4.2'!B219</f>
        <v>Upgradation and improvement in Hopper Temperature monitoring system by providing Rf Type Hopper Level Sensors for performance improvement of conveying of Dry ash evacuation system.</v>
      </c>
      <c r="C220" s="53" t="str">
        <f>'F4.2'!D219</f>
        <v>Yet to be approved</v>
      </c>
      <c r="D220" s="403" t="str">
        <f>IF('F4.2'!F219=0,"-",'F4.2'!F219)</f>
        <v>-</v>
      </c>
      <c r="E220" s="118">
        <f>'F4.2'!H219</f>
        <v>0</v>
      </c>
      <c r="F220" s="404">
        <f>'F4.2'!T219</f>
        <v>0</v>
      </c>
      <c r="G220" s="404">
        <f>'F4.2'!AS219</f>
        <v>0</v>
      </c>
      <c r="H220" s="404">
        <f t="shared" si="19"/>
        <v>0</v>
      </c>
      <c r="I220" s="404">
        <f>'F4.2'!U219</f>
        <v>0</v>
      </c>
      <c r="J220" s="404">
        <f>'F4.2'!AT219</f>
        <v>0</v>
      </c>
      <c r="K220" s="405"/>
      <c r="L220" s="405"/>
      <c r="M220" s="404">
        <f t="shared" si="20"/>
        <v>0</v>
      </c>
      <c r="N220" s="404">
        <f t="shared" si="21"/>
        <v>0</v>
      </c>
    </row>
    <row r="221" spans="1:14" ht="31.5" hidden="1" outlineLevel="1">
      <c r="A221" s="271">
        <f>'F4.2'!A220</f>
        <v>20</v>
      </c>
      <c r="B221" s="272" t="str">
        <f>'F4.2'!B220</f>
        <v>DPR on ash handling plant improvement scheme for AHP U-8 NPTPS Parli-V.</v>
      </c>
      <c r="C221" s="53" t="str">
        <f>'F4.2'!D220</f>
        <v>Yet to be approved</v>
      </c>
      <c r="D221" s="403" t="str">
        <f>IF('F4.2'!F220=0,"-",'F4.2'!F220)</f>
        <v>-</v>
      </c>
      <c r="E221" s="118">
        <f>'F4.2'!H220</f>
        <v>0</v>
      </c>
      <c r="F221" s="404">
        <f>'F4.2'!T220</f>
        <v>0</v>
      </c>
      <c r="G221" s="404">
        <f>'F4.2'!AS220</f>
        <v>0</v>
      </c>
      <c r="H221" s="404">
        <f t="shared" si="19"/>
        <v>0</v>
      </c>
      <c r="I221" s="404">
        <f>'F4.2'!U220</f>
        <v>0</v>
      </c>
      <c r="J221" s="404">
        <f>'F4.2'!AT220</f>
        <v>0</v>
      </c>
      <c r="K221" s="405"/>
      <c r="L221" s="405"/>
      <c r="M221" s="404">
        <f t="shared" si="20"/>
        <v>0</v>
      </c>
      <c r="N221" s="404">
        <f t="shared" si="21"/>
        <v>0</v>
      </c>
    </row>
    <row r="222" spans="1:14" ht="30" hidden="1" outlineLevel="1">
      <c r="A222" s="18">
        <f>'F4.2'!A221</f>
        <v>20.100000000000001</v>
      </c>
      <c r="B222" s="372" t="str">
        <f>'F4.2'!B221</f>
        <v xml:space="preserve"> Design, supply, erection, installation &amp; comissioning ESP 1st &amp; 2nd field dry fly ash evacuation &amp; conveying system at AHP U-8.</v>
      </c>
      <c r="C222" s="53" t="str">
        <f>'F4.2'!D221</f>
        <v>Yet to be approved</v>
      </c>
      <c r="D222" s="403" t="str">
        <f>IF('F4.2'!F221=0,"-",'F4.2'!F221)</f>
        <v>-</v>
      </c>
      <c r="E222" s="118">
        <f>'F4.2'!H221</f>
        <v>0</v>
      </c>
      <c r="F222" s="404">
        <f>'F4.2'!T221</f>
        <v>0</v>
      </c>
      <c r="G222" s="404">
        <f>'F4.2'!AS221</f>
        <v>0</v>
      </c>
      <c r="H222" s="404">
        <f t="shared" si="19"/>
        <v>0</v>
      </c>
      <c r="I222" s="404">
        <f>'F4.2'!U221</f>
        <v>0</v>
      </c>
      <c r="J222" s="404">
        <f>'F4.2'!AT221</f>
        <v>0</v>
      </c>
      <c r="K222" s="405"/>
      <c r="L222" s="405"/>
      <c r="M222" s="404">
        <f t="shared" si="20"/>
        <v>0</v>
      </c>
      <c r="N222" s="404">
        <f t="shared" si="21"/>
        <v>0</v>
      </c>
    </row>
    <row r="223" spans="1:14" ht="45" hidden="1" outlineLevel="1">
      <c r="A223" s="18">
        <f>'F4.2'!A222</f>
        <v>20.2</v>
      </c>
      <c r="B223" s="372" t="str">
        <f>'F4.2'!B222</f>
        <v>Design, supply, erection, installation &amp; comissioning of dry ash evacuation &amp; conveying system for APH &amp; Economiser ash hoppers at AHP U-8.</v>
      </c>
      <c r="C223" s="53" t="str">
        <f>'F4.2'!D222</f>
        <v>Yet to be approved</v>
      </c>
      <c r="D223" s="403" t="str">
        <f>IF('F4.2'!F222=0,"-",'F4.2'!F222)</f>
        <v>-</v>
      </c>
      <c r="E223" s="118">
        <f>'F4.2'!H222</f>
        <v>0</v>
      </c>
      <c r="F223" s="404">
        <f>'F4.2'!T222</f>
        <v>0</v>
      </c>
      <c r="G223" s="404">
        <f>'F4.2'!AS222</f>
        <v>0</v>
      </c>
      <c r="H223" s="404">
        <f t="shared" si="19"/>
        <v>0</v>
      </c>
      <c r="I223" s="404">
        <f>'F4.2'!U222</f>
        <v>0</v>
      </c>
      <c r="J223" s="404">
        <f>'F4.2'!AT222</f>
        <v>0</v>
      </c>
      <c r="K223" s="405"/>
      <c r="L223" s="405"/>
      <c r="M223" s="404">
        <f t="shared" si="20"/>
        <v>0</v>
      </c>
      <c r="N223" s="404">
        <f t="shared" si="21"/>
        <v>0</v>
      </c>
    </row>
    <row r="224" spans="1:14" ht="15.75" hidden="1" outlineLevel="1">
      <c r="A224" s="271">
        <f>'F4.2'!A223</f>
        <v>21</v>
      </c>
      <c r="B224" s="272" t="str">
        <f>'F4.2'!B223</f>
        <v>Verious Civil schemes in Unit 8 NPTPS  Parli V.</v>
      </c>
      <c r="C224" s="53" t="str">
        <f>'F4.2'!D223</f>
        <v>Yet to be approved</v>
      </c>
      <c r="D224" s="403" t="str">
        <f>IF('F4.2'!F223=0,"-",'F4.2'!F223)</f>
        <v>-</v>
      </c>
      <c r="E224" s="118">
        <f>'F4.2'!H223</f>
        <v>0</v>
      </c>
      <c r="F224" s="404">
        <f>'F4.2'!T223</f>
        <v>0</v>
      </c>
      <c r="G224" s="404">
        <f>'F4.2'!AS223</f>
        <v>0</v>
      </c>
      <c r="H224" s="404">
        <f t="shared" si="19"/>
        <v>0</v>
      </c>
      <c r="I224" s="404">
        <f>'F4.2'!U223</f>
        <v>0</v>
      </c>
      <c r="J224" s="404">
        <f>'F4.2'!AT223</f>
        <v>0</v>
      </c>
      <c r="K224" s="405"/>
      <c r="L224" s="405"/>
      <c r="M224" s="404">
        <f t="shared" si="20"/>
        <v>0</v>
      </c>
      <c r="N224" s="404">
        <f t="shared" si="21"/>
        <v>0</v>
      </c>
    </row>
    <row r="225" spans="1:14" ht="30" hidden="1" outlineLevel="1">
      <c r="A225" s="18">
        <f>'F4.2'!A224</f>
        <v>21.1</v>
      </c>
      <c r="B225" s="372" t="str">
        <f>'F4.2'!B224</f>
        <v>Construction of chemical laboratory building at Unit 8, NPTPS, Parli V.</v>
      </c>
      <c r="C225" s="53" t="str">
        <f>'F4.2'!D224</f>
        <v>Yet to be approved</v>
      </c>
      <c r="D225" s="403" t="str">
        <f>IF('F4.2'!F224=0,"-",'F4.2'!F224)</f>
        <v>-</v>
      </c>
      <c r="E225" s="118">
        <f>'F4.2'!H224</f>
        <v>0</v>
      </c>
      <c r="F225" s="404">
        <f>'F4.2'!T224</f>
        <v>0</v>
      </c>
      <c r="G225" s="404">
        <f>'F4.2'!AS224</f>
        <v>0</v>
      </c>
      <c r="H225" s="404">
        <f t="shared" si="19"/>
        <v>0</v>
      </c>
      <c r="I225" s="404">
        <f>'F4.2'!U224</f>
        <v>0</v>
      </c>
      <c r="J225" s="404">
        <f>'F4.2'!AT224</f>
        <v>0</v>
      </c>
      <c r="K225" s="405"/>
      <c r="L225" s="405"/>
      <c r="M225" s="404">
        <f t="shared" si="20"/>
        <v>0</v>
      </c>
      <c r="N225" s="404">
        <f t="shared" si="21"/>
        <v>0</v>
      </c>
    </row>
    <row r="226" spans="1:14" ht="30" hidden="1" outlineLevel="1">
      <c r="A226" s="18">
        <f>'F4.2'!A225</f>
        <v>21.2</v>
      </c>
      <c r="B226" s="372" t="str">
        <f>'F4.2'!B225</f>
        <v>Construction of Alum/salt storage area at Unit No.8 (1X250MW) NPTPS Parli Vaijnath.</v>
      </c>
      <c r="C226" s="53" t="str">
        <f>'F4.2'!D225</f>
        <v>Yet to be approved</v>
      </c>
      <c r="D226" s="403" t="str">
        <f>IF('F4.2'!F225=0,"-",'F4.2'!F225)</f>
        <v>-</v>
      </c>
      <c r="E226" s="118">
        <f>'F4.2'!H225</f>
        <v>0</v>
      </c>
      <c r="F226" s="404">
        <f>'F4.2'!T225</f>
        <v>0</v>
      </c>
      <c r="G226" s="404">
        <f>'F4.2'!AS225</f>
        <v>0</v>
      </c>
      <c r="H226" s="404">
        <f t="shared" si="19"/>
        <v>0</v>
      </c>
      <c r="I226" s="404">
        <f>'F4.2'!U225</f>
        <v>0</v>
      </c>
      <c r="J226" s="404">
        <f>'F4.2'!AT225</f>
        <v>0</v>
      </c>
      <c r="K226" s="405"/>
      <c r="L226" s="405"/>
      <c r="M226" s="404">
        <f t="shared" si="20"/>
        <v>0</v>
      </c>
      <c r="N226" s="404">
        <f t="shared" si="21"/>
        <v>0</v>
      </c>
    </row>
    <row r="227" spans="1:14" hidden="1" outlineLevel="1">
      <c r="A227" s="18">
        <f>'F4.2'!A226</f>
        <v>21.3</v>
      </c>
      <c r="B227" s="372" t="str">
        <f>'F4.2'!B226</f>
        <v>Construction of Fire Fighting station  at Unit-8,  NPTPS  Parli V.</v>
      </c>
      <c r="C227" s="53" t="str">
        <f>'F4.2'!D226</f>
        <v>Yet to be approved</v>
      </c>
      <c r="D227" s="403" t="str">
        <f>IF('F4.2'!F226=0,"-",'F4.2'!F226)</f>
        <v>-</v>
      </c>
      <c r="E227" s="118">
        <f>'F4.2'!H226</f>
        <v>0</v>
      </c>
      <c r="F227" s="404">
        <f>'F4.2'!T226</f>
        <v>0</v>
      </c>
      <c r="G227" s="404">
        <f>'F4.2'!AS226</f>
        <v>0</v>
      </c>
      <c r="H227" s="404">
        <f t="shared" si="19"/>
        <v>0</v>
      </c>
      <c r="I227" s="404">
        <f>'F4.2'!U226</f>
        <v>0</v>
      </c>
      <c r="J227" s="404">
        <f>'F4.2'!AT226</f>
        <v>0</v>
      </c>
      <c r="K227" s="405"/>
      <c r="L227" s="405"/>
      <c r="M227" s="404">
        <f t="shared" si="20"/>
        <v>0</v>
      </c>
      <c r="N227" s="404">
        <f t="shared" si="21"/>
        <v>0</v>
      </c>
    </row>
    <row r="228" spans="1:14" hidden="1" outlineLevel="1">
      <c r="A228" s="18">
        <f>'F4.2'!A227</f>
        <v>21.4</v>
      </c>
      <c r="B228" s="372" t="str">
        <f>'F4.2'!B227</f>
        <v xml:space="preserve">Construction of workshop building at Unit-8,  NPTPS  Parli V. </v>
      </c>
      <c r="C228" s="53" t="str">
        <f>'F4.2'!D227</f>
        <v>Yet to be approved</v>
      </c>
      <c r="D228" s="403" t="str">
        <f>IF('F4.2'!F227=0,"-",'F4.2'!F227)</f>
        <v>-</v>
      </c>
      <c r="E228" s="118">
        <f>'F4.2'!H227</f>
        <v>0</v>
      </c>
      <c r="F228" s="404">
        <f>'F4.2'!T227</f>
        <v>0</v>
      </c>
      <c r="G228" s="404">
        <f>'F4.2'!AS227</f>
        <v>0</v>
      </c>
      <c r="H228" s="404">
        <f t="shared" si="19"/>
        <v>0</v>
      </c>
      <c r="I228" s="404">
        <f>'F4.2'!U227</f>
        <v>0</v>
      </c>
      <c r="J228" s="404">
        <f>'F4.2'!AT227</f>
        <v>0</v>
      </c>
      <c r="K228" s="405"/>
      <c r="L228" s="405"/>
      <c r="M228" s="404">
        <f t="shared" si="20"/>
        <v>0</v>
      </c>
      <c r="N228" s="404">
        <f t="shared" si="21"/>
        <v>0</v>
      </c>
    </row>
    <row r="229" spans="1:14" ht="15.75" hidden="1" outlineLevel="1">
      <c r="A229" s="271">
        <f>'F4.2'!A228</f>
        <v>22</v>
      </c>
      <c r="B229" s="272" t="str">
        <f>'F4.2'!B228</f>
        <v>CHP improvement scheme at 250 MW</v>
      </c>
      <c r="C229" s="53">
        <f>'F4.2'!D228</f>
        <v>0</v>
      </c>
      <c r="D229" s="403" t="str">
        <f>IF('F4.2'!F228=0,"-",'F4.2'!F228)</f>
        <v>-</v>
      </c>
      <c r="E229" s="118">
        <f>'F4.2'!H228</f>
        <v>0</v>
      </c>
      <c r="F229" s="404">
        <f>'F4.2'!T228</f>
        <v>0</v>
      </c>
      <c r="G229" s="404">
        <f>'F4.2'!AS228</f>
        <v>0</v>
      </c>
      <c r="H229" s="404">
        <f t="shared" si="19"/>
        <v>0</v>
      </c>
      <c r="I229" s="404">
        <f>'F4.2'!U228</f>
        <v>0</v>
      </c>
      <c r="J229" s="404">
        <f>'F4.2'!AT228</f>
        <v>0</v>
      </c>
      <c r="K229" s="405"/>
      <c r="L229" s="405"/>
      <c r="M229" s="404">
        <f t="shared" si="20"/>
        <v>0</v>
      </c>
      <c r="N229" s="404">
        <f t="shared" si="21"/>
        <v>0</v>
      </c>
    </row>
    <row r="230" spans="1:14" hidden="1" outlineLevel="1">
      <c r="A230" s="18">
        <f>'F4.2'!A229</f>
        <v>22.1</v>
      </c>
      <c r="B230" s="372" t="str">
        <f>'F4.2'!B229</f>
        <v>CHP improvement scheme at 250 MW</v>
      </c>
      <c r="C230" s="53">
        <f>'F4.2'!D229</f>
        <v>0</v>
      </c>
      <c r="D230" s="403" t="str">
        <f>IF('F4.2'!F229=0,"-",'F4.2'!F229)</f>
        <v>-</v>
      </c>
      <c r="E230" s="118">
        <f>'F4.2'!H229</f>
        <v>0</v>
      </c>
      <c r="F230" s="404">
        <f>'F4.2'!T229</f>
        <v>0</v>
      </c>
      <c r="G230" s="404">
        <f>'F4.2'!AS229</f>
        <v>0</v>
      </c>
      <c r="H230" s="404">
        <f t="shared" si="19"/>
        <v>0</v>
      </c>
      <c r="I230" s="404">
        <f>'F4.2'!U229</f>
        <v>0</v>
      </c>
      <c r="J230" s="404">
        <f>'F4.2'!AT229</f>
        <v>0</v>
      </c>
      <c r="K230" s="405"/>
      <c r="L230" s="405"/>
      <c r="M230" s="404">
        <f t="shared" si="20"/>
        <v>0</v>
      </c>
      <c r="N230" s="404">
        <f t="shared" si="21"/>
        <v>0</v>
      </c>
    </row>
    <row r="231" spans="1:14" hidden="1" outlineLevel="1">
      <c r="A231" s="366">
        <f>'F4.2'!A230</f>
        <v>0</v>
      </c>
      <c r="B231" s="266" t="str">
        <f>'F4.2'!B230</f>
        <v>B) Non-DPR</v>
      </c>
      <c r="C231" s="53">
        <f>'F4.2'!D230</f>
        <v>0</v>
      </c>
      <c r="D231" s="403" t="str">
        <f>IF('F4.2'!F230=0,"-",'F4.2'!F230)</f>
        <v>-</v>
      </c>
      <c r="E231" s="118">
        <f>'F4.2'!H230</f>
        <v>0</v>
      </c>
      <c r="F231" s="404">
        <f>'F4.2'!T230</f>
        <v>0</v>
      </c>
      <c r="G231" s="404">
        <f>'F4.2'!AS230</f>
        <v>0</v>
      </c>
      <c r="H231" s="404">
        <f t="shared" ref="H231" si="22">F231-G231</f>
        <v>0</v>
      </c>
      <c r="I231" s="404">
        <f>'F4.2'!U230</f>
        <v>0</v>
      </c>
      <c r="J231" s="404">
        <f>'F4.2'!AT230</f>
        <v>0</v>
      </c>
      <c r="K231" s="405"/>
      <c r="L231" s="405"/>
      <c r="M231" s="404">
        <f t="shared" ref="M231" si="23">SUM(J231:L231)</f>
        <v>0</v>
      </c>
      <c r="N231" s="404">
        <f t="shared" ref="N231" si="24">H231+I231-M231</f>
        <v>0</v>
      </c>
    </row>
    <row r="232" spans="1:14" ht="15.75" hidden="1" outlineLevel="1">
      <c r="A232" s="271">
        <f>'F4.2'!A231</f>
        <v>0</v>
      </c>
      <c r="B232" s="272">
        <f>'F4.2'!B231</f>
        <v>0</v>
      </c>
      <c r="C232" s="53">
        <f>'F4.2'!D231</f>
        <v>0</v>
      </c>
      <c r="D232" s="403" t="str">
        <f>IF('F4.2'!F231=0,"-",'F4.2'!F231)</f>
        <v>-</v>
      </c>
      <c r="E232" s="118">
        <f>'F4.2'!H231</f>
        <v>0</v>
      </c>
      <c r="F232" s="404">
        <f>'F4.2'!T231</f>
        <v>0</v>
      </c>
      <c r="G232" s="404">
        <f>'F4.2'!AS231</f>
        <v>0</v>
      </c>
      <c r="H232" s="404">
        <f t="shared" ref="H232:H295" si="25">F232-G232</f>
        <v>0</v>
      </c>
      <c r="I232" s="404">
        <f>'F4.2'!U231</f>
        <v>0</v>
      </c>
      <c r="J232" s="404">
        <f>'F4.2'!AT231</f>
        <v>0</v>
      </c>
      <c r="K232" s="405"/>
      <c r="L232" s="405"/>
      <c r="M232" s="404">
        <f t="shared" ref="M232:M295" si="26">SUM(J232:L232)</f>
        <v>0</v>
      </c>
      <c r="N232" s="404">
        <f t="shared" ref="N232:N295" si="27">H232+I232-M232</f>
        <v>0</v>
      </c>
    </row>
    <row r="233" spans="1:14" ht="15.75" hidden="1" outlineLevel="1">
      <c r="A233" s="205">
        <f>'F4.2'!A232</f>
        <v>0</v>
      </c>
      <c r="B233" s="206" t="str">
        <f>'F4.2'!B232</f>
        <v>B) GA</v>
      </c>
      <c r="C233" s="53">
        <f>'F4.2'!D232</f>
        <v>0</v>
      </c>
      <c r="D233" s="403" t="str">
        <f>IF('F4.2'!F232=0,"-",'F4.2'!F232)</f>
        <v>-</v>
      </c>
      <c r="E233" s="118">
        <f>'F4.2'!H232</f>
        <v>0</v>
      </c>
      <c r="F233" s="404">
        <f>'F4.2'!T232</f>
        <v>0</v>
      </c>
      <c r="G233" s="404">
        <f>'F4.2'!AS232</f>
        <v>0</v>
      </c>
      <c r="H233" s="404">
        <f t="shared" si="25"/>
        <v>0</v>
      </c>
      <c r="I233" s="404">
        <f>'F4.2'!U232</f>
        <v>0.34312365099999997</v>
      </c>
      <c r="J233" s="404">
        <f>'F4.2'!AT232</f>
        <v>0.40371165099999995</v>
      </c>
      <c r="K233" s="405"/>
      <c r="L233" s="405"/>
      <c r="M233" s="404">
        <f t="shared" si="26"/>
        <v>0.40371165099999995</v>
      </c>
      <c r="N233" s="404">
        <f t="shared" si="27"/>
        <v>-6.0587999999999975E-2</v>
      </c>
    </row>
    <row r="234" spans="1:14" hidden="1" outlineLevel="1">
      <c r="A234" s="68">
        <f>'F4.2'!A233</f>
        <v>0</v>
      </c>
      <c r="B234" s="123">
        <f>'F4.2'!B233</f>
        <v>0</v>
      </c>
      <c r="C234" s="53">
        <f>'F4.2'!D233</f>
        <v>0</v>
      </c>
      <c r="D234" s="403" t="str">
        <f>IF('F4.2'!F233=0,"-",'F4.2'!F233)</f>
        <v>-</v>
      </c>
      <c r="E234" s="118">
        <f>'F4.2'!H233</f>
        <v>0</v>
      </c>
      <c r="F234" s="404">
        <f>'F4.2'!T233</f>
        <v>0</v>
      </c>
      <c r="G234" s="404">
        <f>'F4.2'!AS233</f>
        <v>0</v>
      </c>
      <c r="H234" s="404">
        <f t="shared" si="25"/>
        <v>0</v>
      </c>
      <c r="I234" s="404">
        <f>'F4.2'!U233</f>
        <v>0</v>
      </c>
      <c r="J234" s="404">
        <f>'F4.2'!AT233</f>
        <v>0</v>
      </c>
      <c r="K234" s="405"/>
      <c r="L234" s="405"/>
      <c r="M234" s="404">
        <f t="shared" si="26"/>
        <v>0</v>
      </c>
      <c r="N234" s="404">
        <f t="shared" si="27"/>
        <v>0</v>
      </c>
    </row>
    <row r="235" spans="1:14" ht="15.75" hidden="1" outlineLevel="1">
      <c r="A235" s="205">
        <f>'F4.2'!A234</f>
        <v>0</v>
      </c>
      <c r="B235" s="206" t="str">
        <f>'F4.2'!B234</f>
        <v>C) Asset received from Project U#8</v>
      </c>
      <c r="C235" s="53">
        <f>'F4.2'!D234</f>
        <v>0</v>
      </c>
      <c r="D235" s="403" t="str">
        <f>IF('F4.2'!F234=0,"-",'F4.2'!F234)</f>
        <v>-</v>
      </c>
      <c r="E235" s="118">
        <f>'F4.2'!H234</f>
        <v>0</v>
      </c>
      <c r="F235" s="404">
        <f>'F4.2'!T234</f>
        <v>0</v>
      </c>
      <c r="G235" s="404">
        <f>'F4.2'!AS234</f>
        <v>0</v>
      </c>
      <c r="H235" s="404">
        <f t="shared" si="25"/>
        <v>0</v>
      </c>
      <c r="I235" s="404">
        <f>'F4.2'!U234</f>
        <v>0</v>
      </c>
      <c r="J235" s="404">
        <f>'F4.2'!AT234</f>
        <v>0</v>
      </c>
      <c r="K235" s="405"/>
      <c r="L235" s="405"/>
      <c r="M235" s="404">
        <f t="shared" si="26"/>
        <v>0</v>
      </c>
      <c r="N235" s="404">
        <f t="shared" si="27"/>
        <v>0</v>
      </c>
    </row>
    <row r="236" spans="1:14" hidden="1" outlineLevel="1">
      <c r="A236" s="68">
        <f>'F4.2'!A235</f>
        <v>1</v>
      </c>
      <c r="B236" s="123" t="str">
        <f>'F4.2'!B235</f>
        <v>Asset Recived From Civil-U#8-Land-10101</v>
      </c>
      <c r="C236" s="53" t="str">
        <f>'F4.2'!D235</f>
        <v>N.A.</v>
      </c>
      <c r="D236" s="403" t="str">
        <f>IF('F4.2'!F235=0,"-",'F4.2'!F235)</f>
        <v>-</v>
      </c>
      <c r="E236" s="118">
        <f>'F4.2'!H235</f>
        <v>0</v>
      </c>
      <c r="F236" s="404">
        <f>'F4.2'!T235</f>
        <v>3.1293089999999998E-3</v>
      </c>
      <c r="G236" s="404">
        <f>'F4.2'!AS235</f>
        <v>0</v>
      </c>
      <c r="H236" s="404">
        <f t="shared" si="25"/>
        <v>3.1293089999999998E-3</v>
      </c>
      <c r="I236" s="404">
        <f>'F4.2'!U235</f>
        <v>0</v>
      </c>
      <c r="J236" s="404">
        <f>'F4.2'!AT235</f>
        <v>0</v>
      </c>
      <c r="K236" s="405"/>
      <c r="L236" s="405"/>
      <c r="M236" s="404">
        <f t="shared" si="26"/>
        <v>0</v>
      </c>
      <c r="N236" s="404">
        <f t="shared" si="27"/>
        <v>3.1293089999999998E-3</v>
      </c>
    </row>
    <row r="237" spans="1:14" hidden="1" outlineLevel="1">
      <c r="A237" s="68">
        <f>'F4.2'!A236</f>
        <v>2</v>
      </c>
      <c r="B237" s="123" t="str">
        <f>'F4.2'!B236</f>
        <v>Asset Recived From Civil-U#8-T.G. Building-10201</v>
      </c>
      <c r="C237" s="53" t="str">
        <f>'F4.2'!D236</f>
        <v>N.A.</v>
      </c>
      <c r="D237" s="403" t="str">
        <f>IF('F4.2'!F236=0,"-",'F4.2'!F236)</f>
        <v>-</v>
      </c>
      <c r="E237" s="118">
        <f>'F4.2'!H236</f>
        <v>0</v>
      </c>
      <c r="F237" s="404">
        <f>'F4.2'!T236</f>
        <v>1.0037712000000001E-2</v>
      </c>
      <c r="G237" s="404">
        <f>'F4.2'!AS236</f>
        <v>0</v>
      </c>
      <c r="H237" s="404">
        <f t="shared" si="25"/>
        <v>1.0037712000000001E-2</v>
      </c>
      <c r="I237" s="404">
        <f>'F4.2'!U236</f>
        <v>0</v>
      </c>
      <c r="J237" s="404">
        <f>'F4.2'!AT236</f>
        <v>0</v>
      </c>
      <c r="K237" s="405"/>
      <c r="L237" s="405"/>
      <c r="M237" s="404">
        <f t="shared" si="26"/>
        <v>0</v>
      </c>
      <c r="N237" s="404">
        <f t="shared" si="27"/>
        <v>1.0037712000000001E-2</v>
      </c>
    </row>
    <row r="238" spans="1:14" ht="30" hidden="1" outlineLevel="1">
      <c r="A238" s="68">
        <f>'F4.2'!A237</f>
        <v>3</v>
      </c>
      <c r="B238" s="123" t="str">
        <f>'F4.2'!B237</f>
        <v>Asset Recived From Civil-U#8-T.G. Building(BC)bay&amp;control room-10201</v>
      </c>
      <c r="C238" s="53" t="str">
        <f>'F4.2'!D237</f>
        <v>N.A.</v>
      </c>
      <c r="D238" s="403" t="str">
        <f>IF('F4.2'!F237=0,"-",'F4.2'!F237)</f>
        <v>-</v>
      </c>
      <c r="E238" s="118">
        <f>'F4.2'!H237</f>
        <v>0</v>
      </c>
      <c r="F238" s="404">
        <f>'F4.2'!T237</f>
        <v>4.578426E-3</v>
      </c>
      <c r="G238" s="404">
        <f>'F4.2'!AS237</f>
        <v>0</v>
      </c>
      <c r="H238" s="404">
        <f t="shared" si="25"/>
        <v>4.578426E-3</v>
      </c>
      <c r="I238" s="404">
        <f>'F4.2'!U237</f>
        <v>0</v>
      </c>
      <c r="J238" s="404">
        <f>'F4.2'!AT237</f>
        <v>0</v>
      </c>
      <c r="K238" s="405"/>
      <c r="L238" s="405"/>
      <c r="M238" s="404">
        <f t="shared" si="26"/>
        <v>0</v>
      </c>
      <c r="N238" s="404">
        <f t="shared" si="27"/>
        <v>4.578426E-3</v>
      </c>
    </row>
    <row r="239" spans="1:14" ht="30" hidden="1" outlineLevel="1">
      <c r="A239" s="68">
        <f>'F4.2'!A238</f>
        <v>4</v>
      </c>
      <c r="B239" s="123" t="str">
        <f>'F4.2'!B238</f>
        <v>Asset Recived From Civil-U#8-StructuralSteelWorks4TGBldgA2EBays-10201</v>
      </c>
      <c r="C239" s="53" t="str">
        <f>'F4.2'!D238</f>
        <v>N.A.</v>
      </c>
      <c r="D239" s="403" t="str">
        <f>IF('F4.2'!F238=0,"-",'F4.2'!F238)</f>
        <v>-</v>
      </c>
      <c r="E239" s="118">
        <f>'F4.2'!H238</f>
        <v>0</v>
      </c>
      <c r="F239" s="404">
        <f>'F4.2'!T238</f>
        <v>1.397639E-3</v>
      </c>
      <c r="G239" s="404">
        <f>'F4.2'!AS238</f>
        <v>0</v>
      </c>
      <c r="H239" s="404">
        <f t="shared" si="25"/>
        <v>1.397639E-3</v>
      </c>
      <c r="I239" s="404">
        <f>'F4.2'!U238</f>
        <v>0</v>
      </c>
      <c r="J239" s="404">
        <f>'F4.2'!AT238</f>
        <v>0</v>
      </c>
      <c r="K239" s="405"/>
      <c r="L239" s="405"/>
      <c r="M239" s="404">
        <f t="shared" si="26"/>
        <v>0</v>
      </c>
      <c r="N239" s="404">
        <f t="shared" si="27"/>
        <v>1.397639E-3</v>
      </c>
    </row>
    <row r="240" spans="1:14" hidden="1" outlineLevel="1">
      <c r="A240" s="68">
        <f>'F4.2'!A239</f>
        <v>5</v>
      </c>
      <c r="B240" s="123" t="str">
        <f>'F4.2'!B239</f>
        <v>Asset Recived From Civil-U#8-WTP Building-10201</v>
      </c>
      <c r="C240" s="53" t="str">
        <f>'F4.2'!D239</f>
        <v>N.A.</v>
      </c>
      <c r="D240" s="403" t="str">
        <f>IF('F4.2'!F239=0,"-",'F4.2'!F239)</f>
        <v>-</v>
      </c>
      <c r="E240" s="118">
        <f>'F4.2'!H239</f>
        <v>0</v>
      </c>
      <c r="F240" s="404">
        <f>'F4.2'!T239</f>
        <v>1.14825E-4</v>
      </c>
      <c r="G240" s="404">
        <f>'F4.2'!AS239</f>
        <v>0</v>
      </c>
      <c r="H240" s="404">
        <f t="shared" si="25"/>
        <v>1.14825E-4</v>
      </c>
      <c r="I240" s="404">
        <f>'F4.2'!U239</f>
        <v>0</v>
      </c>
      <c r="J240" s="404">
        <f>'F4.2'!AT239</f>
        <v>0</v>
      </c>
      <c r="K240" s="405"/>
      <c r="L240" s="405"/>
      <c r="M240" s="404">
        <f t="shared" si="26"/>
        <v>0</v>
      </c>
      <c r="N240" s="404">
        <f t="shared" si="27"/>
        <v>1.14825E-4</v>
      </c>
    </row>
    <row r="241" spans="1:14" ht="30" hidden="1" outlineLevel="1">
      <c r="A241" s="68">
        <f>'F4.2'!A240</f>
        <v>6</v>
      </c>
      <c r="B241" s="123" t="str">
        <f>'F4.2'!B240</f>
        <v>Asset Recived From Civil-U#8-DG SET ROOM CUM AIR COMP. HOUSE-10201</v>
      </c>
      <c r="C241" s="53" t="str">
        <f>'F4.2'!D240</f>
        <v>N.A.</v>
      </c>
      <c r="D241" s="403" t="str">
        <f>IF('F4.2'!F240=0,"-",'F4.2'!F240)</f>
        <v>-</v>
      </c>
      <c r="E241" s="118">
        <f>'F4.2'!H240</f>
        <v>0</v>
      </c>
      <c r="F241" s="404">
        <f>'F4.2'!T240</f>
        <v>1.05983E-4</v>
      </c>
      <c r="G241" s="404">
        <f>'F4.2'!AS240</f>
        <v>0</v>
      </c>
      <c r="H241" s="404">
        <f t="shared" si="25"/>
        <v>1.05983E-4</v>
      </c>
      <c r="I241" s="404">
        <f>'F4.2'!U240</f>
        <v>0</v>
      </c>
      <c r="J241" s="404">
        <f>'F4.2'!AT240</f>
        <v>0</v>
      </c>
      <c r="K241" s="405"/>
      <c r="L241" s="405"/>
      <c r="M241" s="404">
        <f t="shared" si="26"/>
        <v>0</v>
      </c>
      <c r="N241" s="404">
        <f t="shared" si="27"/>
        <v>1.05983E-4</v>
      </c>
    </row>
    <row r="242" spans="1:14" ht="30" hidden="1" outlineLevel="1">
      <c r="A242" s="68">
        <f>'F4.2'!A241</f>
        <v>7</v>
      </c>
      <c r="B242" s="123" t="str">
        <f>'F4.2'!B241</f>
        <v>Asset Recived From Civil-U#8-WTP-Raw/Fire water pump House-10233</v>
      </c>
      <c r="C242" s="53" t="str">
        <f>'F4.2'!D241</f>
        <v>N.A.</v>
      </c>
      <c r="D242" s="403" t="str">
        <f>IF('F4.2'!F241=0,"-",'F4.2'!F241)</f>
        <v>-</v>
      </c>
      <c r="E242" s="118">
        <f>'F4.2'!H241</f>
        <v>0</v>
      </c>
      <c r="F242" s="404">
        <f>'F4.2'!T241</f>
        <v>6.9018599999999997E-4</v>
      </c>
      <c r="G242" s="404">
        <f>'F4.2'!AS241</f>
        <v>0</v>
      </c>
      <c r="H242" s="404">
        <f t="shared" si="25"/>
        <v>6.9018599999999997E-4</v>
      </c>
      <c r="I242" s="404">
        <f>'F4.2'!U241</f>
        <v>0</v>
      </c>
      <c r="J242" s="404">
        <f>'F4.2'!AT241</f>
        <v>0</v>
      </c>
      <c r="K242" s="405"/>
      <c r="L242" s="405"/>
      <c r="M242" s="404">
        <f t="shared" si="26"/>
        <v>0</v>
      </c>
      <c r="N242" s="404">
        <f t="shared" si="27"/>
        <v>6.9018599999999997E-4</v>
      </c>
    </row>
    <row r="243" spans="1:14" ht="30.95" hidden="1" customHeight="1" outlineLevel="1">
      <c r="A243" s="68">
        <f>'F4.2'!A242</f>
        <v>8</v>
      </c>
      <c r="B243" s="123" t="str">
        <f>'F4.2'!B242</f>
        <v>Asset Recived From Civil-U#8-SERVICE BUILDING -10211</v>
      </c>
      <c r="C243" s="53" t="str">
        <f>'F4.2'!D242</f>
        <v>N.A.</v>
      </c>
      <c r="D243" s="403" t="str">
        <f>IF('F4.2'!F242=0,"-",'F4.2'!F242)</f>
        <v>-</v>
      </c>
      <c r="E243" s="118">
        <f>'F4.2'!H242</f>
        <v>0</v>
      </c>
      <c r="F243" s="404">
        <f>'F4.2'!T242</f>
        <v>5.51437E-4</v>
      </c>
      <c r="G243" s="404">
        <f>'F4.2'!AS242</f>
        <v>0</v>
      </c>
      <c r="H243" s="404">
        <f t="shared" si="25"/>
        <v>5.51437E-4</v>
      </c>
      <c r="I243" s="404">
        <f>'F4.2'!U242</f>
        <v>0</v>
      </c>
      <c r="J243" s="404">
        <f>'F4.2'!AT242</f>
        <v>0</v>
      </c>
      <c r="K243" s="405"/>
      <c r="L243" s="405"/>
      <c r="M243" s="404">
        <f t="shared" si="26"/>
        <v>0</v>
      </c>
      <c r="N243" s="404">
        <f t="shared" si="27"/>
        <v>5.51437E-4</v>
      </c>
    </row>
    <row r="244" spans="1:14" hidden="1" outlineLevel="1">
      <c r="A244" s="68">
        <f>'F4.2'!A243</f>
        <v>9</v>
      </c>
      <c r="B244" s="123" t="str">
        <f>'F4.2'!B243</f>
        <v>Asset Recived From Civil-U#8-Canteen -10233</v>
      </c>
      <c r="C244" s="53" t="str">
        <f>'F4.2'!D243</f>
        <v>N.A.</v>
      </c>
      <c r="D244" s="403" t="str">
        <f>IF('F4.2'!F243=0,"-",'F4.2'!F243)</f>
        <v>-</v>
      </c>
      <c r="E244" s="118">
        <f>'F4.2'!H243</f>
        <v>0</v>
      </c>
      <c r="F244" s="404">
        <f>'F4.2'!T243</f>
        <v>7.2491400000000001E-4</v>
      </c>
      <c r="G244" s="404">
        <f>'F4.2'!AS243</f>
        <v>0</v>
      </c>
      <c r="H244" s="404">
        <f t="shared" si="25"/>
        <v>7.2491400000000001E-4</v>
      </c>
      <c r="I244" s="404">
        <f>'F4.2'!U243</f>
        <v>0</v>
      </c>
      <c r="J244" s="404">
        <f>'F4.2'!AT243</f>
        <v>0</v>
      </c>
      <c r="K244" s="405"/>
      <c r="L244" s="405"/>
      <c r="M244" s="404">
        <f t="shared" si="26"/>
        <v>0</v>
      </c>
      <c r="N244" s="404">
        <f t="shared" si="27"/>
        <v>7.2491400000000001E-4</v>
      </c>
    </row>
    <row r="245" spans="1:14" hidden="1" outlineLevel="1">
      <c r="A245" s="68">
        <f>'F4.2'!A244</f>
        <v>10</v>
      </c>
      <c r="B245" s="123" t="str">
        <f>'F4.2'!B244</f>
        <v>Asset Recived From Civil-U#8-PARKING SHED -10233</v>
      </c>
      <c r="C245" s="53" t="str">
        <f>'F4.2'!D244</f>
        <v>N.A.</v>
      </c>
      <c r="D245" s="403" t="str">
        <f>IF('F4.2'!F244=0,"-",'F4.2'!F244)</f>
        <v>-</v>
      </c>
      <c r="E245" s="118">
        <f>'F4.2'!H244</f>
        <v>0</v>
      </c>
      <c r="F245" s="404">
        <f>'F4.2'!T244</f>
        <v>6.1109999999999996E-6</v>
      </c>
      <c r="G245" s="404">
        <f>'F4.2'!AS244</f>
        <v>0</v>
      </c>
      <c r="H245" s="404">
        <f t="shared" si="25"/>
        <v>6.1109999999999996E-6</v>
      </c>
      <c r="I245" s="404">
        <f>'F4.2'!U244</f>
        <v>0</v>
      </c>
      <c r="J245" s="404">
        <f>'F4.2'!AT244</f>
        <v>0</v>
      </c>
      <c r="K245" s="405"/>
      <c r="L245" s="405"/>
      <c r="M245" s="404">
        <f t="shared" si="26"/>
        <v>0</v>
      </c>
      <c r="N245" s="404">
        <f t="shared" si="27"/>
        <v>6.1109999999999996E-6</v>
      </c>
    </row>
    <row r="246" spans="1:14" hidden="1" outlineLevel="1">
      <c r="A246" s="68">
        <f>'F4.2'!A245</f>
        <v>11</v>
      </c>
      <c r="B246" s="123" t="str">
        <f>'F4.2'!B245</f>
        <v>Asset Recived From Civil-U#8-Time Security Building -10233</v>
      </c>
      <c r="C246" s="53" t="str">
        <f>'F4.2'!D245</f>
        <v>N.A.</v>
      </c>
      <c r="D246" s="403" t="str">
        <f>IF('F4.2'!F245=0,"-",'F4.2'!F245)</f>
        <v>-</v>
      </c>
      <c r="E246" s="118">
        <f>'F4.2'!H245</f>
        <v>0</v>
      </c>
      <c r="F246" s="404">
        <f>'F4.2'!T245</f>
        <v>3.595E-5</v>
      </c>
      <c r="G246" s="404">
        <f>'F4.2'!AS245</f>
        <v>0</v>
      </c>
      <c r="H246" s="404">
        <f t="shared" si="25"/>
        <v>3.595E-5</v>
      </c>
      <c r="I246" s="404">
        <f>'F4.2'!U245</f>
        <v>0</v>
      </c>
      <c r="J246" s="404">
        <f>'F4.2'!AT245</f>
        <v>0</v>
      </c>
      <c r="K246" s="405"/>
      <c r="L246" s="405"/>
      <c r="M246" s="404">
        <f t="shared" si="26"/>
        <v>0</v>
      </c>
      <c r="N246" s="404">
        <f t="shared" si="27"/>
        <v>3.595E-5</v>
      </c>
    </row>
    <row r="247" spans="1:14" ht="30" hidden="1" outlineLevel="1">
      <c r="A247" s="68">
        <f>'F4.2'!A246</f>
        <v>12</v>
      </c>
      <c r="B247" s="123" t="str">
        <f>'F4.2'!B246</f>
        <v>Asset Recived From Civil-U#8-Misc.Building/structure/Watchtower-10233</v>
      </c>
      <c r="C247" s="53" t="str">
        <f>'F4.2'!D246</f>
        <v>N.A.</v>
      </c>
      <c r="D247" s="403" t="str">
        <f>IF('F4.2'!F246=0,"-",'F4.2'!F246)</f>
        <v>-</v>
      </c>
      <c r="E247" s="118">
        <f>'F4.2'!H246</f>
        <v>0</v>
      </c>
      <c r="F247" s="404">
        <f>'F4.2'!T246</f>
        <v>1.7243E-4</v>
      </c>
      <c r="G247" s="404">
        <f>'F4.2'!AS246</f>
        <v>0</v>
      </c>
      <c r="H247" s="404">
        <f t="shared" si="25"/>
        <v>1.7243E-4</v>
      </c>
      <c r="I247" s="404">
        <f>'F4.2'!U246</f>
        <v>0</v>
      </c>
      <c r="J247" s="404">
        <f>'F4.2'!AT246</f>
        <v>0</v>
      </c>
      <c r="K247" s="405"/>
      <c r="L247" s="405"/>
      <c r="M247" s="404">
        <f t="shared" si="26"/>
        <v>0</v>
      </c>
      <c r="N247" s="404">
        <f t="shared" si="27"/>
        <v>1.7243E-4</v>
      </c>
    </row>
    <row r="248" spans="1:14" ht="30" hidden="1" outlineLevel="1">
      <c r="A248" s="68">
        <f>'F4.2'!A247</f>
        <v>13</v>
      </c>
      <c r="B248" s="123" t="str">
        <f>'F4.2'!B247</f>
        <v>Asset Recived From Civil-U#8-Boundry compound wall Mall-10233</v>
      </c>
      <c r="C248" s="53" t="str">
        <f>'F4.2'!D247</f>
        <v>N.A.</v>
      </c>
      <c r="D248" s="403" t="str">
        <f>IF('F4.2'!F247=0,"-",'F4.2'!F247)</f>
        <v>-</v>
      </c>
      <c r="E248" s="118">
        <f>'F4.2'!H247</f>
        <v>0</v>
      </c>
      <c r="F248" s="404">
        <f>'F4.2'!T247</f>
        <v>0.15765880700000001</v>
      </c>
      <c r="G248" s="404">
        <f>'F4.2'!AS247</f>
        <v>0</v>
      </c>
      <c r="H248" s="404">
        <f t="shared" si="25"/>
        <v>0.15765880700000001</v>
      </c>
      <c r="I248" s="404">
        <f>'F4.2'!U247</f>
        <v>0</v>
      </c>
      <c r="J248" s="404">
        <f>'F4.2'!AT247</f>
        <v>0</v>
      </c>
      <c r="K248" s="405"/>
      <c r="L248" s="405"/>
      <c r="M248" s="404">
        <f t="shared" si="26"/>
        <v>0</v>
      </c>
      <c r="N248" s="404">
        <f t="shared" si="27"/>
        <v>0.15765880700000001</v>
      </c>
    </row>
    <row r="249" spans="1:14" hidden="1" outlineLevel="1">
      <c r="A249" s="68">
        <f>'F4.2'!A248</f>
        <v>14</v>
      </c>
      <c r="B249" s="123" t="str">
        <f>'F4.2'!B248</f>
        <v>Asset Recived From Civil-U#8-Workshop civil work-10233</v>
      </c>
      <c r="C249" s="53" t="str">
        <f>'F4.2'!D248</f>
        <v>N.A.</v>
      </c>
      <c r="D249" s="403" t="str">
        <f>IF('F4.2'!F248=0,"-",'F4.2'!F248)</f>
        <v>-</v>
      </c>
      <c r="E249" s="118">
        <f>'F4.2'!H248</f>
        <v>0</v>
      </c>
      <c r="F249" s="404">
        <f>'F4.2'!T248</f>
        <v>4.1879999999999999E-5</v>
      </c>
      <c r="G249" s="404">
        <f>'F4.2'!AS248</f>
        <v>0</v>
      </c>
      <c r="H249" s="404">
        <f t="shared" si="25"/>
        <v>4.1879999999999999E-5</v>
      </c>
      <c r="I249" s="404">
        <f>'F4.2'!U248</f>
        <v>0</v>
      </c>
      <c r="J249" s="404">
        <f>'F4.2'!AT248</f>
        <v>0</v>
      </c>
      <c r="K249" s="405"/>
      <c r="L249" s="405"/>
      <c r="M249" s="404">
        <f t="shared" si="26"/>
        <v>0</v>
      </c>
      <c r="N249" s="404">
        <f t="shared" si="27"/>
        <v>4.1879999999999999E-5</v>
      </c>
    </row>
    <row r="250" spans="1:14" ht="30" hidden="1" outlineLevel="1">
      <c r="A250" s="68">
        <f>'F4.2'!A249</f>
        <v>15</v>
      </c>
      <c r="B250" s="123" t="str">
        <f>'F4.2'!B249</f>
        <v>Asset Recived From Civil-U#8-Interior Work for CEC-I Office-10233</v>
      </c>
      <c r="C250" s="53" t="str">
        <f>'F4.2'!D249</f>
        <v>N.A.</v>
      </c>
      <c r="D250" s="403" t="str">
        <f>IF('F4.2'!F249=0,"-",'F4.2'!F249)</f>
        <v>-</v>
      </c>
      <c r="E250" s="118">
        <f>'F4.2'!H249</f>
        <v>0</v>
      </c>
      <c r="F250" s="404">
        <f>'F4.2'!T249</f>
        <v>5.6437999999999997E-5</v>
      </c>
      <c r="G250" s="404">
        <f>'F4.2'!AS249</f>
        <v>0</v>
      </c>
      <c r="H250" s="404">
        <f t="shared" si="25"/>
        <v>5.6437999999999997E-5</v>
      </c>
      <c r="I250" s="404">
        <f>'F4.2'!U249</f>
        <v>0</v>
      </c>
      <c r="J250" s="404">
        <f>'F4.2'!AT249</f>
        <v>0</v>
      </c>
      <c r="K250" s="405"/>
      <c r="L250" s="405"/>
      <c r="M250" s="404">
        <f t="shared" si="26"/>
        <v>0</v>
      </c>
      <c r="N250" s="404">
        <f t="shared" si="27"/>
        <v>5.6437999999999997E-5</v>
      </c>
    </row>
    <row r="251" spans="1:14" hidden="1" outlineLevel="1">
      <c r="A251" s="68">
        <f>'F4.2'!A250</f>
        <v>16</v>
      </c>
      <c r="B251" s="123" t="str">
        <f>'F4.2'!B250</f>
        <v>Asset Recived From Civil-U#8-WTP-Raw water reservoir -10305</v>
      </c>
      <c r="C251" s="53" t="str">
        <f>'F4.2'!D250</f>
        <v>N.A.</v>
      </c>
      <c r="D251" s="403" t="str">
        <f>IF('F4.2'!F250=0,"-",'F4.2'!F250)</f>
        <v>-</v>
      </c>
      <c r="E251" s="118">
        <f>'F4.2'!H250</f>
        <v>0</v>
      </c>
      <c r="F251" s="404">
        <f>'F4.2'!T250</f>
        <v>1.224798E-3</v>
      </c>
      <c r="G251" s="404">
        <f>'F4.2'!AS250</f>
        <v>0</v>
      </c>
      <c r="H251" s="404">
        <f t="shared" si="25"/>
        <v>1.224798E-3</v>
      </c>
      <c r="I251" s="404">
        <f>'F4.2'!U250</f>
        <v>0</v>
      </c>
      <c r="J251" s="404">
        <f>'F4.2'!AT250</f>
        <v>0</v>
      </c>
      <c r="K251" s="405"/>
      <c r="L251" s="405"/>
      <c r="M251" s="404">
        <f t="shared" si="26"/>
        <v>0</v>
      </c>
      <c r="N251" s="404">
        <f t="shared" si="27"/>
        <v>1.224798E-3</v>
      </c>
    </row>
    <row r="252" spans="1:14" hidden="1" outlineLevel="1">
      <c r="A252" s="68">
        <f>'F4.2'!A251</f>
        <v>17</v>
      </c>
      <c r="B252" s="123" t="str">
        <f>'F4.2'!B251</f>
        <v>Asset Recived From Civil-U#8-WTP-Clarifier -10305</v>
      </c>
      <c r="C252" s="53" t="str">
        <f>'F4.2'!D251</f>
        <v>N.A.</v>
      </c>
      <c r="D252" s="403" t="str">
        <f>IF('F4.2'!F251=0,"-",'F4.2'!F251)</f>
        <v>-</v>
      </c>
      <c r="E252" s="118">
        <f>'F4.2'!H251</f>
        <v>0</v>
      </c>
      <c r="F252" s="404">
        <f>'F4.2'!T251</f>
        <v>1.1651750000000001E-3</v>
      </c>
      <c r="G252" s="404">
        <f>'F4.2'!AS251</f>
        <v>0</v>
      </c>
      <c r="H252" s="404">
        <f t="shared" si="25"/>
        <v>1.1651750000000001E-3</v>
      </c>
      <c r="I252" s="404">
        <f>'F4.2'!U251</f>
        <v>0</v>
      </c>
      <c r="J252" s="404">
        <f>'F4.2'!AT251</f>
        <v>0</v>
      </c>
      <c r="K252" s="405"/>
      <c r="L252" s="405"/>
      <c r="M252" s="404">
        <f t="shared" si="26"/>
        <v>0</v>
      </c>
      <c r="N252" s="404">
        <f t="shared" si="27"/>
        <v>1.1651750000000001E-3</v>
      </c>
    </row>
    <row r="253" spans="1:14" ht="30" hidden="1" outlineLevel="1">
      <c r="A253" s="68">
        <f>'F4.2'!A252</f>
        <v>18</v>
      </c>
      <c r="B253" s="123" t="str">
        <f>'F4.2'!B252</f>
        <v>Asset Recived From Civil-U#8-WTP-Clarifier Water Storage Tank-10305</v>
      </c>
      <c r="C253" s="53" t="str">
        <f>'F4.2'!D252</f>
        <v>N.A.</v>
      </c>
      <c r="D253" s="403" t="str">
        <f>IF('F4.2'!F252=0,"-",'F4.2'!F252)</f>
        <v>-</v>
      </c>
      <c r="E253" s="118">
        <f>'F4.2'!H252</f>
        <v>0</v>
      </c>
      <c r="F253" s="404">
        <f>'F4.2'!T252</f>
        <v>1.9514200000000001E-4</v>
      </c>
      <c r="G253" s="404">
        <f>'F4.2'!AS252</f>
        <v>0</v>
      </c>
      <c r="H253" s="404">
        <f t="shared" si="25"/>
        <v>1.9514200000000001E-4</v>
      </c>
      <c r="I253" s="404">
        <f>'F4.2'!U252</f>
        <v>0</v>
      </c>
      <c r="J253" s="404">
        <f>'F4.2'!AT252</f>
        <v>0</v>
      </c>
      <c r="K253" s="405"/>
      <c r="L253" s="405"/>
      <c r="M253" s="404">
        <f t="shared" si="26"/>
        <v>0</v>
      </c>
      <c r="N253" s="404">
        <f t="shared" si="27"/>
        <v>1.9514200000000001E-4</v>
      </c>
    </row>
    <row r="254" spans="1:14" hidden="1" outlineLevel="1">
      <c r="A254" s="68">
        <f>'F4.2'!A253</f>
        <v>19</v>
      </c>
      <c r="B254" s="123" t="str">
        <f>'F4.2'!B253</f>
        <v>Asset Recived From Civil-U#8-C.W. pump house &amp; forebay-10310</v>
      </c>
      <c r="C254" s="53" t="str">
        <f>'F4.2'!D253</f>
        <v>N.A.</v>
      </c>
      <c r="D254" s="403" t="str">
        <f>IF('F4.2'!F253=0,"-",'F4.2'!F253)</f>
        <v>-</v>
      </c>
      <c r="E254" s="118">
        <f>'F4.2'!H253</f>
        <v>0</v>
      </c>
      <c r="F254" s="404">
        <f>'F4.2'!T253</f>
        <v>5.2946099999999995E-4</v>
      </c>
      <c r="G254" s="404">
        <f>'F4.2'!AS253</f>
        <v>0</v>
      </c>
      <c r="H254" s="404">
        <f t="shared" si="25"/>
        <v>5.2946099999999995E-4</v>
      </c>
      <c r="I254" s="404">
        <f>'F4.2'!U253</f>
        <v>0</v>
      </c>
      <c r="J254" s="404">
        <f>'F4.2'!AT253</f>
        <v>0</v>
      </c>
      <c r="K254" s="405"/>
      <c r="L254" s="405"/>
      <c r="M254" s="404">
        <f t="shared" si="26"/>
        <v>0</v>
      </c>
      <c r="N254" s="404">
        <f t="shared" si="27"/>
        <v>5.2946099999999995E-4</v>
      </c>
    </row>
    <row r="255" spans="1:14" ht="30" hidden="1" outlineLevel="1">
      <c r="A255" s="68">
        <f>'F4.2'!A254</f>
        <v>20</v>
      </c>
      <c r="B255" s="123" t="str">
        <f>'F4.2'!B254</f>
        <v>Asset Recived From Civil-U#8-Construction of STP for Colony-10322</v>
      </c>
      <c r="C255" s="53" t="str">
        <f>'F4.2'!D254</f>
        <v>N.A.</v>
      </c>
      <c r="D255" s="403" t="str">
        <f>IF('F4.2'!F254=0,"-",'F4.2'!F254)</f>
        <v>-</v>
      </c>
      <c r="E255" s="118">
        <f>'F4.2'!H254</f>
        <v>0</v>
      </c>
      <c r="F255" s="404">
        <f>'F4.2'!T254</f>
        <v>1.79662E-4</v>
      </c>
      <c r="G255" s="404">
        <f>'F4.2'!AS254</f>
        <v>0</v>
      </c>
      <c r="H255" s="404">
        <f t="shared" si="25"/>
        <v>1.79662E-4</v>
      </c>
      <c r="I255" s="404">
        <f>'F4.2'!U254</f>
        <v>0</v>
      </c>
      <c r="J255" s="404">
        <f>'F4.2'!AT254</f>
        <v>0</v>
      </c>
      <c r="K255" s="405"/>
      <c r="L255" s="405"/>
      <c r="M255" s="404">
        <f t="shared" si="26"/>
        <v>0</v>
      </c>
      <c r="N255" s="404">
        <f t="shared" si="27"/>
        <v>1.79662E-4</v>
      </c>
    </row>
    <row r="256" spans="1:14" hidden="1" outlineLevel="1">
      <c r="A256" s="68">
        <f>'F4.2'!A255</f>
        <v>21</v>
      </c>
      <c r="B256" s="123" t="str">
        <f>'F4.2'!B255</f>
        <v>Asset Recived From Civil-U#8-Cooling Towers-10311</v>
      </c>
      <c r="C256" s="53" t="str">
        <f>'F4.2'!D255</f>
        <v>N.A.</v>
      </c>
      <c r="D256" s="403" t="str">
        <f>IF('F4.2'!F255=0,"-",'F4.2'!F255)</f>
        <v>-</v>
      </c>
      <c r="E256" s="118">
        <f>'F4.2'!H255</f>
        <v>0</v>
      </c>
      <c r="F256" s="404">
        <f>'F4.2'!T255</f>
        <v>0.37627639299999999</v>
      </c>
      <c r="G256" s="404">
        <f>'F4.2'!AS255</f>
        <v>0</v>
      </c>
      <c r="H256" s="404">
        <f t="shared" si="25"/>
        <v>0.37627639299999999</v>
      </c>
      <c r="I256" s="404">
        <f>'F4.2'!U255</f>
        <v>0</v>
      </c>
      <c r="J256" s="404">
        <f>'F4.2'!AT255</f>
        <v>0</v>
      </c>
      <c r="K256" s="405"/>
      <c r="L256" s="405"/>
      <c r="M256" s="404">
        <f t="shared" si="26"/>
        <v>0</v>
      </c>
      <c r="N256" s="404">
        <f t="shared" si="27"/>
        <v>0.37627639299999999</v>
      </c>
    </row>
    <row r="257" spans="1:14" hidden="1" outlineLevel="1">
      <c r="A257" s="68">
        <f>'F4.2'!A256</f>
        <v>22</v>
      </c>
      <c r="B257" s="123" t="str">
        <f>'F4.2'!B256</f>
        <v>Asset Recived From Civil-U#8-Railway sidings-10412</v>
      </c>
      <c r="C257" s="53" t="str">
        <f>'F4.2'!D256</f>
        <v>N.A.</v>
      </c>
      <c r="D257" s="403" t="str">
        <f>IF('F4.2'!F256=0,"-",'F4.2'!F256)</f>
        <v>-</v>
      </c>
      <c r="E257" s="118">
        <f>'F4.2'!H256</f>
        <v>0</v>
      </c>
      <c r="F257" s="404">
        <f>'F4.2'!T256</f>
        <v>0.13615478800000003</v>
      </c>
      <c r="G257" s="404">
        <f>'F4.2'!AS256</f>
        <v>0</v>
      </c>
      <c r="H257" s="404">
        <f t="shared" si="25"/>
        <v>0.13615478800000003</v>
      </c>
      <c r="I257" s="404">
        <f>'F4.2'!U256</f>
        <v>0</v>
      </c>
      <c r="J257" s="404">
        <f>'F4.2'!AT256</f>
        <v>0</v>
      </c>
      <c r="K257" s="405"/>
      <c r="L257" s="405"/>
      <c r="M257" s="404">
        <f t="shared" si="26"/>
        <v>0</v>
      </c>
      <c r="N257" s="404">
        <f t="shared" si="27"/>
        <v>0.13615478800000003</v>
      </c>
    </row>
    <row r="258" spans="1:14" hidden="1" outlineLevel="1">
      <c r="A258" s="68">
        <f>'F4.2'!A257</f>
        <v>23</v>
      </c>
      <c r="B258" s="123" t="str">
        <f>'F4.2'!B257</f>
        <v>Asset Recived From Civil-U#8-In plant Roads -10401</v>
      </c>
      <c r="C258" s="53" t="str">
        <f>'F4.2'!D257</f>
        <v>N.A.</v>
      </c>
      <c r="D258" s="403" t="str">
        <f>IF('F4.2'!F257=0,"-",'F4.2'!F257)</f>
        <v>-</v>
      </c>
      <c r="E258" s="118">
        <f>'F4.2'!H257</f>
        <v>0</v>
      </c>
      <c r="F258" s="404">
        <f>'F4.2'!T257</f>
        <v>9.1029900000000005E-4</v>
      </c>
      <c r="G258" s="404">
        <f>'F4.2'!AS257</f>
        <v>0</v>
      </c>
      <c r="H258" s="404">
        <f t="shared" si="25"/>
        <v>9.1029900000000005E-4</v>
      </c>
      <c r="I258" s="404">
        <f>'F4.2'!U257</f>
        <v>0</v>
      </c>
      <c r="J258" s="404">
        <f>'F4.2'!AT257</f>
        <v>0</v>
      </c>
      <c r="K258" s="405"/>
      <c r="L258" s="405"/>
      <c r="M258" s="404">
        <f t="shared" si="26"/>
        <v>0</v>
      </c>
      <c r="N258" s="404">
        <f t="shared" si="27"/>
        <v>9.1029900000000005E-4</v>
      </c>
    </row>
    <row r="259" spans="1:14" hidden="1" outlineLevel="1">
      <c r="A259" s="68">
        <f>'F4.2'!A258</f>
        <v>24</v>
      </c>
      <c r="B259" s="123" t="str">
        <f>'F4.2'!B258</f>
        <v>Asset Recived From Civil-U#8-Pipe Rack -10419</v>
      </c>
      <c r="C259" s="53" t="str">
        <f>'F4.2'!D258</f>
        <v>N.A.</v>
      </c>
      <c r="D259" s="403" t="str">
        <f>IF('F4.2'!F258=0,"-",'F4.2'!F258)</f>
        <v>-</v>
      </c>
      <c r="E259" s="118">
        <f>'F4.2'!H258</f>
        <v>0</v>
      </c>
      <c r="F259" s="404">
        <f>'F4.2'!T258</f>
        <v>4.1823400000000002E-4</v>
      </c>
      <c r="G259" s="404">
        <f>'F4.2'!AS258</f>
        <v>0</v>
      </c>
      <c r="H259" s="404">
        <f t="shared" si="25"/>
        <v>4.1823400000000002E-4</v>
      </c>
      <c r="I259" s="404">
        <f>'F4.2'!U258</f>
        <v>0</v>
      </c>
      <c r="J259" s="404">
        <f>'F4.2'!AT258</f>
        <v>0</v>
      </c>
      <c r="K259" s="405"/>
      <c r="L259" s="405"/>
      <c r="M259" s="404">
        <f t="shared" si="26"/>
        <v>0</v>
      </c>
      <c r="N259" s="404">
        <f t="shared" si="27"/>
        <v>4.1823400000000002E-4</v>
      </c>
    </row>
    <row r="260" spans="1:14" hidden="1" outlineLevel="1">
      <c r="A260" s="68">
        <f>'F4.2'!A259</f>
        <v>25</v>
      </c>
      <c r="B260" s="123" t="str">
        <f>'F4.2'!B259</f>
        <v>Asset Recived From Civil-U#8-Transformar yard area -10541</v>
      </c>
      <c r="C260" s="53" t="str">
        <f>'F4.2'!D259</f>
        <v>N.A.</v>
      </c>
      <c r="D260" s="403" t="str">
        <f>IF('F4.2'!F259=0,"-",'F4.2'!F259)</f>
        <v>-</v>
      </c>
      <c r="E260" s="118">
        <f>'F4.2'!H259</f>
        <v>0</v>
      </c>
      <c r="F260" s="404">
        <f>'F4.2'!T259</f>
        <v>5.31695E-4</v>
      </c>
      <c r="G260" s="404">
        <f>'F4.2'!AS259</f>
        <v>0</v>
      </c>
      <c r="H260" s="404">
        <f t="shared" si="25"/>
        <v>5.31695E-4</v>
      </c>
      <c r="I260" s="404">
        <f>'F4.2'!U259</f>
        <v>0</v>
      </c>
      <c r="J260" s="404">
        <f>'F4.2'!AT259</f>
        <v>0</v>
      </c>
      <c r="K260" s="405"/>
      <c r="L260" s="405"/>
      <c r="M260" s="404">
        <f t="shared" si="26"/>
        <v>0</v>
      </c>
      <c r="N260" s="404">
        <f t="shared" si="27"/>
        <v>5.31695E-4</v>
      </c>
    </row>
    <row r="261" spans="1:14" ht="30" hidden="1" outlineLevel="1">
      <c r="A261" s="68">
        <f>'F4.2'!A260</f>
        <v>26</v>
      </c>
      <c r="B261" s="123" t="str">
        <f>'F4.2'!B260</f>
        <v>Asset Recived From Civil-U#8-BA-Boiler and Auxilary foundation-10501</v>
      </c>
      <c r="C261" s="53" t="str">
        <f>'F4.2'!D260</f>
        <v>N.A.</v>
      </c>
      <c r="D261" s="403" t="str">
        <f>IF('F4.2'!F260=0,"-",'F4.2'!F260)</f>
        <v>-</v>
      </c>
      <c r="E261" s="118">
        <f>'F4.2'!H260</f>
        <v>0</v>
      </c>
      <c r="F261" s="404">
        <f>'F4.2'!T260</f>
        <v>6.1116199999999999E-3</v>
      </c>
      <c r="G261" s="404">
        <f>'F4.2'!AS260</f>
        <v>0</v>
      </c>
      <c r="H261" s="404">
        <f t="shared" si="25"/>
        <v>6.1116199999999999E-3</v>
      </c>
      <c r="I261" s="404">
        <f>'F4.2'!U260</f>
        <v>0</v>
      </c>
      <c r="J261" s="404">
        <f>'F4.2'!AT260</f>
        <v>0</v>
      </c>
      <c r="K261" s="405"/>
      <c r="L261" s="405"/>
      <c r="M261" s="404">
        <f t="shared" si="26"/>
        <v>0</v>
      </c>
      <c r="N261" s="404">
        <f t="shared" si="27"/>
        <v>6.1116199999999999E-3</v>
      </c>
    </row>
    <row r="262" spans="1:14" hidden="1" outlineLevel="1">
      <c r="A262" s="68">
        <f>'F4.2'!A261</f>
        <v>27</v>
      </c>
      <c r="B262" s="123" t="str">
        <f>'F4.2'!B261</f>
        <v>Asset Recived From Civil-U#8-BA-FD FAN FOUNDATIONS -10501</v>
      </c>
      <c r="C262" s="53" t="str">
        <f>'F4.2'!D261</f>
        <v>N.A.</v>
      </c>
      <c r="D262" s="403" t="str">
        <f>IF('F4.2'!F261=0,"-",'F4.2'!F261)</f>
        <v>-</v>
      </c>
      <c r="E262" s="118">
        <f>'F4.2'!H261</f>
        <v>0</v>
      </c>
      <c r="F262" s="404">
        <f>'F4.2'!T261</f>
        <v>1.11659E-4</v>
      </c>
      <c r="G262" s="404">
        <f>'F4.2'!AS261</f>
        <v>0</v>
      </c>
      <c r="H262" s="404">
        <f t="shared" si="25"/>
        <v>1.11659E-4</v>
      </c>
      <c r="I262" s="404">
        <f>'F4.2'!U261</f>
        <v>0</v>
      </c>
      <c r="J262" s="404">
        <f>'F4.2'!AT261</f>
        <v>0</v>
      </c>
      <c r="K262" s="405"/>
      <c r="L262" s="405"/>
      <c r="M262" s="404">
        <f t="shared" si="26"/>
        <v>0</v>
      </c>
      <c r="N262" s="404">
        <f t="shared" si="27"/>
        <v>1.11659E-4</v>
      </c>
    </row>
    <row r="263" spans="1:14" hidden="1" outlineLevel="1">
      <c r="A263" s="68">
        <f>'F4.2'!A262</f>
        <v>28</v>
      </c>
      <c r="B263" s="123" t="str">
        <f>'F4.2'!B262</f>
        <v>Asset Recived From Civil-U#8-BA-PA FAN FOUNDATION -10501</v>
      </c>
      <c r="C263" s="53" t="str">
        <f>'F4.2'!D262</f>
        <v>N.A.</v>
      </c>
      <c r="D263" s="403" t="str">
        <f>IF('F4.2'!F262=0,"-",'F4.2'!F262)</f>
        <v>-</v>
      </c>
      <c r="E263" s="118">
        <f>'F4.2'!H262</f>
        <v>0</v>
      </c>
      <c r="F263" s="404">
        <f>'F4.2'!T262</f>
        <v>1.11659E-4</v>
      </c>
      <c r="G263" s="404">
        <f>'F4.2'!AS262</f>
        <v>0</v>
      </c>
      <c r="H263" s="404">
        <f t="shared" si="25"/>
        <v>1.11659E-4</v>
      </c>
      <c r="I263" s="404">
        <f>'F4.2'!U262</f>
        <v>0</v>
      </c>
      <c r="J263" s="404">
        <f>'F4.2'!AT262</f>
        <v>0</v>
      </c>
      <c r="K263" s="405"/>
      <c r="L263" s="405"/>
      <c r="M263" s="404">
        <f t="shared" si="26"/>
        <v>0</v>
      </c>
      <c r="N263" s="404">
        <f t="shared" si="27"/>
        <v>1.11659E-4</v>
      </c>
    </row>
    <row r="264" spans="1:14" hidden="1" outlineLevel="1">
      <c r="A264" s="68">
        <f>'F4.2'!A263</f>
        <v>29</v>
      </c>
      <c r="B264" s="123" t="str">
        <f>'F4.2'!B263</f>
        <v>Asset Recived From Civil-U#8-BA-I.D. Fan foundation -10501</v>
      </c>
      <c r="C264" s="53" t="str">
        <f>'F4.2'!D263</f>
        <v>N.A.</v>
      </c>
      <c r="D264" s="403" t="str">
        <f>IF('F4.2'!F263=0,"-",'F4.2'!F263)</f>
        <v>-</v>
      </c>
      <c r="E264" s="118">
        <f>'F4.2'!H263</f>
        <v>0</v>
      </c>
      <c r="F264" s="404">
        <f>'F4.2'!T263</f>
        <v>2.23317E-4</v>
      </c>
      <c r="G264" s="404">
        <f>'F4.2'!AS263</f>
        <v>0</v>
      </c>
      <c r="H264" s="404">
        <f t="shared" si="25"/>
        <v>2.23317E-4</v>
      </c>
      <c r="I264" s="404">
        <f>'F4.2'!U263</f>
        <v>0</v>
      </c>
      <c r="J264" s="404">
        <f>'F4.2'!AT263</f>
        <v>0</v>
      </c>
      <c r="K264" s="405"/>
      <c r="L264" s="405"/>
      <c r="M264" s="404">
        <f t="shared" si="26"/>
        <v>0</v>
      </c>
      <c r="N264" s="404">
        <f t="shared" si="27"/>
        <v>2.23317E-4</v>
      </c>
    </row>
    <row r="265" spans="1:14" hidden="1" outlineLevel="1">
      <c r="A265" s="68">
        <f>'F4.2'!A264</f>
        <v>30</v>
      </c>
      <c r="B265" s="123" t="str">
        <f>'F4.2'!B264</f>
        <v>Asset Recived From Civil-U#8-BA-MILL FOUNDATION-10501</v>
      </c>
      <c r="C265" s="53" t="str">
        <f>'F4.2'!D264</f>
        <v>N.A.</v>
      </c>
      <c r="D265" s="403" t="str">
        <f>IF('F4.2'!F264=0,"-",'F4.2'!F264)</f>
        <v>-</v>
      </c>
      <c r="E265" s="118">
        <f>'F4.2'!H264</f>
        <v>0</v>
      </c>
      <c r="F265" s="404">
        <f>'F4.2'!T264</f>
        <v>1.98259E-4</v>
      </c>
      <c r="G265" s="404">
        <f>'F4.2'!AS264</f>
        <v>0</v>
      </c>
      <c r="H265" s="404">
        <f t="shared" si="25"/>
        <v>1.98259E-4</v>
      </c>
      <c r="I265" s="404">
        <f>'F4.2'!U264</f>
        <v>0</v>
      </c>
      <c r="J265" s="404">
        <f>'F4.2'!AT264</f>
        <v>0</v>
      </c>
      <c r="K265" s="405"/>
      <c r="L265" s="405"/>
      <c r="M265" s="404">
        <f t="shared" si="26"/>
        <v>0</v>
      </c>
      <c r="N265" s="404">
        <f t="shared" si="27"/>
        <v>1.98259E-4</v>
      </c>
    </row>
    <row r="266" spans="1:14" ht="30" hidden="1" outlineLevel="1">
      <c r="A266" s="68">
        <f>'F4.2'!A265</f>
        <v>31</v>
      </c>
      <c r="B266" s="123" t="str">
        <f>'F4.2'!B265</f>
        <v>Asset Recived From Civil-U#8-BA-BUNKER FOUNDATION &amp; STRUCTURE-10515</v>
      </c>
      <c r="C266" s="53" t="str">
        <f>'F4.2'!D265</f>
        <v>N.A.</v>
      </c>
      <c r="D266" s="403" t="str">
        <f>IF('F4.2'!F265=0,"-",'F4.2'!F265)</f>
        <v>-</v>
      </c>
      <c r="E266" s="118">
        <f>'F4.2'!H265</f>
        <v>0</v>
      </c>
      <c r="F266" s="404">
        <f>'F4.2'!T265</f>
        <v>1.392536E-3</v>
      </c>
      <c r="G266" s="404">
        <f>'F4.2'!AS265</f>
        <v>0</v>
      </c>
      <c r="H266" s="404">
        <f t="shared" si="25"/>
        <v>1.392536E-3</v>
      </c>
      <c r="I266" s="404">
        <f>'F4.2'!U265</f>
        <v>0</v>
      </c>
      <c r="J266" s="404">
        <f>'F4.2'!AT265</f>
        <v>0</v>
      </c>
      <c r="K266" s="405"/>
      <c r="L266" s="405"/>
      <c r="M266" s="404">
        <f t="shared" si="26"/>
        <v>0</v>
      </c>
      <c r="N266" s="404">
        <f t="shared" si="27"/>
        <v>1.392536E-3</v>
      </c>
    </row>
    <row r="267" spans="1:14" hidden="1" outlineLevel="1">
      <c r="A267" s="68">
        <f>'F4.2'!A266</f>
        <v>32</v>
      </c>
      <c r="B267" s="123" t="str">
        <f>'F4.2'!B266</f>
        <v>Asset Recived From Civil-U#8-ESP-10501</v>
      </c>
      <c r="C267" s="53" t="str">
        <f>'F4.2'!D266</f>
        <v>N.A.</v>
      </c>
      <c r="D267" s="403" t="str">
        <f>IF('F4.2'!F266=0,"-",'F4.2'!F266)</f>
        <v>-</v>
      </c>
      <c r="E267" s="118">
        <f>'F4.2'!H266</f>
        <v>0</v>
      </c>
      <c r="F267" s="404">
        <f>'F4.2'!T266</f>
        <v>7.0722000000000005E-4</v>
      </c>
      <c r="G267" s="404">
        <f>'F4.2'!AS266</f>
        <v>0</v>
      </c>
      <c r="H267" s="404">
        <f t="shared" si="25"/>
        <v>7.0722000000000005E-4</v>
      </c>
      <c r="I267" s="404">
        <f>'F4.2'!U266</f>
        <v>0</v>
      </c>
      <c r="J267" s="404">
        <f>'F4.2'!AT266</f>
        <v>0</v>
      </c>
      <c r="K267" s="405"/>
      <c r="L267" s="405"/>
      <c r="M267" s="404">
        <f t="shared" si="26"/>
        <v>0</v>
      </c>
      <c r="N267" s="404">
        <f t="shared" si="27"/>
        <v>7.0722000000000005E-4</v>
      </c>
    </row>
    <row r="268" spans="1:14" hidden="1" outlineLevel="1">
      <c r="A268" s="68">
        <f>'F4.2'!A267</f>
        <v>33</v>
      </c>
      <c r="B268" s="123" t="str">
        <f>'F4.2'!B267</f>
        <v>Asset Recived From Civil-U#8-ESP Control Room-10501</v>
      </c>
      <c r="C268" s="53" t="str">
        <f>'F4.2'!D267</f>
        <v>N.A.</v>
      </c>
      <c r="D268" s="403" t="str">
        <f>IF('F4.2'!F267=0,"-",'F4.2'!F267)</f>
        <v>-</v>
      </c>
      <c r="E268" s="118">
        <f>'F4.2'!H267</f>
        <v>0</v>
      </c>
      <c r="F268" s="404">
        <f>'F4.2'!T267</f>
        <v>4.2763499999999999E-4</v>
      </c>
      <c r="G268" s="404">
        <f>'F4.2'!AS267</f>
        <v>0</v>
      </c>
      <c r="H268" s="404">
        <f t="shared" si="25"/>
        <v>4.2763499999999999E-4</v>
      </c>
      <c r="I268" s="404">
        <f>'F4.2'!U267</f>
        <v>0</v>
      </c>
      <c r="J268" s="404">
        <f>'F4.2'!AT267</f>
        <v>0</v>
      </c>
      <c r="K268" s="405"/>
      <c r="L268" s="405"/>
      <c r="M268" s="404">
        <f t="shared" si="26"/>
        <v>0</v>
      </c>
      <c r="N268" s="404">
        <f t="shared" si="27"/>
        <v>4.2763499999999999E-4</v>
      </c>
    </row>
    <row r="269" spans="1:14" hidden="1" outlineLevel="1">
      <c r="A269" s="68">
        <f>'F4.2'!A268</f>
        <v>34</v>
      </c>
      <c r="B269" s="123" t="str">
        <f>'F4.2'!B268</f>
        <v>Asset Recived From Civil-U#8-RCC Chimney -10501</v>
      </c>
      <c r="C269" s="53" t="str">
        <f>'F4.2'!D268</f>
        <v>N.A.</v>
      </c>
      <c r="D269" s="403" t="str">
        <f>IF('F4.2'!F268=0,"-",'F4.2'!F268)</f>
        <v>-</v>
      </c>
      <c r="E269" s="118">
        <f>'F4.2'!H268</f>
        <v>0</v>
      </c>
      <c r="F269" s="404">
        <f>'F4.2'!T268</f>
        <v>4.612672E-3</v>
      </c>
      <c r="G269" s="404">
        <f>'F4.2'!AS268</f>
        <v>0</v>
      </c>
      <c r="H269" s="404">
        <f t="shared" si="25"/>
        <v>4.612672E-3</v>
      </c>
      <c r="I269" s="404">
        <f>'F4.2'!U268</f>
        <v>0</v>
      </c>
      <c r="J269" s="404">
        <f>'F4.2'!AT268</f>
        <v>0</v>
      </c>
      <c r="K269" s="405"/>
      <c r="L269" s="405"/>
      <c r="M269" s="404">
        <f t="shared" si="26"/>
        <v>0</v>
      </c>
      <c r="N269" s="404">
        <f t="shared" si="27"/>
        <v>4.612672E-3</v>
      </c>
    </row>
    <row r="270" spans="1:14" ht="30" hidden="1" outlineLevel="1">
      <c r="A270" s="68">
        <f>'F4.2'!A269</f>
        <v>35</v>
      </c>
      <c r="B270" s="123" t="str">
        <f>'F4.2'!B269</f>
        <v>Asset Recived From Civil-U#8-WTP-D.M.Plant equipment fdn. etc.-10509</v>
      </c>
      <c r="C270" s="53" t="str">
        <f>'F4.2'!D269</f>
        <v>N.A.</v>
      </c>
      <c r="D270" s="403" t="str">
        <f>IF('F4.2'!F269=0,"-",'F4.2'!F269)</f>
        <v>-</v>
      </c>
      <c r="E270" s="118">
        <f>'F4.2'!H269</f>
        <v>0</v>
      </c>
      <c r="F270" s="404">
        <f>'F4.2'!T269</f>
        <v>6.3898000000000004E-5</v>
      </c>
      <c r="G270" s="404">
        <f>'F4.2'!AS269</f>
        <v>0</v>
      </c>
      <c r="H270" s="404">
        <f t="shared" si="25"/>
        <v>6.3898000000000004E-5</v>
      </c>
      <c r="I270" s="404">
        <f>'F4.2'!U269</f>
        <v>0</v>
      </c>
      <c r="J270" s="404">
        <f>'F4.2'!AT269</f>
        <v>0</v>
      </c>
      <c r="K270" s="405"/>
      <c r="L270" s="405"/>
      <c r="M270" s="404">
        <f t="shared" si="26"/>
        <v>0</v>
      </c>
      <c r="N270" s="404">
        <f t="shared" si="27"/>
        <v>6.3898000000000004E-5</v>
      </c>
    </row>
    <row r="271" spans="1:14" hidden="1" outlineLevel="1">
      <c r="A271" s="68">
        <f>'F4.2'!A270</f>
        <v>36</v>
      </c>
      <c r="B271" s="123" t="str">
        <f>'F4.2'!B270</f>
        <v>Asset Recived From Civil-U#8-CHP-Wagon Tippler-10515</v>
      </c>
      <c r="C271" s="53" t="str">
        <f>'F4.2'!D270</f>
        <v>N.A.</v>
      </c>
      <c r="D271" s="403" t="str">
        <f>IF('F4.2'!F270=0,"-",'F4.2'!F270)</f>
        <v>-</v>
      </c>
      <c r="E271" s="118">
        <f>'F4.2'!H270</f>
        <v>0</v>
      </c>
      <c r="F271" s="404">
        <f>'F4.2'!T270</f>
        <v>9.4041100000000005E-4</v>
      </c>
      <c r="G271" s="404">
        <f>'F4.2'!AS270</f>
        <v>0</v>
      </c>
      <c r="H271" s="404">
        <f t="shared" si="25"/>
        <v>9.4041100000000005E-4</v>
      </c>
      <c r="I271" s="404">
        <f>'F4.2'!U270</f>
        <v>0</v>
      </c>
      <c r="J271" s="404">
        <f>'F4.2'!AT270</f>
        <v>0</v>
      </c>
      <c r="K271" s="405"/>
      <c r="L271" s="405"/>
      <c r="M271" s="404">
        <f t="shared" si="26"/>
        <v>0</v>
      </c>
      <c r="N271" s="404">
        <f t="shared" si="27"/>
        <v>9.4041100000000005E-4</v>
      </c>
    </row>
    <row r="272" spans="1:14" hidden="1" outlineLevel="1">
      <c r="A272" s="68">
        <f>'F4.2'!A271</f>
        <v>37</v>
      </c>
      <c r="B272" s="123" t="str">
        <f>'F4.2'!B271</f>
        <v>Asset Recived From Civil-U#8-CHP-Crusher House -10515</v>
      </c>
      <c r="C272" s="53" t="str">
        <f>'F4.2'!D271</f>
        <v>N.A.</v>
      </c>
      <c r="D272" s="403" t="str">
        <f>IF('F4.2'!F271=0,"-",'F4.2'!F271)</f>
        <v>-</v>
      </c>
      <c r="E272" s="118">
        <f>'F4.2'!H271</f>
        <v>0</v>
      </c>
      <c r="F272" s="404">
        <f>'F4.2'!T271</f>
        <v>7.4704199999999995E-4</v>
      </c>
      <c r="G272" s="404">
        <f>'F4.2'!AS271</f>
        <v>0</v>
      </c>
      <c r="H272" s="404">
        <f t="shared" si="25"/>
        <v>7.4704199999999995E-4</v>
      </c>
      <c r="I272" s="404">
        <f>'F4.2'!U271</f>
        <v>0</v>
      </c>
      <c r="J272" s="404">
        <f>'F4.2'!AT271</f>
        <v>0</v>
      </c>
      <c r="K272" s="405"/>
      <c r="L272" s="405"/>
      <c r="M272" s="404">
        <f t="shared" si="26"/>
        <v>0</v>
      </c>
      <c r="N272" s="404">
        <f t="shared" si="27"/>
        <v>7.4704199999999995E-4</v>
      </c>
    </row>
    <row r="273" spans="1:14" hidden="1" outlineLevel="1">
      <c r="A273" s="68">
        <f>'F4.2'!A272</f>
        <v>38</v>
      </c>
      <c r="B273" s="123" t="str">
        <f>'F4.2'!B272</f>
        <v>Asset Recived From Civil-U#8-CHP-Stacker Reclaimer -10515</v>
      </c>
      <c r="C273" s="53" t="str">
        <f>'F4.2'!D272</f>
        <v>N.A.</v>
      </c>
      <c r="D273" s="403" t="str">
        <f>IF('F4.2'!F272=0,"-",'F4.2'!F272)</f>
        <v>-</v>
      </c>
      <c r="E273" s="118">
        <f>'F4.2'!H272</f>
        <v>0</v>
      </c>
      <c r="F273" s="404">
        <f>'F4.2'!T272</f>
        <v>2.8485300000000001E-4</v>
      </c>
      <c r="G273" s="404">
        <f>'F4.2'!AS272</f>
        <v>0</v>
      </c>
      <c r="H273" s="404">
        <f t="shared" si="25"/>
        <v>2.8485300000000001E-4</v>
      </c>
      <c r="I273" s="404">
        <f>'F4.2'!U272</f>
        <v>0</v>
      </c>
      <c r="J273" s="404">
        <f>'F4.2'!AT272</f>
        <v>0</v>
      </c>
      <c r="K273" s="405"/>
      <c r="L273" s="405"/>
      <c r="M273" s="404">
        <f t="shared" si="26"/>
        <v>0</v>
      </c>
      <c r="N273" s="404">
        <f t="shared" si="27"/>
        <v>2.8485300000000001E-4</v>
      </c>
    </row>
    <row r="274" spans="1:14" hidden="1" outlineLevel="1">
      <c r="A274" s="68">
        <f>'F4.2'!A273</f>
        <v>39</v>
      </c>
      <c r="B274" s="123" t="str">
        <f>'F4.2'!B273</f>
        <v>Asset Recived From Civil-U#8-CHP-Stock Yard-10515</v>
      </c>
      <c r="C274" s="53" t="str">
        <f>'F4.2'!D273</f>
        <v>N.A.</v>
      </c>
      <c r="D274" s="403" t="str">
        <f>IF('F4.2'!F273=0,"-",'F4.2'!F273)</f>
        <v>-</v>
      </c>
      <c r="E274" s="118">
        <f>'F4.2'!H273</f>
        <v>0</v>
      </c>
      <c r="F274" s="404">
        <f>'F4.2'!T273</f>
        <v>1.5851400000000001E-4</v>
      </c>
      <c r="G274" s="404">
        <f>'F4.2'!AS273</f>
        <v>0</v>
      </c>
      <c r="H274" s="404">
        <f t="shared" si="25"/>
        <v>1.5851400000000001E-4</v>
      </c>
      <c r="I274" s="404">
        <f>'F4.2'!U273</f>
        <v>0</v>
      </c>
      <c r="J274" s="404">
        <f>'F4.2'!AT273</f>
        <v>0</v>
      </c>
      <c r="K274" s="405"/>
      <c r="L274" s="405"/>
      <c r="M274" s="404">
        <f t="shared" si="26"/>
        <v>0</v>
      </c>
      <c r="N274" s="404">
        <f t="shared" si="27"/>
        <v>1.5851400000000001E-4</v>
      </c>
    </row>
    <row r="275" spans="1:14" ht="30" hidden="1" outlineLevel="1">
      <c r="A275" s="68">
        <f>'F4.2'!A274</f>
        <v>40</v>
      </c>
      <c r="B275" s="123" t="str">
        <f>'F4.2'!B274</f>
        <v>Asset Recived From Civil-U#8-CHP-ConveyorPedetals&amp;TransferPoint-10515</v>
      </c>
      <c r="C275" s="53" t="str">
        <f>'F4.2'!D274</f>
        <v>N.A.</v>
      </c>
      <c r="D275" s="403" t="str">
        <f>IF('F4.2'!F274=0,"-",'F4.2'!F274)</f>
        <v>-</v>
      </c>
      <c r="E275" s="118">
        <f>'F4.2'!H274</f>
        <v>0</v>
      </c>
      <c r="F275" s="404">
        <f>'F4.2'!T274</f>
        <v>5.5407899999999996E-4</v>
      </c>
      <c r="G275" s="404">
        <f>'F4.2'!AS274</f>
        <v>0</v>
      </c>
      <c r="H275" s="404">
        <f t="shared" si="25"/>
        <v>5.5407899999999996E-4</v>
      </c>
      <c r="I275" s="404">
        <f>'F4.2'!U274</f>
        <v>0</v>
      </c>
      <c r="J275" s="404">
        <f>'F4.2'!AT274</f>
        <v>0</v>
      </c>
      <c r="K275" s="405"/>
      <c r="L275" s="405"/>
      <c r="M275" s="404">
        <f t="shared" si="26"/>
        <v>0</v>
      </c>
      <c r="N275" s="404">
        <f t="shared" si="27"/>
        <v>5.5407899999999996E-4</v>
      </c>
    </row>
    <row r="276" spans="1:14" hidden="1" outlineLevel="1">
      <c r="A276" s="68">
        <f>'F4.2'!A275</f>
        <v>41</v>
      </c>
      <c r="B276" s="123" t="str">
        <f>'F4.2'!B275</f>
        <v>Asset Recived From Civil-U#8-CHP-MCC ROOM -10515</v>
      </c>
      <c r="C276" s="53" t="str">
        <f>'F4.2'!D275</f>
        <v>N.A.</v>
      </c>
      <c r="D276" s="403" t="str">
        <f>IF('F4.2'!F275=0,"-",'F4.2'!F275)</f>
        <v>-</v>
      </c>
      <c r="E276" s="118">
        <f>'F4.2'!H275</f>
        <v>0</v>
      </c>
      <c r="F276" s="404">
        <f>'F4.2'!T275</f>
        <v>2.6945000000000002E-4</v>
      </c>
      <c r="G276" s="404">
        <f>'F4.2'!AS275</f>
        <v>0</v>
      </c>
      <c r="H276" s="404">
        <f t="shared" si="25"/>
        <v>2.6945000000000002E-4</v>
      </c>
      <c r="I276" s="404">
        <f>'F4.2'!U275</f>
        <v>0</v>
      </c>
      <c r="J276" s="404">
        <f>'F4.2'!AT275</f>
        <v>0</v>
      </c>
      <c r="K276" s="405"/>
      <c r="L276" s="405"/>
      <c r="M276" s="404">
        <f t="shared" si="26"/>
        <v>0</v>
      </c>
      <c r="N276" s="404">
        <f t="shared" si="27"/>
        <v>2.6945000000000002E-4</v>
      </c>
    </row>
    <row r="277" spans="1:14" hidden="1" outlineLevel="1">
      <c r="A277" s="68">
        <f>'F4.2'!A276</f>
        <v>42</v>
      </c>
      <c r="B277" s="123" t="str">
        <f>'F4.2'!B276</f>
        <v>Asset Recived From Civil-U#8-AHP-RCC Ash Silo -10501</v>
      </c>
      <c r="C277" s="53" t="str">
        <f>'F4.2'!D276</f>
        <v>N.A.</v>
      </c>
      <c r="D277" s="403" t="str">
        <f>IF('F4.2'!F276=0,"-",'F4.2'!F276)</f>
        <v>-</v>
      </c>
      <c r="E277" s="118">
        <f>'F4.2'!H276</f>
        <v>0</v>
      </c>
      <c r="F277" s="404">
        <f>'F4.2'!T276</f>
        <v>1.64229E-4</v>
      </c>
      <c r="G277" s="404">
        <f>'F4.2'!AS276</f>
        <v>0</v>
      </c>
      <c r="H277" s="404">
        <f t="shared" si="25"/>
        <v>1.64229E-4</v>
      </c>
      <c r="I277" s="404">
        <f>'F4.2'!U276</f>
        <v>0</v>
      </c>
      <c r="J277" s="404">
        <f>'F4.2'!AT276</f>
        <v>0</v>
      </c>
      <c r="K277" s="405"/>
      <c r="L277" s="405"/>
      <c r="M277" s="404">
        <f t="shared" si="26"/>
        <v>0</v>
      </c>
      <c r="N277" s="404">
        <f t="shared" si="27"/>
        <v>1.64229E-4</v>
      </c>
    </row>
    <row r="278" spans="1:14" hidden="1" outlineLevel="1">
      <c r="A278" s="68">
        <f>'F4.2'!A277</f>
        <v>43</v>
      </c>
      <c r="B278" s="123" t="str">
        <f>'F4.2'!B277</f>
        <v>Asset Recived From Civil-U#8-AHP-Staicase near Silo-10501</v>
      </c>
      <c r="C278" s="53" t="str">
        <f>'F4.2'!D277</f>
        <v>N.A.</v>
      </c>
      <c r="D278" s="403" t="str">
        <f>IF('F4.2'!F277=0,"-",'F4.2'!F277)</f>
        <v>-</v>
      </c>
      <c r="E278" s="118">
        <f>'F4.2'!H277</f>
        <v>0</v>
      </c>
      <c r="F278" s="404">
        <f>'F4.2'!T277</f>
        <v>1.7302000000000001E-5</v>
      </c>
      <c r="G278" s="404">
        <f>'F4.2'!AS277</f>
        <v>0</v>
      </c>
      <c r="H278" s="404">
        <f t="shared" si="25"/>
        <v>1.7302000000000001E-5</v>
      </c>
      <c r="I278" s="404">
        <f>'F4.2'!U277</f>
        <v>0</v>
      </c>
      <c r="J278" s="404">
        <f>'F4.2'!AT277</f>
        <v>0</v>
      </c>
      <c r="K278" s="405"/>
      <c r="L278" s="405"/>
      <c r="M278" s="404">
        <f t="shared" si="26"/>
        <v>0</v>
      </c>
      <c r="N278" s="404">
        <f t="shared" si="27"/>
        <v>1.7302000000000001E-5</v>
      </c>
    </row>
    <row r="279" spans="1:14" hidden="1" outlineLevel="1">
      <c r="A279" s="68">
        <f>'F4.2'!A278</f>
        <v>44</v>
      </c>
      <c r="B279" s="123" t="str">
        <f>'F4.2'!B278</f>
        <v>Asset Recived From Civil-U#8-AHP-Drain sump in Silo Area -10501</v>
      </c>
      <c r="C279" s="53" t="str">
        <f>'F4.2'!D278</f>
        <v>N.A.</v>
      </c>
      <c r="D279" s="403" t="str">
        <f>IF('F4.2'!F278=0,"-",'F4.2'!F278)</f>
        <v>-</v>
      </c>
      <c r="E279" s="118">
        <f>'F4.2'!H278</f>
        <v>0</v>
      </c>
      <c r="F279" s="404">
        <f>'F4.2'!T278</f>
        <v>8.551E-6</v>
      </c>
      <c r="G279" s="404">
        <f>'F4.2'!AS278</f>
        <v>0</v>
      </c>
      <c r="H279" s="404">
        <f t="shared" si="25"/>
        <v>8.551E-6</v>
      </c>
      <c r="I279" s="404">
        <f>'F4.2'!U278</f>
        <v>0</v>
      </c>
      <c r="J279" s="404">
        <f>'F4.2'!AT278</f>
        <v>0</v>
      </c>
      <c r="K279" s="405"/>
      <c r="L279" s="405"/>
      <c r="M279" s="404">
        <f t="shared" si="26"/>
        <v>0</v>
      </c>
      <c r="N279" s="404">
        <f t="shared" si="27"/>
        <v>8.551E-6</v>
      </c>
    </row>
    <row r="280" spans="1:14" hidden="1" outlineLevel="1">
      <c r="A280" s="68">
        <f>'F4.2'!A279</f>
        <v>45</v>
      </c>
      <c r="B280" s="123" t="str">
        <f>'F4.2'!B279</f>
        <v>Asset Recived From Civil-U#8-AHP-Slurry Mixing Tank Fdn.-10501</v>
      </c>
      <c r="C280" s="53" t="str">
        <f>'F4.2'!D279</f>
        <v>N.A.</v>
      </c>
      <c r="D280" s="403" t="str">
        <f>IF('F4.2'!F279=0,"-",'F4.2'!F279)</f>
        <v>-</v>
      </c>
      <c r="E280" s="118">
        <f>'F4.2'!H279</f>
        <v>0</v>
      </c>
      <c r="F280" s="404">
        <f>'F4.2'!T279</f>
        <v>1.6923E-5</v>
      </c>
      <c r="G280" s="404">
        <f>'F4.2'!AS279</f>
        <v>0</v>
      </c>
      <c r="H280" s="404">
        <f t="shared" si="25"/>
        <v>1.6923E-5</v>
      </c>
      <c r="I280" s="404">
        <f>'F4.2'!U279</f>
        <v>0</v>
      </c>
      <c r="J280" s="404">
        <f>'F4.2'!AT279</f>
        <v>0</v>
      </c>
      <c r="K280" s="405"/>
      <c r="L280" s="405"/>
      <c r="M280" s="404">
        <f t="shared" si="26"/>
        <v>0</v>
      </c>
      <c r="N280" s="404">
        <f t="shared" si="27"/>
        <v>1.6923E-5</v>
      </c>
    </row>
    <row r="281" spans="1:14" hidden="1" outlineLevel="1">
      <c r="A281" s="68">
        <f>'F4.2'!A280</f>
        <v>46</v>
      </c>
      <c r="B281" s="123" t="str">
        <f>'F4.2'!B280</f>
        <v>Asset Recived From Civil-U#8-AHP-HCSD PUMP HOUSE-10501</v>
      </c>
      <c r="C281" s="53" t="str">
        <f>'F4.2'!D280</f>
        <v>N.A.</v>
      </c>
      <c r="D281" s="403" t="str">
        <f>IF('F4.2'!F280=0,"-",'F4.2'!F280)</f>
        <v>-</v>
      </c>
      <c r="E281" s="118">
        <f>'F4.2'!H280</f>
        <v>0</v>
      </c>
      <c r="F281" s="404">
        <f>'F4.2'!T280</f>
        <v>5.8934000000000002E-5</v>
      </c>
      <c r="G281" s="404">
        <f>'F4.2'!AS280</f>
        <v>0</v>
      </c>
      <c r="H281" s="404">
        <f t="shared" si="25"/>
        <v>5.8934000000000002E-5</v>
      </c>
      <c r="I281" s="404">
        <f>'F4.2'!U280</f>
        <v>0</v>
      </c>
      <c r="J281" s="404">
        <f>'F4.2'!AT280</f>
        <v>0</v>
      </c>
      <c r="K281" s="405"/>
      <c r="L281" s="405"/>
      <c r="M281" s="404">
        <f t="shared" si="26"/>
        <v>0</v>
      </c>
      <c r="N281" s="404">
        <f t="shared" si="27"/>
        <v>5.8934000000000002E-5</v>
      </c>
    </row>
    <row r="282" spans="1:14" hidden="1" outlineLevel="1">
      <c r="A282" s="68">
        <f>'F4.2'!A281</f>
        <v>47</v>
      </c>
      <c r="B282" s="123" t="str">
        <f>'F4.2'!B281</f>
        <v>Asset Recived From Civil-U#8-AHP-Ash Slurry Pump House -10501</v>
      </c>
      <c r="C282" s="53" t="str">
        <f>'F4.2'!D281</f>
        <v>N.A.</v>
      </c>
      <c r="D282" s="403" t="str">
        <f>IF('F4.2'!F281=0,"-",'F4.2'!F281)</f>
        <v>-</v>
      </c>
      <c r="E282" s="118">
        <f>'F4.2'!H281</f>
        <v>0</v>
      </c>
      <c r="F282" s="404">
        <f>'F4.2'!T281</f>
        <v>1.4947300000000001E-4</v>
      </c>
      <c r="G282" s="404">
        <f>'F4.2'!AS281</f>
        <v>0</v>
      </c>
      <c r="H282" s="404">
        <f t="shared" si="25"/>
        <v>1.4947300000000001E-4</v>
      </c>
      <c r="I282" s="404">
        <f>'F4.2'!U281</f>
        <v>0</v>
      </c>
      <c r="J282" s="404">
        <f>'F4.2'!AT281</f>
        <v>0</v>
      </c>
      <c r="K282" s="405"/>
      <c r="L282" s="405"/>
      <c r="M282" s="404">
        <f t="shared" si="26"/>
        <v>0</v>
      </c>
      <c r="N282" s="404">
        <f t="shared" si="27"/>
        <v>1.4947300000000001E-4</v>
      </c>
    </row>
    <row r="283" spans="1:14" hidden="1" outlineLevel="1">
      <c r="A283" s="68">
        <f>'F4.2'!A282</f>
        <v>48</v>
      </c>
      <c r="B283" s="123" t="str">
        <f>'F4.2'!B282</f>
        <v>Asset Recived From Civil-U#8-AHP-Ash Slurry Sump-10501</v>
      </c>
      <c r="C283" s="53" t="str">
        <f>'F4.2'!D282</f>
        <v>N.A.</v>
      </c>
      <c r="D283" s="403" t="str">
        <f>IF('F4.2'!F282=0,"-",'F4.2'!F282)</f>
        <v>-</v>
      </c>
      <c r="E283" s="118">
        <f>'F4.2'!H282</f>
        <v>0</v>
      </c>
      <c r="F283" s="404">
        <f>'F4.2'!T282</f>
        <v>4.5158999999999999E-5</v>
      </c>
      <c r="G283" s="404">
        <f>'F4.2'!AS282</f>
        <v>0</v>
      </c>
      <c r="H283" s="404">
        <f t="shared" si="25"/>
        <v>4.5158999999999999E-5</v>
      </c>
      <c r="I283" s="404">
        <f>'F4.2'!U282</f>
        <v>0</v>
      </c>
      <c r="J283" s="404">
        <f>'F4.2'!AT282</f>
        <v>0</v>
      </c>
      <c r="K283" s="405"/>
      <c r="L283" s="405"/>
      <c r="M283" s="404">
        <f t="shared" si="26"/>
        <v>0</v>
      </c>
      <c r="N283" s="404">
        <f t="shared" si="27"/>
        <v>4.5158999999999999E-5</v>
      </c>
    </row>
    <row r="284" spans="1:14" hidden="1" outlineLevel="1">
      <c r="A284" s="68">
        <f>'F4.2'!A283</f>
        <v>49</v>
      </c>
      <c r="B284" s="123" t="str">
        <f>'F4.2'!B283</f>
        <v>Asset Recived From Civil-U#8-AHP-Ash Water Tank-10501</v>
      </c>
      <c r="C284" s="53" t="str">
        <f>'F4.2'!D283</f>
        <v>N.A.</v>
      </c>
      <c r="D284" s="403" t="str">
        <f>IF('F4.2'!F283=0,"-",'F4.2'!F283)</f>
        <v>-</v>
      </c>
      <c r="E284" s="118">
        <f>'F4.2'!H283</f>
        <v>0</v>
      </c>
      <c r="F284" s="404">
        <f>'F4.2'!T283</f>
        <v>3.4220000000000001E-5</v>
      </c>
      <c r="G284" s="404">
        <f>'F4.2'!AS283</f>
        <v>0</v>
      </c>
      <c r="H284" s="404">
        <f t="shared" si="25"/>
        <v>3.4220000000000001E-5</v>
      </c>
      <c r="I284" s="404">
        <f>'F4.2'!U283</f>
        <v>0</v>
      </c>
      <c r="J284" s="404">
        <f>'F4.2'!AT283</f>
        <v>0</v>
      </c>
      <c r="K284" s="405"/>
      <c r="L284" s="405"/>
      <c r="M284" s="404">
        <f t="shared" si="26"/>
        <v>0</v>
      </c>
      <c r="N284" s="404">
        <f t="shared" si="27"/>
        <v>3.4220000000000001E-5</v>
      </c>
    </row>
    <row r="285" spans="1:14" hidden="1" outlineLevel="1">
      <c r="A285" s="68">
        <f>'F4.2'!A284</f>
        <v>50</v>
      </c>
      <c r="B285" s="123" t="str">
        <f>'F4.2'!B284</f>
        <v>Asset Recived From Civil-U#8-AHP-Bottom Ash Hopper-10501</v>
      </c>
      <c r="C285" s="53" t="str">
        <f>'F4.2'!D284</f>
        <v>N.A.</v>
      </c>
      <c r="D285" s="403" t="str">
        <f>IF('F4.2'!F284=0,"-",'F4.2'!F284)</f>
        <v>-</v>
      </c>
      <c r="E285" s="118">
        <f>'F4.2'!H284</f>
        <v>0</v>
      </c>
      <c r="F285" s="404">
        <f>'F4.2'!T284</f>
        <v>4.409E-5</v>
      </c>
      <c r="G285" s="404">
        <f>'F4.2'!AS284</f>
        <v>0</v>
      </c>
      <c r="H285" s="404">
        <f t="shared" si="25"/>
        <v>4.409E-5</v>
      </c>
      <c r="I285" s="404">
        <f>'F4.2'!U284</f>
        <v>0</v>
      </c>
      <c r="J285" s="404">
        <f>'F4.2'!AT284</f>
        <v>0</v>
      </c>
      <c r="K285" s="405"/>
      <c r="L285" s="405"/>
      <c r="M285" s="404">
        <f t="shared" si="26"/>
        <v>0</v>
      </c>
      <c r="N285" s="404">
        <f t="shared" si="27"/>
        <v>4.409E-5</v>
      </c>
    </row>
    <row r="286" spans="1:14" ht="30" hidden="1" outlineLevel="1">
      <c r="A286" s="68">
        <f>'F4.2'!A285</f>
        <v>51</v>
      </c>
      <c r="B286" s="123" t="str">
        <f>'F4.2'!B285</f>
        <v>Asset Recived From Civil-U#8-AHP-Drain sump in BAH Area -10501</v>
      </c>
      <c r="C286" s="53" t="str">
        <f>'F4.2'!D285</f>
        <v>N.A.</v>
      </c>
      <c r="D286" s="403" t="str">
        <f>IF('F4.2'!F285=0,"-",'F4.2'!F285)</f>
        <v>-</v>
      </c>
      <c r="E286" s="118">
        <f>'F4.2'!H285</f>
        <v>0</v>
      </c>
      <c r="F286" s="404">
        <f>'F4.2'!T285</f>
        <v>8.5750000000000001E-6</v>
      </c>
      <c r="G286" s="404">
        <f>'F4.2'!AS285</f>
        <v>0</v>
      </c>
      <c r="H286" s="404">
        <f t="shared" si="25"/>
        <v>8.5750000000000001E-6</v>
      </c>
      <c r="I286" s="404">
        <f>'F4.2'!U285</f>
        <v>0</v>
      </c>
      <c r="J286" s="404">
        <f>'F4.2'!AT285</f>
        <v>0</v>
      </c>
      <c r="K286" s="405"/>
      <c r="L286" s="405"/>
      <c r="M286" s="404">
        <f t="shared" si="26"/>
        <v>0</v>
      </c>
      <c r="N286" s="404">
        <f t="shared" si="27"/>
        <v>8.5750000000000001E-6</v>
      </c>
    </row>
    <row r="287" spans="1:14" ht="30" hidden="1" outlineLevel="1">
      <c r="A287" s="68">
        <f>'F4.2'!A286</f>
        <v>52</v>
      </c>
      <c r="B287" s="123" t="str">
        <f>'F4.2'!B286</f>
        <v>Asset Recived From Civil-U#8-Ash Slurry Pipe Line AHP-Pedestals-10501</v>
      </c>
      <c r="C287" s="53" t="str">
        <f>'F4.2'!D286</f>
        <v>N.A.</v>
      </c>
      <c r="D287" s="403" t="str">
        <f>IF('F4.2'!F286=0,"-",'F4.2'!F286)</f>
        <v>-</v>
      </c>
      <c r="E287" s="118">
        <f>'F4.2'!H286</f>
        <v>0</v>
      </c>
      <c r="F287" s="404">
        <f>'F4.2'!T286</f>
        <v>1.38462E-4</v>
      </c>
      <c r="G287" s="404">
        <f>'F4.2'!AS286</f>
        <v>0</v>
      </c>
      <c r="H287" s="404">
        <f t="shared" si="25"/>
        <v>1.38462E-4</v>
      </c>
      <c r="I287" s="404">
        <f>'F4.2'!U286</f>
        <v>0</v>
      </c>
      <c r="J287" s="404">
        <f>'F4.2'!AT286</f>
        <v>0</v>
      </c>
      <c r="K287" s="405"/>
      <c r="L287" s="405"/>
      <c r="M287" s="404">
        <f t="shared" si="26"/>
        <v>0</v>
      </c>
      <c r="N287" s="404">
        <f t="shared" si="27"/>
        <v>1.38462E-4</v>
      </c>
    </row>
    <row r="288" spans="1:14" ht="30" hidden="1" outlineLevel="1">
      <c r="A288" s="68">
        <f>'F4.2'!A287</f>
        <v>53</v>
      </c>
      <c r="B288" s="123" t="str">
        <f>'F4.2'!B287</f>
        <v>Asset Recived From Civil-U#8-AHP-Buffer Hopper Foundation-10501</v>
      </c>
      <c r="C288" s="53" t="str">
        <f>'F4.2'!D287</f>
        <v>N.A.</v>
      </c>
      <c r="D288" s="403" t="str">
        <f>IF('F4.2'!F287=0,"-",'F4.2'!F287)</f>
        <v>-</v>
      </c>
      <c r="E288" s="118">
        <f>'F4.2'!H287</f>
        <v>0</v>
      </c>
      <c r="F288" s="404">
        <f>'F4.2'!T287</f>
        <v>3.5627999999999998E-5</v>
      </c>
      <c r="G288" s="404">
        <f>'F4.2'!AS287</f>
        <v>0</v>
      </c>
      <c r="H288" s="404">
        <f t="shared" si="25"/>
        <v>3.5627999999999998E-5</v>
      </c>
      <c r="I288" s="404">
        <f>'F4.2'!U287</f>
        <v>0</v>
      </c>
      <c r="J288" s="404">
        <f>'F4.2'!AT287</f>
        <v>0</v>
      </c>
      <c r="K288" s="405"/>
      <c r="L288" s="405"/>
      <c r="M288" s="404">
        <f t="shared" si="26"/>
        <v>0</v>
      </c>
      <c r="N288" s="404">
        <f t="shared" si="27"/>
        <v>3.5627999999999998E-5</v>
      </c>
    </row>
    <row r="289" spans="1:14" ht="30" hidden="1" outlineLevel="1">
      <c r="A289" s="68">
        <f>'F4.2'!A288</f>
        <v>54</v>
      </c>
      <c r="B289" s="123" t="str">
        <f>'F4.2'!B288</f>
        <v>Asset Recived From Civil-U#8-AHP-Mill reject hopper foundation-10501</v>
      </c>
      <c r="C289" s="53" t="str">
        <f>'F4.2'!D288</f>
        <v>N.A.</v>
      </c>
      <c r="D289" s="403" t="str">
        <f>IF('F4.2'!F288=0,"-",'F4.2'!F288)</f>
        <v>-</v>
      </c>
      <c r="E289" s="118">
        <f>'F4.2'!H288</f>
        <v>0</v>
      </c>
      <c r="F289" s="404">
        <f>'F4.2'!T288</f>
        <v>1.7813999999999999E-5</v>
      </c>
      <c r="G289" s="404">
        <f>'F4.2'!AS288</f>
        <v>0</v>
      </c>
      <c r="H289" s="404">
        <f t="shared" si="25"/>
        <v>1.7813999999999999E-5</v>
      </c>
      <c r="I289" s="404">
        <f>'F4.2'!U288</f>
        <v>0</v>
      </c>
      <c r="J289" s="404">
        <f>'F4.2'!AT288</f>
        <v>0</v>
      </c>
      <c r="K289" s="405"/>
      <c r="L289" s="405"/>
      <c r="M289" s="404">
        <f t="shared" si="26"/>
        <v>0</v>
      </c>
      <c r="N289" s="404">
        <f t="shared" si="27"/>
        <v>1.7813999999999999E-5</v>
      </c>
    </row>
    <row r="290" spans="1:14" hidden="1" outlineLevel="1">
      <c r="A290" s="68">
        <f>'F4.2'!A289</f>
        <v>55</v>
      </c>
      <c r="B290" s="123" t="str">
        <f>'F4.2'!B289</f>
        <v>Asset Recived From Civil-U#8-FHP-Fuel Oil pump house-10516</v>
      </c>
      <c r="C290" s="53" t="str">
        <f>'F4.2'!D289</f>
        <v>N.A.</v>
      </c>
      <c r="D290" s="403" t="str">
        <f>IF('F4.2'!F289=0,"-",'F4.2'!F289)</f>
        <v>-</v>
      </c>
      <c r="E290" s="118">
        <f>'F4.2'!H289</f>
        <v>0</v>
      </c>
      <c r="F290" s="404">
        <f>'F4.2'!T289</f>
        <v>6.5769099999999996E-4</v>
      </c>
      <c r="G290" s="404">
        <f>'F4.2'!AS289</f>
        <v>0</v>
      </c>
      <c r="H290" s="404">
        <f t="shared" si="25"/>
        <v>6.5769099999999996E-4</v>
      </c>
      <c r="I290" s="404">
        <f>'F4.2'!U289</f>
        <v>0</v>
      </c>
      <c r="J290" s="404">
        <f>'F4.2'!AT289</f>
        <v>0</v>
      </c>
      <c r="K290" s="405"/>
      <c r="L290" s="405"/>
      <c r="M290" s="404">
        <f t="shared" si="26"/>
        <v>0</v>
      </c>
      <c r="N290" s="404">
        <f t="shared" si="27"/>
        <v>6.5769099999999996E-4</v>
      </c>
    </row>
    <row r="291" spans="1:14" hidden="1" outlineLevel="1">
      <c r="A291" s="68">
        <f>'F4.2'!A290</f>
        <v>56</v>
      </c>
      <c r="B291" s="123" t="str">
        <f>'F4.2'!B290</f>
        <v>Asset Recived From Civil-U#8-FHP-DYKE AREA -10516</v>
      </c>
      <c r="C291" s="53" t="str">
        <f>'F4.2'!D290</f>
        <v>N.A.</v>
      </c>
      <c r="D291" s="403" t="str">
        <f>IF('F4.2'!F290=0,"-",'F4.2'!F290)</f>
        <v>-</v>
      </c>
      <c r="E291" s="118">
        <f>'F4.2'!H290</f>
        <v>0</v>
      </c>
      <c r="F291" s="404">
        <f>'F4.2'!T290</f>
        <v>1.9338999999999999E-5</v>
      </c>
      <c r="G291" s="404">
        <f>'F4.2'!AS290</f>
        <v>0</v>
      </c>
      <c r="H291" s="404">
        <f t="shared" si="25"/>
        <v>1.9338999999999999E-5</v>
      </c>
      <c r="I291" s="404">
        <f>'F4.2'!U290</f>
        <v>0</v>
      </c>
      <c r="J291" s="404">
        <f>'F4.2'!AT290</f>
        <v>0</v>
      </c>
      <c r="K291" s="405"/>
      <c r="L291" s="405"/>
      <c r="M291" s="404">
        <f t="shared" si="26"/>
        <v>0</v>
      </c>
      <c r="N291" s="404">
        <f t="shared" si="27"/>
        <v>1.9338999999999999E-5</v>
      </c>
    </row>
    <row r="292" spans="1:14" hidden="1" outlineLevel="1">
      <c r="A292" s="68">
        <f>'F4.2'!A291</f>
        <v>57</v>
      </c>
      <c r="B292" s="123" t="str">
        <f>'F4.2'!B291</f>
        <v>Asset Recived From Civil-U#8-Effulent Treatment Plant -10509</v>
      </c>
      <c r="C292" s="53" t="str">
        <f>'F4.2'!D291</f>
        <v>N.A.</v>
      </c>
      <c r="D292" s="403" t="str">
        <f>IF('F4.2'!F291=0,"-",'F4.2'!F291)</f>
        <v>-</v>
      </c>
      <c r="E292" s="118">
        <f>'F4.2'!H291</f>
        <v>0</v>
      </c>
      <c r="F292" s="404">
        <f>'F4.2'!T291</f>
        <v>1.4134799999999999E-4</v>
      </c>
      <c r="G292" s="404">
        <f>'F4.2'!AS291</f>
        <v>0</v>
      </c>
      <c r="H292" s="404">
        <f t="shared" si="25"/>
        <v>1.4134799999999999E-4</v>
      </c>
      <c r="I292" s="404">
        <f>'F4.2'!U291</f>
        <v>0</v>
      </c>
      <c r="J292" s="404">
        <f>'F4.2'!AT291</f>
        <v>0</v>
      </c>
      <c r="K292" s="405"/>
      <c r="L292" s="405"/>
      <c r="M292" s="404">
        <f t="shared" si="26"/>
        <v>0</v>
      </c>
      <c r="N292" s="404">
        <f t="shared" si="27"/>
        <v>1.4134799999999999E-4</v>
      </c>
    </row>
    <row r="293" spans="1:14" hidden="1" outlineLevel="1">
      <c r="A293" s="68">
        <f>'F4.2'!A292</f>
        <v>58</v>
      </c>
      <c r="B293" s="123" t="str">
        <f>'F4.2'!B292</f>
        <v>Asset Recived From Project-U#8-Boiler Pressure parts-10501</v>
      </c>
      <c r="C293" s="53" t="str">
        <f>'F4.2'!D292</f>
        <v>N.A.</v>
      </c>
      <c r="D293" s="403" t="str">
        <f>IF('F4.2'!F292=0,"-",'F4.2'!F292)</f>
        <v>-</v>
      </c>
      <c r="E293" s="118">
        <f>'F4.2'!H292</f>
        <v>0</v>
      </c>
      <c r="F293" s="404">
        <f>'F4.2'!T292</f>
        <v>6.5490000000000007E-2</v>
      </c>
      <c r="G293" s="404">
        <f>'F4.2'!AS292</f>
        <v>0</v>
      </c>
      <c r="H293" s="404">
        <f t="shared" si="25"/>
        <v>6.5490000000000007E-2</v>
      </c>
      <c r="I293" s="404">
        <f>'F4.2'!U292</f>
        <v>0</v>
      </c>
      <c r="J293" s="404">
        <f>'F4.2'!AT292</f>
        <v>0</v>
      </c>
      <c r="K293" s="405"/>
      <c r="L293" s="405"/>
      <c r="M293" s="404">
        <f t="shared" si="26"/>
        <v>0</v>
      </c>
      <c r="N293" s="404">
        <f t="shared" si="27"/>
        <v>6.5490000000000007E-2</v>
      </c>
    </row>
    <row r="294" spans="1:14" ht="30" hidden="1" outlineLevel="1">
      <c r="A294" s="68">
        <f>'F4.2'!A293</f>
        <v>59</v>
      </c>
      <c r="B294" s="123" t="str">
        <f>'F4.2'!B293</f>
        <v>Asset Recived From Project-U#8-Mandatory Spares from BHEL–Trichy</v>
      </c>
      <c r="C294" s="53" t="str">
        <f>'F4.2'!D293</f>
        <v>N.A.</v>
      </c>
      <c r="D294" s="403" t="str">
        <f>IF('F4.2'!F293=0,"-",'F4.2'!F293)</f>
        <v>-</v>
      </c>
      <c r="E294" s="118">
        <f>'F4.2'!H293</f>
        <v>0</v>
      </c>
      <c r="F294" s="404">
        <f>'F4.2'!T293</f>
        <v>7.4618999999999996E-3</v>
      </c>
      <c r="G294" s="404">
        <f>'F4.2'!AS293</f>
        <v>0</v>
      </c>
      <c r="H294" s="404">
        <f t="shared" si="25"/>
        <v>7.4618999999999996E-3</v>
      </c>
      <c r="I294" s="404">
        <f>'F4.2'!U293</f>
        <v>0</v>
      </c>
      <c r="J294" s="404">
        <f>'F4.2'!AT293</f>
        <v>0</v>
      </c>
      <c r="K294" s="405"/>
      <c r="L294" s="405"/>
      <c r="M294" s="404">
        <f t="shared" si="26"/>
        <v>0</v>
      </c>
      <c r="N294" s="404">
        <f t="shared" si="27"/>
        <v>7.4618999999999996E-3</v>
      </c>
    </row>
    <row r="295" spans="1:14" ht="30" hidden="1" outlineLevel="1">
      <c r="A295" s="68">
        <f>'F4.2'!A294</f>
        <v>60</v>
      </c>
      <c r="B295" s="123" t="str">
        <f>'F4.2'!B294</f>
        <v>Asset Recived From Civil-U#8-Coal mill reject trench at coal mill D&amp;E</v>
      </c>
      <c r="C295" s="53" t="str">
        <f>'F4.2'!D294</f>
        <v>N.A.</v>
      </c>
      <c r="D295" s="403" t="str">
        <f>IF('F4.2'!F294=0,"-",'F4.2'!F294)</f>
        <v>-</v>
      </c>
      <c r="E295" s="118">
        <f>'F4.2'!H294</f>
        <v>0</v>
      </c>
      <c r="F295" s="404">
        <f>'F4.2'!T294</f>
        <v>4.6610299000000001E-2</v>
      </c>
      <c r="G295" s="404">
        <f>'F4.2'!AS294</f>
        <v>0</v>
      </c>
      <c r="H295" s="404">
        <f t="shared" si="25"/>
        <v>4.6610299000000001E-2</v>
      </c>
      <c r="I295" s="404">
        <f>'F4.2'!U294</f>
        <v>0</v>
      </c>
      <c r="J295" s="404">
        <f>'F4.2'!AT294</f>
        <v>0</v>
      </c>
      <c r="K295" s="405"/>
      <c r="L295" s="405"/>
      <c r="M295" s="404">
        <f t="shared" si="26"/>
        <v>0</v>
      </c>
      <c r="N295" s="404">
        <f t="shared" si="27"/>
        <v>4.6610299000000001E-2</v>
      </c>
    </row>
    <row r="296" spans="1:14" ht="30" hidden="1" outlineLevel="1">
      <c r="A296" s="68">
        <f>'F4.2'!A295</f>
        <v>61</v>
      </c>
      <c r="B296" s="123" t="str">
        <f>'F4.2'!B295</f>
        <v>Asset Recived From Project-U#8-Canteen Equipments &amp; kitchen Utensils</v>
      </c>
      <c r="C296" s="53" t="str">
        <f>'F4.2'!D295</f>
        <v>N.A.</v>
      </c>
      <c r="D296" s="403" t="str">
        <f>IF('F4.2'!F295=0,"-",'F4.2'!F295)</f>
        <v>-</v>
      </c>
      <c r="E296" s="118">
        <f>'F4.2'!H295</f>
        <v>0</v>
      </c>
      <c r="F296" s="404">
        <f>'F4.2'!T295</f>
        <v>0.21887515400000002</v>
      </c>
      <c r="G296" s="404">
        <f>'F4.2'!AS295</f>
        <v>0</v>
      </c>
      <c r="H296" s="404">
        <f t="shared" ref="H296:H359" si="28">F296-G296</f>
        <v>0.21887515400000002</v>
      </c>
      <c r="I296" s="404">
        <f>'F4.2'!U295</f>
        <v>0</v>
      </c>
      <c r="J296" s="404">
        <f>'F4.2'!AT295</f>
        <v>0</v>
      </c>
      <c r="K296" s="405"/>
      <c r="L296" s="405"/>
      <c r="M296" s="404">
        <f t="shared" ref="M296:M359" si="29">SUM(J296:L296)</f>
        <v>0</v>
      </c>
      <c r="N296" s="404">
        <f t="shared" ref="N296:N359" si="30">H296+I296-M296</f>
        <v>0.21887515400000002</v>
      </c>
    </row>
    <row r="297" spans="1:14" ht="30" hidden="1" outlineLevel="1">
      <c r="A297" s="68">
        <f>'F4.2'!A296</f>
        <v>62</v>
      </c>
      <c r="B297" s="123" t="str">
        <f>'F4.2'!B296</f>
        <v>Asset Recived From Project-U#8-Supply &amp; Erection of ACW system-10310</v>
      </c>
      <c r="C297" s="53" t="str">
        <f>'F4.2'!D296</f>
        <v>N.A.</v>
      </c>
      <c r="D297" s="403" t="str">
        <f>IF('F4.2'!F296=0,"-",'F4.2'!F296)</f>
        <v>-</v>
      </c>
      <c r="E297" s="118">
        <f>'F4.2'!H296</f>
        <v>0</v>
      </c>
      <c r="F297" s="404">
        <f>'F4.2'!T296</f>
        <v>8.3684199999999997E-4</v>
      </c>
      <c r="G297" s="404">
        <f>'F4.2'!AS296</f>
        <v>0</v>
      </c>
      <c r="H297" s="404">
        <f t="shared" si="28"/>
        <v>8.3684199999999997E-4</v>
      </c>
      <c r="I297" s="404">
        <f>'F4.2'!U296</f>
        <v>0</v>
      </c>
      <c r="J297" s="404">
        <f>'F4.2'!AT296</f>
        <v>0</v>
      </c>
      <c r="K297" s="405"/>
      <c r="L297" s="405"/>
      <c r="M297" s="404">
        <f t="shared" si="29"/>
        <v>0</v>
      </c>
      <c r="N297" s="404">
        <f t="shared" si="30"/>
        <v>8.3684199999999997E-4</v>
      </c>
    </row>
    <row r="298" spans="1:14" ht="30" hidden="1" outlineLevel="1">
      <c r="A298" s="68">
        <f>'F4.2'!A297</f>
        <v>63</v>
      </c>
      <c r="B298" s="123" t="str">
        <f>'F4.2'!B297</f>
        <v>Asset Recived From Project-U#8-SUPPLY &amp; ERECTION OF CCW SYSTEM-10310</v>
      </c>
      <c r="C298" s="53" t="str">
        <f>'F4.2'!D297</f>
        <v>N.A.</v>
      </c>
      <c r="D298" s="403" t="str">
        <f>IF('F4.2'!F297=0,"-",'F4.2'!F297)</f>
        <v>-</v>
      </c>
      <c r="E298" s="118">
        <f>'F4.2'!H297</f>
        <v>0</v>
      </c>
      <c r="F298" s="404">
        <f>'F4.2'!T297</f>
        <v>4.8560299999999999E-3</v>
      </c>
      <c r="G298" s="404">
        <f>'F4.2'!AS297</f>
        <v>0</v>
      </c>
      <c r="H298" s="404">
        <f t="shared" si="28"/>
        <v>4.8560299999999999E-3</v>
      </c>
      <c r="I298" s="404">
        <f>'F4.2'!U297</f>
        <v>0</v>
      </c>
      <c r="J298" s="404">
        <f>'F4.2'!AT297</f>
        <v>0</v>
      </c>
      <c r="K298" s="405"/>
      <c r="L298" s="405"/>
      <c r="M298" s="404">
        <f t="shared" si="29"/>
        <v>0</v>
      </c>
      <c r="N298" s="404">
        <f t="shared" si="30"/>
        <v>4.8560299999999999E-3</v>
      </c>
    </row>
    <row r="299" spans="1:14" ht="30" hidden="1" outlineLevel="1">
      <c r="A299" s="68">
        <f>'F4.2'!A298</f>
        <v>64</v>
      </c>
      <c r="B299" s="123" t="str">
        <f>'F4.2'!B298</f>
        <v>Asset Recived From Project-U#8-TG set &amp; its auxilleries-HP/LPFeedWate</v>
      </c>
      <c r="C299" s="53" t="str">
        <f>'F4.2'!D298</f>
        <v>N.A.</v>
      </c>
      <c r="D299" s="403" t="str">
        <f>IF('F4.2'!F298=0,"-",'F4.2'!F298)</f>
        <v>-</v>
      </c>
      <c r="E299" s="118">
        <f>'F4.2'!H298</f>
        <v>0</v>
      </c>
      <c r="F299" s="404">
        <f>'F4.2'!T298</f>
        <v>1.6841648000000001E-2</v>
      </c>
      <c r="G299" s="404">
        <f>'F4.2'!AS298</f>
        <v>0</v>
      </c>
      <c r="H299" s="404">
        <f t="shared" si="28"/>
        <v>1.6841648000000001E-2</v>
      </c>
      <c r="I299" s="404">
        <f>'F4.2'!U298</f>
        <v>0</v>
      </c>
      <c r="J299" s="404">
        <f>'F4.2'!AT298</f>
        <v>0</v>
      </c>
      <c r="K299" s="405"/>
      <c r="L299" s="405"/>
      <c r="M299" s="404">
        <f t="shared" si="29"/>
        <v>0</v>
      </c>
      <c r="N299" s="404">
        <f t="shared" si="30"/>
        <v>1.6841648000000001E-2</v>
      </c>
    </row>
    <row r="300" spans="1:14" ht="30" hidden="1" outlineLevel="1">
      <c r="A300" s="68">
        <f>'F4.2'!A299</f>
        <v>65</v>
      </c>
      <c r="B300" s="123" t="str">
        <f>'F4.2'!B299</f>
        <v>Asset Recived From Project-U#8-TG set and its auxilleries- Boilerfeed</v>
      </c>
      <c r="C300" s="53" t="str">
        <f>'F4.2'!D299</f>
        <v>N.A.</v>
      </c>
      <c r="D300" s="403" t="str">
        <f>IF('F4.2'!F299=0,"-",'F4.2'!F299)</f>
        <v>-</v>
      </c>
      <c r="E300" s="118">
        <f>'F4.2'!H299</f>
        <v>0</v>
      </c>
      <c r="F300" s="404">
        <f>'F4.2'!T299</f>
        <v>1.8479445000000001E-2</v>
      </c>
      <c r="G300" s="404">
        <f>'F4.2'!AS299</f>
        <v>0</v>
      </c>
      <c r="H300" s="404">
        <f t="shared" si="28"/>
        <v>1.8479445000000001E-2</v>
      </c>
      <c r="I300" s="404">
        <f>'F4.2'!U299</f>
        <v>0</v>
      </c>
      <c r="J300" s="404">
        <f>'F4.2'!AT299</f>
        <v>0</v>
      </c>
      <c r="K300" s="405"/>
      <c r="L300" s="405"/>
      <c r="M300" s="404">
        <f t="shared" si="29"/>
        <v>0</v>
      </c>
      <c r="N300" s="404">
        <f t="shared" si="30"/>
        <v>1.8479445000000001E-2</v>
      </c>
    </row>
    <row r="301" spans="1:14" ht="30" hidden="1" outlineLevel="1">
      <c r="A301" s="68">
        <f>'F4.2'!A300</f>
        <v>66</v>
      </c>
      <c r="B301" s="123" t="str">
        <f>'F4.2'!B300</f>
        <v>Asset Recived From Project-U#8-Air Conditioning-MandatorySpares-10576</v>
      </c>
      <c r="C301" s="53" t="str">
        <f>'F4.2'!D300</f>
        <v>N.A.</v>
      </c>
      <c r="D301" s="403" t="str">
        <f>IF('F4.2'!F300=0,"-",'F4.2'!F300)</f>
        <v>-</v>
      </c>
      <c r="E301" s="118">
        <f>'F4.2'!H300</f>
        <v>0</v>
      </c>
      <c r="F301" s="404">
        <f>'F4.2'!T300</f>
        <v>1.7255999999999999E-5</v>
      </c>
      <c r="G301" s="404">
        <f>'F4.2'!AS300</f>
        <v>0</v>
      </c>
      <c r="H301" s="404">
        <f t="shared" si="28"/>
        <v>1.7255999999999999E-5</v>
      </c>
      <c r="I301" s="404">
        <f>'F4.2'!U300</f>
        <v>0</v>
      </c>
      <c r="J301" s="404">
        <f>'F4.2'!AT300</f>
        <v>0</v>
      </c>
      <c r="K301" s="405"/>
      <c r="L301" s="405"/>
      <c r="M301" s="404">
        <f t="shared" si="29"/>
        <v>0</v>
      </c>
      <c r="N301" s="404">
        <f t="shared" si="30"/>
        <v>1.7255999999999999E-5</v>
      </c>
    </row>
    <row r="302" spans="1:14" hidden="1" outlineLevel="1">
      <c r="A302" s="68">
        <f>'F4.2'!A301</f>
        <v>67</v>
      </c>
      <c r="B302" s="123" t="str">
        <f>'F4.2'!B301</f>
        <v>Asset Recived From Project-U#8-Air Conditioning system-10576</v>
      </c>
      <c r="C302" s="53" t="str">
        <f>'F4.2'!D301</f>
        <v>N.A.</v>
      </c>
      <c r="D302" s="403" t="str">
        <f>IF('F4.2'!F301=0,"-",'F4.2'!F301)</f>
        <v>-</v>
      </c>
      <c r="E302" s="118">
        <f>'F4.2'!H301</f>
        <v>0</v>
      </c>
      <c r="F302" s="404">
        <f>'F4.2'!T301</f>
        <v>1.344619E-3</v>
      </c>
      <c r="G302" s="404">
        <f>'F4.2'!AS301</f>
        <v>0</v>
      </c>
      <c r="H302" s="404">
        <f t="shared" si="28"/>
        <v>1.344619E-3</v>
      </c>
      <c r="I302" s="404">
        <f>'F4.2'!U301</f>
        <v>0</v>
      </c>
      <c r="J302" s="404">
        <f>'F4.2'!AT301</f>
        <v>0</v>
      </c>
      <c r="K302" s="405"/>
      <c r="L302" s="405"/>
      <c r="M302" s="404">
        <f t="shared" si="29"/>
        <v>0</v>
      </c>
      <c r="N302" s="404">
        <f t="shared" si="30"/>
        <v>1.344619E-3</v>
      </c>
    </row>
    <row r="303" spans="1:14" ht="30" hidden="1" outlineLevel="1">
      <c r="A303" s="68">
        <f>'F4.2'!A302</f>
        <v>68</v>
      </c>
      <c r="B303" s="123" t="str">
        <f>'F4.2'!B302</f>
        <v>Asset Recived From Project-U#8-AHP-FLY ASH &amp; HCSD-SYSTEM-10501</v>
      </c>
      <c r="C303" s="53" t="str">
        <f>'F4.2'!D302</f>
        <v>N.A.</v>
      </c>
      <c r="D303" s="403" t="str">
        <f>IF('F4.2'!F302=0,"-",'F4.2'!F302)</f>
        <v>-</v>
      </c>
      <c r="E303" s="118">
        <f>'F4.2'!H302</f>
        <v>0</v>
      </c>
      <c r="F303" s="404">
        <f>'F4.2'!T302</f>
        <v>2.1652109999999998E-3</v>
      </c>
      <c r="G303" s="404">
        <f>'F4.2'!AS302</f>
        <v>0</v>
      </c>
      <c r="H303" s="404">
        <f t="shared" si="28"/>
        <v>2.1652109999999998E-3</v>
      </c>
      <c r="I303" s="404">
        <f>'F4.2'!U302</f>
        <v>0</v>
      </c>
      <c r="J303" s="404">
        <f>'F4.2'!AT302</f>
        <v>0</v>
      </c>
      <c r="K303" s="405"/>
      <c r="L303" s="405"/>
      <c r="M303" s="404">
        <f t="shared" si="29"/>
        <v>0</v>
      </c>
      <c r="N303" s="404">
        <f t="shared" si="30"/>
        <v>2.1652109999999998E-3</v>
      </c>
    </row>
    <row r="304" spans="1:14" ht="30" hidden="1" outlineLevel="1">
      <c r="A304" s="68">
        <f>'F4.2'!A303</f>
        <v>69</v>
      </c>
      <c r="B304" s="123" t="str">
        <f>'F4.2'!B303</f>
        <v>Asset Recived From Project-U#8-AHP-FLYASH&amp;HCSD-SYSTEMBOUGHT OUT-10501</v>
      </c>
      <c r="C304" s="53" t="str">
        <f>'F4.2'!D303</f>
        <v>N.A.</v>
      </c>
      <c r="D304" s="403" t="str">
        <f>IF('F4.2'!F303=0,"-",'F4.2'!F303)</f>
        <v>-</v>
      </c>
      <c r="E304" s="118">
        <f>'F4.2'!H303</f>
        <v>0</v>
      </c>
      <c r="F304" s="404">
        <f>'F4.2'!T303</f>
        <v>7.0969070000000004E-3</v>
      </c>
      <c r="G304" s="404">
        <f>'F4.2'!AS303</f>
        <v>0</v>
      </c>
      <c r="H304" s="404">
        <f t="shared" si="28"/>
        <v>7.0969070000000004E-3</v>
      </c>
      <c r="I304" s="404">
        <f>'F4.2'!U303</f>
        <v>0</v>
      </c>
      <c r="J304" s="404">
        <f>'F4.2'!AT303</f>
        <v>0</v>
      </c>
      <c r="K304" s="405"/>
      <c r="L304" s="405"/>
      <c r="M304" s="404">
        <f t="shared" si="29"/>
        <v>0</v>
      </c>
      <c r="N304" s="404">
        <f t="shared" si="30"/>
        <v>7.0969070000000004E-3</v>
      </c>
    </row>
    <row r="305" spans="1:14" ht="30" hidden="1" outlineLevel="1">
      <c r="A305" s="68">
        <f>'F4.2'!A304</f>
        <v>70</v>
      </c>
      <c r="B305" s="123" t="str">
        <f>'F4.2'!B304</f>
        <v>Asset Recived From Project-U#8-AHP-BOTTOM ASH SYSTEM-10501</v>
      </c>
      <c r="C305" s="53" t="str">
        <f>'F4.2'!D304</f>
        <v>N.A.</v>
      </c>
      <c r="D305" s="403" t="str">
        <f>IF('F4.2'!F304=0,"-",'F4.2'!F304)</f>
        <v>-</v>
      </c>
      <c r="E305" s="118">
        <f>'F4.2'!H304</f>
        <v>0</v>
      </c>
      <c r="F305" s="404">
        <f>'F4.2'!T304</f>
        <v>1.2125858999999999E-2</v>
      </c>
      <c r="G305" s="404">
        <f>'F4.2'!AS304</f>
        <v>0</v>
      </c>
      <c r="H305" s="404">
        <f t="shared" si="28"/>
        <v>1.2125858999999999E-2</v>
      </c>
      <c r="I305" s="404">
        <f>'F4.2'!U304</f>
        <v>0</v>
      </c>
      <c r="J305" s="404">
        <f>'F4.2'!AT304</f>
        <v>0</v>
      </c>
      <c r="K305" s="405"/>
      <c r="L305" s="405"/>
      <c r="M305" s="404">
        <f t="shared" si="29"/>
        <v>0</v>
      </c>
      <c r="N305" s="404">
        <f t="shared" si="30"/>
        <v>1.2125858999999999E-2</v>
      </c>
    </row>
    <row r="306" spans="1:14" hidden="1" outlineLevel="1">
      <c r="A306" s="68">
        <f>'F4.2'!A305</f>
        <v>71</v>
      </c>
      <c r="B306" s="123" t="str">
        <f>'F4.2'!B305</f>
        <v>Asset Recived From Project-U#8-AHP-ELECTRICAL C &amp; I-10501</v>
      </c>
      <c r="C306" s="53" t="str">
        <f>'F4.2'!D305</f>
        <v>N.A.</v>
      </c>
      <c r="D306" s="403" t="str">
        <f>IF('F4.2'!F305=0,"-",'F4.2'!F305)</f>
        <v>-</v>
      </c>
      <c r="E306" s="118">
        <f>'F4.2'!H305</f>
        <v>0</v>
      </c>
      <c r="F306" s="404">
        <f>'F4.2'!T305</f>
        <v>4.0530039999999998E-3</v>
      </c>
      <c r="G306" s="404">
        <f>'F4.2'!AS305</f>
        <v>0</v>
      </c>
      <c r="H306" s="404">
        <f t="shared" si="28"/>
        <v>4.0530039999999998E-3</v>
      </c>
      <c r="I306" s="404">
        <f>'F4.2'!U305</f>
        <v>0</v>
      </c>
      <c r="J306" s="404">
        <f>'F4.2'!AT305</f>
        <v>0</v>
      </c>
      <c r="K306" s="405"/>
      <c r="L306" s="405"/>
      <c r="M306" s="404">
        <f t="shared" si="29"/>
        <v>0</v>
      </c>
      <c r="N306" s="404">
        <f t="shared" si="30"/>
        <v>4.0530039999999998E-3</v>
      </c>
    </row>
    <row r="307" spans="1:14" hidden="1" outlineLevel="1">
      <c r="A307" s="68">
        <f>'F4.2'!A306</f>
        <v>72</v>
      </c>
      <c r="B307" s="123" t="str">
        <f>'F4.2'!B306</f>
        <v>Asset Recived From Project-U#8-AHP-GEHO PUMP-10501</v>
      </c>
      <c r="C307" s="53" t="str">
        <f>'F4.2'!D306</f>
        <v>N.A.</v>
      </c>
      <c r="D307" s="403" t="str">
        <f>IF('F4.2'!F306=0,"-",'F4.2'!F306)</f>
        <v>-</v>
      </c>
      <c r="E307" s="118">
        <f>'F4.2'!H306</f>
        <v>0</v>
      </c>
      <c r="F307" s="404">
        <f>'F4.2'!T306</f>
        <v>9.5127619999999993E-3</v>
      </c>
      <c r="G307" s="404">
        <f>'F4.2'!AS306</f>
        <v>0</v>
      </c>
      <c r="H307" s="404">
        <f t="shared" si="28"/>
        <v>9.5127619999999993E-3</v>
      </c>
      <c r="I307" s="404">
        <f>'F4.2'!U306</f>
        <v>0</v>
      </c>
      <c r="J307" s="404">
        <f>'F4.2'!AT306</f>
        <v>0</v>
      </c>
      <c r="K307" s="405"/>
      <c r="L307" s="405"/>
      <c r="M307" s="404">
        <f t="shared" si="29"/>
        <v>0</v>
      </c>
      <c r="N307" s="404">
        <f t="shared" si="30"/>
        <v>9.5127619999999993E-3</v>
      </c>
    </row>
    <row r="308" spans="1:14" ht="30" hidden="1" outlineLevel="1">
      <c r="A308" s="68">
        <f>'F4.2'!A307</f>
        <v>73</v>
      </c>
      <c r="B308" s="123" t="str">
        <f>'F4.2'!B307</f>
        <v>Asset Recived FromProject-U#8-Boiler&amp;Aux -Power Cycle Piping-10501</v>
      </c>
      <c r="C308" s="53" t="str">
        <f>'F4.2'!D307</f>
        <v>N.A.</v>
      </c>
      <c r="D308" s="403" t="str">
        <f>IF('F4.2'!F307=0,"-",'F4.2'!F307)</f>
        <v>-</v>
      </c>
      <c r="E308" s="118">
        <f>'F4.2'!H307</f>
        <v>0</v>
      </c>
      <c r="F308" s="404">
        <f>'F4.2'!T307</f>
        <v>4.1004594999999998E-2</v>
      </c>
      <c r="G308" s="404">
        <f>'F4.2'!AS307</f>
        <v>0</v>
      </c>
      <c r="H308" s="404">
        <f t="shared" si="28"/>
        <v>4.1004594999999998E-2</v>
      </c>
      <c r="I308" s="404">
        <f>'F4.2'!U307</f>
        <v>0</v>
      </c>
      <c r="J308" s="404">
        <f>'F4.2'!AT307</f>
        <v>0</v>
      </c>
      <c r="K308" s="405"/>
      <c r="L308" s="405"/>
      <c r="M308" s="404">
        <f t="shared" si="29"/>
        <v>0</v>
      </c>
      <c r="N308" s="404">
        <f t="shared" si="30"/>
        <v>4.1004594999999998E-2</v>
      </c>
    </row>
    <row r="309" spans="1:14" ht="30" hidden="1" outlineLevel="1">
      <c r="A309" s="68">
        <f>'F4.2'!A308</f>
        <v>74</v>
      </c>
      <c r="B309" s="123" t="str">
        <f>'F4.2'!B308</f>
        <v>Asset Recived From Project-U#8-Boiler&amp;Aux-SUIT BLOWER &amp; PIPING-10501</v>
      </c>
      <c r="C309" s="53" t="str">
        <f>'F4.2'!D308</f>
        <v>N.A.</v>
      </c>
      <c r="D309" s="403" t="str">
        <f>IF('F4.2'!F308=0,"-",'F4.2'!F308)</f>
        <v>-</v>
      </c>
      <c r="E309" s="118">
        <f>'F4.2'!H308</f>
        <v>0</v>
      </c>
      <c r="F309" s="404">
        <f>'F4.2'!T308</f>
        <v>8.3837327000000003E-2</v>
      </c>
      <c r="G309" s="404">
        <f>'F4.2'!AS308</f>
        <v>0</v>
      </c>
      <c r="H309" s="404">
        <f t="shared" si="28"/>
        <v>8.3837327000000003E-2</v>
      </c>
      <c r="I309" s="404">
        <f>'F4.2'!U308</f>
        <v>0</v>
      </c>
      <c r="J309" s="404">
        <f>'F4.2'!AT308</f>
        <v>0</v>
      </c>
      <c r="K309" s="405"/>
      <c r="L309" s="405"/>
      <c r="M309" s="404">
        <f t="shared" si="29"/>
        <v>0</v>
      </c>
      <c r="N309" s="404">
        <f t="shared" si="30"/>
        <v>8.3837327000000003E-2</v>
      </c>
    </row>
    <row r="310" spans="1:14" ht="30" hidden="1" outlineLevel="1">
      <c r="A310" s="68">
        <f>'F4.2'!A309</f>
        <v>75</v>
      </c>
      <c r="B310" s="123" t="str">
        <f>'F4.2'!B309</f>
        <v>Asset Recived From Project-U#8-Boiler &amp; Auxillaries - PA FAN-10501</v>
      </c>
      <c r="C310" s="53" t="str">
        <f>'F4.2'!D309</f>
        <v>N.A.</v>
      </c>
      <c r="D310" s="403" t="str">
        <f>IF('F4.2'!F309=0,"-",'F4.2'!F309)</f>
        <v>-</v>
      </c>
      <c r="E310" s="118">
        <f>'F4.2'!H309</f>
        <v>0</v>
      </c>
      <c r="F310" s="404">
        <f>'F4.2'!T309</f>
        <v>1.022551E-3</v>
      </c>
      <c r="G310" s="404">
        <f>'F4.2'!AS309</f>
        <v>0</v>
      </c>
      <c r="H310" s="404">
        <f t="shared" si="28"/>
        <v>1.022551E-3</v>
      </c>
      <c r="I310" s="404">
        <f>'F4.2'!U309</f>
        <v>0</v>
      </c>
      <c r="J310" s="404">
        <f>'F4.2'!AT309</f>
        <v>0</v>
      </c>
      <c r="K310" s="405"/>
      <c r="L310" s="405"/>
      <c r="M310" s="404">
        <f t="shared" si="29"/>
        <v>0</v>
      </c>
      <c r="N310" s="404">
        <f t="shared" si="30"/>
        <v>1.022551E-3</v>
      </c>
    </row>
    <row r="311" spans="1:14" ht="30" hidden="1" outlineLevel="1">
      <c r="A311" s="68">
        <f>'F4.2'!A310</f>
        <v>76</v>
      </c>
      <c r="B311" s="123" t="str">
        <f>'F4.2'!B310</f>
        <v>Asset Recived From Project-U#8-Boiler&amp;Aux-Air Preheaters-10501</v>
      </c>
      <c r="C311" s="53" t="str">
        <f>'F4.2'!D310</f>
        <v>N.A.</v>
      </c>
      <c r="D311" s="403" t="str">
        <f>IF('F4.2'!F310=0,"-",'F4.2'!F310)</f>
        <v>-</v>
      </c>
      <c r="E311" s="118">
        <f>'F4.2'!H310</f>
        <v>0</v>
      </c>
      <c r="F311" s="404">
        <f>'F4.2'!T310</f>
        <v>1.3280755999999999E-2</v>
      </c>
      <c r="G311" s="404">
        <f>'F4.2'!AS310</f>
        <v>0</v>
      </c>
      <c r="H311" s="404">
        <f t="shared" si="28"/>
        <v>1.3280755999999999E-2</v>
      </c>
      <c r="I311" s="404">
        <f>'F4.2'!U310</f>
        <v>0</v>
      </c>
      <c r="J311" s="404">
        <f>'F4.2'!AT310</f>
        <v>0</v>
      </c>
      <c r="K311" s="405"/>
      <c r="L311" s="405"/>
      <c r="M311" s="404">
        <f t="shared" si="29"/>
        <v>0</v>
      </c>
      <c r="N311" s="404">
        <f t="shared" si="30"/>
        <v>1.3280755999999999E-2</v>
      </c>
    </row>
    <row r="312" spans="1:14" ht="30" hidden="1" outlineLevel="1">
      <c r="A312" s="68">
        <f>'F4.2'!A311</f>
        <v>77</v>
      </c>
      <c r="B312" s="123" t="str">
        <f>'F4.2'!B311</f>
        <v>Asset Recived From Project-U#8-Boiler &amp; Auxillaries -COAL MILL-10501</v>
      </c>
      <c r="C312" s="53" t="str">
        <f>'F4.2'!D311</f>
        <v>N.A.</v>
      </c>
      <c r="D312" s="403" t="str">
        <f>IF('F4.2'!F311=0,"-",'F4.2'!F311)</f>
        <v>-</v>
      </c>
      <c r="E312" s="118">
        <f>'F4.2'!H311</f>
        <v>0</v>
      </c>
      <c r="F312" s="404">
        <f>'F4.2'!T311</f>
        <v>5.1243500999999997E-2</v>
      </c>
      <c r="G312" s="404">
        <f>'F4.2'!AS311</f>
        <v>0</v>
      </c>
      <c r="H312" s="404">
        <f t="shared" si="28"/>
        <v>5.1243500999999997E-2</v>
      </c>
      <c r="I312" s="404">
        <f>'F4.2'!U311</f>
        <v>0</v>
      </c>
      <c r="J312" s="404">
        <f>'F4.2'!AT311</f>
        <v>0</v>
      </c>
      <c r="K312" s="405"/>
      <c r="L312" s="405"/>
      <c r="M312" s="404">
        <f t="shared" si="29"/>
        <v>0</v>
      </c>
      <c r="N312" s="404">
        <f t="shared" si="30"/>
        <v>5.1243500999999997E-2</v>
      </c>
    </row>
    <row r="313" spans="1:14" ht="30" hidden="1" outlineLevel="1">
      <c r="A313" s="68">
        <f>'F4.2'!A312</f>
        <v>78</v>
      </c>
      <c r="B313" s="123" t="str">
        <f>'F4.2'!B312</f>
        <v>Asset Recived From Project-U#8-Boiler &amp; Auxillaries -FD FAN-10501</v>
      </c>
      <c r="C313" s="53" t="str">
        <f>'F4.2'!D312</f>
        <v>N.A.</v>
      </c>
      <c r="D313" s="403" t="str">
        <f>IF('F4.2'!F312=0,"-",'F4.2'!F312)</f>
        <v>-</v>
      </c>
      <c r="E313" s="118">
        <f>'F4.2'!H312</f>
        <v>0</v>
      </c>
      <c r="F313" s="404">
        <f>'F4.2'!T312</f>
        <v>6.8170000000000004E-4</v>
      </c>
      <c r="G313" s="404">
        <f>'F4.2'!AS312</f>
        <v>0</v>
      </c>
      <c r="H313" s="404">
        <f t="shared" si="28"/>
        <v>6.8170000000000004E-4</v>
      </c>
      <c r="I313" s="404">
        <f>'F4.2'!U312</f>
        <v>0</v>
      </c>
      <c r="J313" s="404">
        <f>'F4.2'!AT312</f>
        <v>0</v>
      </c>
      <c r="K313" s="405"/>
      <c r="L313" s="405"/>
      <c r="M313" s="404">
        <f t="shared" si="29"/>
        <v>0</v>
      </c>
      <c r="N313" s="404">
        <f t="shared" si="30"/>
        <v>6.8170000000000004E-4</v>
      </c>
    </row>
    <row r="314" spans="1:14" ht="30" hidden="1" outlineLevel="1">
      <c r="A314" s="68">
        <f>'F4.2'!A313</f>
        <v>79</v>
      </c>
      <c r="B314" s="123" t="str">
        <f>'F4.2'!B313</f>
        <v>Asset Recived From Project-U#8-Boiler &amp; Auxillaries- ID FAN-10501</v>
      </c>
      <c r="C314" s="53" t="str">
        <f>'F4.2'!D313</f>
        <v>N.A.</v>
      </c>
      <c r="D314" s="403" t="str">
        <f>IF('F4.2'!F313=0,"-",'F4.2'!F313)</f>
        <v>-</v>
      </c>
      <c r="E314" s="118">
        <f>'F4.2'!H313</f>
        <v>0</v>
      </c>
      <c r="F314" s="404">
        <f>'F4.2'!T313</f>
        <v>1.7042509999999999E-3</v>
      </c>
      <c r="G314" s="404">
        <f>'F4.2'!AS313</f>
        <v>0</v>
      </c>
      <c r="H314" s="404">
        <f t="shared" si="28"/>
        <v>1.7042509999999999E-3</v>
      </c>
      <c r="I314" s="404">
        <f>'F4.2'!U313</f>
        <v>0</v>
      </c>
      <c r="J314" s="404">
        <f>'F4.2'!AT313</f>
        <v>0</v>
      </c>
      <c r="K314" s="405"/>
      <c r="L314" s="405"/>
      <c r="M314" s="404">
        <f t="shared" si="29"/>
        <v>0</v>
      </c>
      <c r="N314" s="404">
        <f t="shared" si="30"/>
        <v>1.7042509999999999E-3</v>
      </c>
    </row>
    <row r="315" spans="1:14" ht="30" hidden="1" outlineLevel="1">
      <c r="A315" s="68">
        <f>'F4.2'!A314</f>
        <v>80</v>
      </c>
      <c r="B315" s="123" t="str">
        <f>'F4.2'!B314</f>
        <v>Asset Recived From Project-U#8-Boiler&amp;Aux-Mandatory Spares-10501</v>
      </c>
      <c r="C315" s="53" t="str">
        <f>'F4.2'!D314</f>
        <v>N.A.</v>
      </c>
      <c r="D315" s="403" t="str">
        <f>IF('F4.2'!F314=0,"-",'F4.2'!F314)</f>
        <v>-</v>
      </c>
      <c r="E315" s="118">
        <f>'F4.2'!H314</f>
        <v>0</v>
      </c>
      <c r="F315" s="404">
        <f>'F4.2'!T314</f>
        <v>9.7934579999999997E-3</v>
      </c>
      <c r="G315" s="404">
        <f>'F4.2'!AS314</f>
        <v>0</v>
      </c>
      <c r="H315" s="404">
        <f t="shared" si="28"/>
        <v>9.7934579999999997E-3</v>
      </c>
      <c r="I315" s="404">
        <f>'F4.2'!U314</f>
        <v>0</v>
      </c>
      <c r="J315" s="404">
        <f>'F4.2'!AT314</f>
        <v>0</v>
      </c>
      <c r="K315" s="405"/>
      <c r="L315" s="405"/>
      <c r="M315" s="404">
        <f t="shared" si="29"/>
        <v>0</v>
      </c>
      <c r="N315" s="404">
        <f t="shared" si="30"/>
        <v>9.7934579999999997E-3</v>
      </c>
    </row>
    <row r="316" spans="1:14" ht="30" hidden="1" outlineLevel="1">
      <c r="A316" s="68">
        <f>'F4.2'!A315</f>
        <v>81</v>
      </c>
      <c r="B316" s="123" t="str">
        <f>'F4.2'!B315</f>
        <v>Asset Recived From Project-U#8-Boiler&amp;Aux-PLATFORM,STAIRS,GRATINGS,</v>
      </c>
      <c r="C316" s="53" t="str">
        <f>'F4.2'!D315</f>
        <v>N.A.</v>
      </c>
      <c r="D316" s="403" t="str">
        <f>IF('F4.2'!F315=0,"-",'F4.2'!F315)</f>
        <v>-</v>
      </c>
      <c r="E316" s="118">
        <f>'F4.2'!H315</f>
        <v>0</v>
      </c>
      <c r="F316" s="404">
        <f>'F4.2'!T315</f>
        <v>3.0595908000000002E-2</v>
      </c>
      <c r="G316" s="404">
        <f>'F4.2'!AS315</f>
        <v>0</v>
      </c>
      <c r="H316" s="404">
        <f t="shared" si="28"/>
        <v>3.0595908000000002E-2</v>
      </c>
      <c r="I316" s="404">
        <f>'F4.2'!U315</f>
        <v>0</v>
      </c>
      <c r="J316" s="404">
        <f>'F4.2'!AT315</f>
        <v>0</v>
      </c>
      <c r="K316" s="405"/>
      <c r="L316" s="405"/>
      <c r="M316" s="404">
        <f t="shared" si="29"/>
        <v>0</v>
      </c>
      <c r="N316" s="404">
        <f t="shared" si="30"/>
        <v>3.0595908000000002E-2</v>
      </c>
    </row>
    <row r="317" spans="1:14" hidden="1" outlineLevel="1">
      <c r="A317" s="68">
        <f>'F4.2'!A316</f>
        <v>82</v>
      </c>
      <c r="B317" s="123" t="str">
        <f>'F4.2'!B316</f>
        <v>Asset Recived From Project-U#8-Boiler Pressure parts-10501</v>
      </c>
      <c r="C317" s="53" t="str">
        <f>'F4.2'!D316</f>
        <v>N.A.</v>
      </c>
      <c r="D317" s="403" t="str">
        <f>IF('F4.2'!F316=0,"-",'F4.2'!F316)</f>
        <v>-</v>
      </c>
      <c r="E317" s="118">
        <f>'F4.2'!H316</f>
        <v>0</v>
      </c>
      <c r="F317" s="404">
        <f>'F4.2'!T316</f>
        <v>0.17807421000000001</v>
      </c>
      <c r="G317" s="404">
        <f>'F4.2'!AS316</f>
        <v>0</v>
      </c>
      <c r="H317" s="404">
        <f t="shared" si="28"/>
        <v>0.17807421000000001</v>
      </c>
      <c r="I317" s="404">
        <f>'F4.2'!U316</f>
        <v>0</v>
      </c>
      <c r="J317" s="404">
        <f>'F4.2'!AT316</f>
        <v>0</v>
      </c>
      <c r="K317" s="405"/>
      <c r="L317" s="405"/>
      <c r="M317" s="404">
        <f t="shared" si="29"/>
        <v>0</v>
      </c>
      <c r="N317" s="404">
        <f t="shared" si="30"/>
        <v>0.17807421000000001</v>
      </c>
    </row>
    <row r="318" spans="1:14" ht="30" hidden="1" outlineLevel="1">
      <c r="A318" s="68">
        <f>'F4.2'!A317</f>
        <v>83</v>
      </c>
      <c r="B318" s="123" t="str">
        <f>'F4.2'!B317</f>
        <v>Asset Recived From Project-U#8-220V-BATTERY+CHARGERS-MAIN PLANT-10563</v>
      </c>
      <c r="C318" s="53" t="str">
        <f>'F4.2'!D317</f>
        <v>N.A.</v>
      </c>
      <c r="D318" s="403" t="str">
        <f>IF('F4.2'!F317=0,"-",'F4.2'!F317)</f>
        <v>-</v>
      </c>
      <c r="E318" s="118">
        <f>'F4.2'!H317</f>
        <v>0</v>
      </c>
      <c r="F318" s="404">
        <f>'F4.2'!T317</f>
        <v>2.0848189999999999E-3</v>
      </c>
      <c r="G318" s="404">
        <f>'F4.2'!AS317</f>
        <v>0</v>
      </c>
      <c r="H318" s="404">
        <f t="shared" si="28"/>
        <v>2.0848189999999999E-3</v>
      </c>
      <c r="I318" s="404">
        <f>'F4.2'!U317</f>
        <v>0</v>
      </c>
      <c r="J318" s="404">
        <f>'F4.2'!AT317</f>
        <v>0</v>
      </c>
      <c r="K318" s="405"/>
      <c r="L318" s="405"/>
      <c r="M318" s="404">
        <f t="shared" si="29"/>
        <v>0</v>
      </c>
      <c r="N318" s="404">
        <f t="shared" si="30"/>
        <v>2.0848189999999999E-3</v>
      </c>
    </row>
    <row r="319" spans="1:14" ht="30" hidden="1" outlineLevel="1">
      <c r="A319" s="68">
        <f>'F4.2'!A318</f>
        <v>84</v>
      </c>
      <c r="B319" s="123" t="str">
        <f>'F4.2'!B318</f>
        <v>Asset Recived From Project-U#8-220V -BATTERY WITH CHARGERS(CHP)-10563</v>
      </c>
      <c r="C319" s="53" t="str">
        <f>'F4.2'!D318</f>
        <v>N.A.</v>
      </c>
      <c r="D319" s="403" t="str">
        <f>IF('F4.2'!F318=0,"-",'F4.2'!F318)</f>
        <v>-</v>
      </c>
      <c r="E319" s="118">
        <f>'F4.2'!H318</f>
        <v>0</v>
      </c>
      <c r="F319" s="404">
        <f>'F4.2'!T318</f>
        <v>2.0745099999999999E-4</v>
      </c>
      <c r="G319" s="404">
        <f>'F4.2'!AS318</f>
        <v>0</v>
      </c>
      <c r="H319" s="404">
        <f t="shared" si="28"/>
        <v>2.0745099999999999E-4</v>
      </c>
      <c r="I319" s="404">
        <f>'F4.2'!U318</f>
        <v>0</v>
      </c>
      <c r="J319" s="404">
        <f>'F4.2'!AT318</f>
        <v>0</v>
      </c>
      <c r="K319" s="405"/>
      <c r="L319" s="405"/>
      <c r="M319" s="404">
        <f t="shared" si="29"/>
        <v>0</v>
      </c>
      <c r="N319" s="404">
        <f t="shared" si="30"/>
        <v>2.0745099999999999E-4</v>
      </c>
    </row>
    <row r="320" spans="1:14" ht="30" hidden="1" outlineLevel="1">
      <c r="A320" s="68">
        <f>'F4.2'!A319</f>
        <v>85</v>
      </c>
      <c r="B320" s="123" t="str">
        <f>'F4.2'!B319</f>
        <v>Asset Recived From Project-U#8-220V-BATTERY+CHARG-WAGON TRIP-2N-10563</v>
      </c>
      <c r="C320" s="53" t="str">
        <f>'F4.2'!D319</f>
        <v>N.A.</v>
      </c>
      <c r="D320" s="403" t="str">
        <f>IF('F4.2'!F319=0,"-",'F4.2'!F319)</f>
        <v>-</v>
      </c>
      <c r="E320" s="118">
        <f>'F4.2'!H319</f>
        <v>0</v>
      </c>
      <c r="F320" s="404">
        <f>'F4.2'!T319</f>
        <v>8.4673999999999996E-5</v>
      </c>
      <c r="G320" s="404">
        <f>'F4.2'!AS319</f>
        <v>0</v>
      </c>
      <c r="H320" s="404">
        <f t="shared" si="28"/>
        <v>8.4673999999999996E-5</v>
      </c>
      <c r="I320" s="404">
        <f>'F4.2'!U319</f>
        <v>0</v>
      </c>
      <c r="J320" s="404">
        <f>'F4.2'!AT319</f>
        <v>0</v>
      </c>
      <c r="K320" s="405"/>
      <c r="L320" s="405"/>
      <c r="M320" s="404">
        <f t="shared" si="29"/>
        <v>0</v>
      </c>
      <c r="N320" s="404">
        <f t="shared" si="30"/>
        <v>8.4673999999999996E-5</v>
      </c>
    </row>
    <row r="321" spans="1:14" ht="30" hidden="1" outlineLevel="1">
      <c r="A321" s="68">
        <f>'F4.2'!A320</f>
        <v>86</v>
      </c>
      <c r="B321" s="123" t="str">
        <f>'F4.2'!B320</f>
        <v>Asset Recived From Project-U#8-BOP-OTHER C&amp; i INSTRUMENTS-10509</v>
      </c>
      <c r="C321" s="53" t="str">
        <f>'F4.2'!D320</f>
        <v>N.A.</v>
      </c>
      <c r="D321" s="403" t="str">
        <f>IF('F4.2'!F320=0,"-",'F4.2'!F320)</f>
        <v>-</v>
      </c>
      <c r="E321" s="118">
        <f>'F4.2'!H320</f>
        <v>0</v>
      </c>
      <c r="F321" s="404">
        <f>'F4.2'!T320</f>
        <v>1.3440609999999999E-3</v>
      </c>
      <c r="G321" s="404">
        <f>'F4.2'!AS320</f>
        <v>0</v>
      </c>
      <c r="H321" s="404">
        <f t="shared" si="28"/>
        <v>1.3440609999999999E-3</v>
      </c>
      <c r="I321" s="404">
        <f>'F4.2'!U320</f>
        <v>0</v>
      </c>
      <c r="J321" s="404">
        <f>'F4.2'!AT320</f>
        <v>0</v>
      </c>
      <c r="K321" s="405"/>
      <c r="L321" s="405"/>
      <c r="M321" s="404">
        <f t="shared" si="29"/>
        <v>0</v>
      </c>
      <c r="N321" s="404">
        <f t="shared" si="30"/>
        <v>1.3440609999999999E-3</v>
      </c>
    </row>
    <row r="322" spans="1:14" hidden="1" outlineLevel="1">
      <c r="A322" s="68">
        <f>'F4.2'!A321</f>
        <v>87</v>
      </c>
      <c r="B322" s="123" t="str">
        <f>'F4.2'!B321</f>
        <v>Asset Recived From Project-U#8-CHP-CONVEYOR SYSTEM-10515</v>
      </c>
      <c r="C322" s="53" t="str">
        <f>'F4.2'!D321</f>
        <v>N.A.</v>
      </c>
      <c r="D322" s="403" t="str">
        <f>IF('F4.2'!F321=0,"-",'F4.2'!F321)</f>
        <v>-</v>
      </c>
      <c r="E322" s="118">
        <f>'F4.2'!H321</f>
        <v>0</v>
      </c>
      <c r="F322" s="404">
        <f>'F4.2'!T321</f>
        <v>1.540935E-2</v>
      </c>
      <c r="G322" s="404">
        <f>'F4.2'!AS321</f>
        <v>0</v>
      </c>
      <c r="H322" s="404">
        <f t="shared" si="28"/>
        <v>1.540935E-2</v>
      </c>
      <c r="I322" s="404">
        <f>'F4.2'!U321</f>
        <v>0</v>
      </c>
      <c r="J322" s="404">
        <f>'F4.2'!AT321</f>
        <v>0</v>
      </c>
      <c r="K322" s="405"/>
      <c r="L322" s="405"/>
      <c r="M322" s="404">
        <f t="shared" si="29"/>
        <v>0</v>
      </c>
      <c r="N322" s="404">
        <f t="shared" si="30"/>
        <v>1.540935E-2</v>
      </c>
    </row>
    <row r="323" spans="1:14" hidden="1" outlineLevel="1">
      <c r="A323" s="68">
        <f>'F4.2'!A322</f>
        <v>88</v>
      </c>
      <c r="B323" s="123" t="str">
        <f>'F4.2'!B322</f>
        <v>Asset Recived From Project-U#8-CHP-WOBLER FEEDER-10515</v>
      </c>
      <c r="C323" s="53" t="str">
        <f>'F4.2'!D322</f>
        <v>N.A.</v>
      </c>
      <c r="D323" s="403" t="str">
        <f>IF('F4.2'!F322=0,"-",'F4.2'!F322)</f>
        <v>-</v>
      </c>
      <c r="E323" s="118">
        <f>'F4.2'!H322</f>
        <v>0</v>
      </c>
      <c r="F323" s="404">
        <f>'F4.2'!T322</f>
        <v>5.4613100000000005E-4</v>
      </c>
      <c r="G323" s="404">
        <f>'F4.2'!AS322</f>
        <v>0</v>
      </c>
      <c r="H323" s="404">
        <f t="shared" si="28"/>
        <v>5.4613100000000005E-4</v>
      </c>
      <c r="I323" s="404">
        <f>'F4.2'!U322</f>
        <v>0</v>
      </c>
      <c r="J323" s="404">
        <f>'F4.2'!AT322</f>
        <v>0</v>
      </c>
      <c r="K323" s="405"/>
      <c r="L323" s="405"/>
      <c r="M323" s="404">
        <f t="shared" si="29"/>
        <v>0</v>
      </c>
      <c r="N323" s="404">
        <f t="shared" si="30"/>
        <v>5.4613100000000005E-4</v>
      </c>
    </row>
    <row r="324" spans="1:14" hidden="1" outlineLevel="1">
      <c r="A324" s="68">
        <f>'F4.2'!A323</f>
        <v>89</v>
      </c>
      <c r="B324" s="123" t="str">
        <f>'F4.2'!B323</f>
        <v>Asset Recived From Project-U#8-CHP-APRON FEEDER-10515</v>
      </c>
      <c r="C324" s="53" t="str">
        <f>'F4.2'!D323</f>
        <v>N.A.</v>
      </c>
      <c r="D324" s="403" t="str">
        <f>IF('F4.2'!F323=0,"-",'F4.2'!F323)</f>
        <v>-</v>
      </c>
      <c r="E324" s="118">
        <f>'F4.2'!H323</f>
        <v>0</v>
      </c>
      <c r="F324" s="404">
        <f>'F4.2'!T323</f>
        <v>2.8149E-3</v>
      </c>
      <c r="G324" s="404">
        <f>'F4.2'!AS323</f>
        <v>0</v>
      </c>
      <c r="H324" s="404">
        <f t="shared" si="28"/>
        <v>2.8149E-3</v>
      </c>
      <c r="I324" s="404">
        <f>'F4.2'!U323</f>
        <v>0</v>
      </c>
      <c r="J324" s="404">
        <f>'F4.2'!AT323</f>
        <v>0</v>
      </c>
      <c r="K324" s="405"/>
      <c r="L324" s="405"/>
      <c r="M324" s="404">
        <f t="shared" si="29"/>
        <v>0</v>
      </c>
      <c r="N324" s="404">
        <f t="shared" si="30"/>
        <v>2.8149E-3</v>
      </c>
    </row>
    <row r="325" spans="1:14" ht="30" hidden="1" outlineLevel="1">
      <c r="A325" s="68">
        <f>'F4.2'!A324</f>
        <v>90</v>
      </c>
      <c r="B325" s="123" t="str">
        <f>'F4.2'!B324</f>
        <v>Asset Recived From Project-U#8-CHP-ILMS,METAL DETECTOR,BELT WEIGHER</v>
      </c>
      <c r="C325" s="53" t="str">
        <f>'F4.2'!D324</f>
        <v>N.A.</v>
      </c>
      <c r="D325" s="403" t="str">
        <f>IF('F4.2'!F324=0,"-",'F4.2'!F324)</f>
        <v>-</v>
      </c>
      <c r="E325" s="118">
        <f>'F4.2'!H324</f>
        <v>0</v>
      </c>
      <c r="F325" s="404">
        <f>'F4.2'!T324</f>
        <v>1.170412E-3</v>
      </c>
      <c r="G325" s="404">
        <f>'F4.2'!AS324</f>
        <v>0</v>
      </c>
      <c r="H325" s="404">
        <f t="shared" si="28"/>
        <v>1.170412E-3</v>
      </c>
      <c r="I325" s="404">
        <f>'F4.2'!U324</f>
        <v>0</v>
      </c>
      <c r="J325" s="404">
        <f>'F4.2'!AT324</f>
        <v>0</v>
      </c>
      <c r="K325" s="405"/>
      <c r="L325" s="405"/>
      <c r="M325" s="404">
        <f t="shared" si="29"/>
        <v>0</v>
      </c>
      <c r="N325" s="404">
        <f t="shared" si="30"/>
        <v>1.170412E-3</v>
      </c>
    </row>
    <row r="326" spans="1:14" hidden="1" outlineLevel="1">
      <c r="A326" s="68">
        <f>'F4.2'!A325</f>
        <v>91</v>
      </c>
      <c r="B326" s="123" t="str">
        <f>'F4.2'!B325</f>
        <v>Asset Recived From Project-U#8-CHP-IMPACT CRUSHER-10515</v>
      </c>
      <c r="C326" s="53" t="str">
        <f>'F4.2'!D325</f>
        <v>N.A.</v>
      </c>
      <c r="D326" s="403" t="str">
        <f>IF('F4.2'!F325=0,"-",'F4.2'!F325)</f>
        <v>-</v>
      </c>
      <c r="E326" s="118">
        <f>'F4.2'!H325</f>
        <v>0</v>
      </c>
      <c r="F326" s="404">
        <f>'F4.2'!T325</f>
        <v>2.0637770000000001E-3</v>
      </c>
      <c r="G326" s="404">
        <f>'F4.2'!AS325</f>
        <v>0</v>
      </c>
      <c r="H326" s="404">
        <f t="shared" si="28"/>
        <v>2.0637770000000001E-3</v>
      </c>
      <c r="I326" s="404">
        <f>'F4.2'!U325</f>
        <v>0</v>
      </c>
      <c r="J326" s="404">
        <f>'F4.2'!AT325</f>
        <v>0</v>
      </c>
      <c r="K326" s="405"/>
      <c r="L326" s="405"/>
      <c r="M326" s="404">
        <f t="shared" si="29"/>
        <v>0</v>
      </c>
      <c r="N326" s="404">
        <f t="shared" si="30"/>
        <v>2.0637770000000001E-3</v>
      </c>
    </row>
    <row r="327" spans="1:14" hidden="1" outlineLevel="1">
      <c r="A327" s="68">
        <f>'F4.2'!A326</f>
        <v>92</v>
      </c>
      <c r="B327" s="123" t="str">
        <f>'F4.2'!B326</f>
        <v>Project-U#8-CHP-STRACKER CUM RECLAIMER-10515</v>
      </c>
      <c r="C327" s="53" t="str">
        <f>'F4.2'!D326</f>
        <v>N.A.</v>
      </c>
      <c r="D327" s="403" t="str">
        <f>IF('F4.2'!F326=0,"-",'F4.2'!F326)</f>
        <v>-</v>
      </c>
      <c r="E327" s="118">
        <f>'F4.2'!H326</f>
        <v>0</v>
      </c>
      <c r="F327" s="404">
        <f>'F4.2'!T326</f>
        <v>8.2014210000000004E-3</v>
      </c>
      <c r="G327" s="404">
        <f>'F4.2'!AS326</f>
        <v>0</v>
      </c>
      <c r="H327" s="404">
        <f t="shared" si="28"/>
        <v>8.2014210000000004E-3</v>
      </c>
      <c r="I327" s="404">
        <f>'F4.2'!U326</f>
        <v>0</v>
      </c>
      <c r="J327" s="404">
        <f>'F4.2'!AT326</f>
        <v>0</v>
      </c>
      <c r="K327" s="405"/>
      <c r="L327" s="405"/>
      <c r="M327" s="404">
        <f t="shared" si="29"/>
        <v>0</v>
      </c>
      <c r="N327" s="404">
        <f t="shared" si="30"/>
        <v>8.2014210000000004E-3</v>
      </c>
    </row>
    <row r="328" spans="1:14" hidden="1" outlineLevel="1">
      <c r="A328" s="68">
        <f>'F4.2'!A327</f>
        <v>93</v>
      </c>
      <c r="B328" s="123" t="str">
        <f>'F4.2'!B327</f>
        <v>Project-U#8-CHP-SIDE DISCHARGE TYPE WAGON TRIPPLER</v>
      </c>
      <c r="C328" s="53" t="str">
        <f>'F4.2'!D327</f>
        <v>N.A.</v>
      </c>
      <c r="D328" s="403" t="str">
        <f>IF('F4.2'!F327=0,"-",'F4.2'!F327)</f>
        <v>-</v>
      </c>
      <c r="E328" s="118">
        <f>'F4.2'!H327</f>
        <v>0</v>
      </c>
      <c r="F328" s="404">
        <f>'F4.2'!T327</f>
        <v>7.783575E-3</v>
      </c>
      <c r="G328" s="404">
        <f>'F4.2'!AS327</f>
        <v>0</v>
      </c>
      <c r="H328" s="404">
        <f t="shared" si="28"/>
        <v>7.783575E-3</v>
      </c>
      <c r="I328" s="404">
        <f>'F4.2'!U327</f>
        <v>0</v>
      </c>
      <c r="J328" s="404">
        <f>'F4.2'!AT327</f>
        <v>0</v>
      </c>
      <c r="K328" s="405"/>
      <c r="L328" s="405"/>
      <c r="M328" s="404">
        <f t="shared" si="29"/>
        <v>0</v>
      </c>
      <c r="N328" s="404">
        <f t="shared" si="30"/>
        <v>7.783575E-3</v>
      </c>
    </row>
    <row r="329" spans="1:14" hidden="1" outlineLevel="1">
      <c r="A329" s="68">
        <f>'F4.2'!A328</f>
        <v>94</v>
      </c>
      <c r="B329" s="123" t="str">
        <f>'F4.2'!B328</f>
        <v>Project-U#8-Coal Handling Plant-M.S.-10515</v>
      </c>
      <c r="C329" s="53" t="str">
        <f>'F4.2'!D328</f>
        <v>N.A.</v>
      </c>
      <c r="D329" s="403" t="str">
        <f>IF('F4.2'!F328=0,"-",'F4.2'!F328)</f>
        <v>-</v>
      </c>
      <c r="E329" s="118">
        <f>'F4.2'!H328</f>
        <v>0</v>
      </c>
      <c r="F329" s="404">
        <f>'F4.2'!T328</f>
        <v>3.4267400000000001E-4</v>
      </c>
      <c r="G329" s="404">
        <f>'F4.2'!AS328</f>
        <v>0</v>
      </c>
      <c r="H329" s="404">
        <f t="shared" si="28"/>
        <v>3.4267400000000001E-4</v>
      </c>
      <c r="I329" s="404">
        <f>'F4.2'!U328</f>
        <v>0</v>
      </c>
      <c r="J329" s="404">
        <f>'F4.2'!AT328</f>
        <v>0</v>
      </c>
      <c r="K329" s="405"/>
      <c r="L329" s="405"/>
      <c r="M329" s="404">
        <f t="shared" si="29"/>
        <v>0</v>
      </c>
      <c r="N329" s="404">
        <f t="shared" si="30"/>
        <v>3.4267400000000001E-4</v>
      </c>
    </row>
    <row r="330" spans="1:14" hidden="1" outlineLevel="1">
      <c r="A330" s="68">
        <f>'F4.2'!A329</f>
        <v>95</v>
      </c>
      <c r="B330" s="123" t="str">
        <f>'F4.2'!B329</f>
        <v>Project-U#8-communication system-10572</v>
      </c>
      <c r="C330" s="53" t="str">
        <f>'F4.2'!D329</f>
        <v>N.A.</v>
      </c>
      <c r="D330" s="403" t="str">
        <f>IF('F4.2'!F329=0,"-",'F4.2'!F329)</f>
        <v>-</v>
      </c>
      <c r="E330" s="118">
        <f>'F4.2'!H329</f>
        <v>0</v>
      </c>
      <c r="F330" s="404">
        <f>'F4.2'!T329</f>
        <v>1.92531E-3</v>
      </c>
      <c r="G330" s="404">
        <f>'F4.2'!AS329</f>
        <v>0</v>
      </c>
      <c r="H330" s="404">
        <f t="shared" si="28"/>
        <v>1.92531E-3</v>
      </c>
      <c r="I330" s="404">
        <f>'F4.2'!U329</f>
        <v>0</v>
      </c>
      <c r="J330" s="404">
        <f>'F4.2'!AT329</f>
        <v>0</v>
      </c>
      <c r="K330" s="405"/>
      <c r="L330" s="405"/>
      <c r="M330" s="404">
        <f t="shared" si="29"/>
        <v>0</v>
      </c>
      <c r="N330" s="404">
        <f t="shared" si="30"/>
        <v>1.92531E-3</v>
      </c>
    </row>
    <row r="331" spans="1:14" hidden="1" outlineLevel="1">
      <c r="A331" s="68">
        <f>'F4.2'!A330</f>
        <v>96</v>
      </c>
      <c r="B331" s="123" t="str">
        <f>'F4.2'!B330</f>
        <v>Project-U#8-UPS INVERTORS-10563</v>
      </c>
      <c r="C331" s="53" t="str">
        <f>'F4.2'!D330</f>
        <v>N.A.</v>
      </c>
      <c r="D331" s="403" t="str">
        <f>IF('F4.2'!F330=0,"-",'F4.2'!F330)</f>
        <v>-</v>
      </c>
      <c r="E331" s="118">
        <f>'F4.2'!H330</f>
        <v>0</v>
      </c>
      <c r="F331" s="404">
        <f>'F4.2'!T330</f>
        <v>5.1465199999999999E-4</v>
      </c>
      <c r="G331" s="404">
        <f>'F4.2'!AS330</f>
        <v>0</v>
      </c>
      <c r="H331" s="404">
        <f t="shared" si="28"/>
        <v>5.1465199999999999E-4</v>
      </c>
      <c r="I331" s="404">
        <f>'F4.2'!U330</f>
        <v>0</v>
      </c>
      <c r="J331" s="404">
        <f>'F4.2'!AT330</f>
        <v>0</v>
      </c>
      <c r="K331" s="405"/>
      <c r="L331" s="405"/>
      <c r="M331" s="404">
        <f t="shared" si="29"/>
        <v>0</v>
      </c>
      <c r="N331" s="404">
        <f t="shared" si="30"/>
        <v>5.1465199999999999E-4</v>
      </c>
    </row>
    <row r="332" spans="1:14" hidden="1" outlineLevel="1">
      <c r="A332" s="68">
        <f>'F4.2'!A331</f>
        <v>97</v>
      </c>
      <c r="B332" s="123" t="str">
        <f>'F4.2'!B331</f>
        <v>Project-U#8-UPS ACDS-10563</v>
      </c>
      <c r="C332" s="53" t="str">
        <f>'F4.2'!D331</f>
        <v>N.A.</v>
      </c>
      <c r="D332" s="403" t="str">
        <f>IF('F4.2'!F331=0,"-",'F4.2'!F331)</f>
        <v>-</v>
      </c>
      <c r="E332" s="118">
        <f>'F4.2'!H331</f>
        <v>0</v>
      </c>
      <c r="F332" s="404">
        <f>'F4.2'!T331</f>
        <v>8.9956000000000004E-5</v>
      </c>
      <c r="G332" s="404">
        <f>'F4.2'!AS331</f>
        <v>0</v>
      </c>
      <c r="H332" s="404">
        <f t="shared" si="28"/>
        <v>8.9956000000000004E-5</v>
      </c>
      <c r="I332" s="404">
        <f>'F4.2'!U331</f>
        <v>0</v>
      </c>
      <c r="J332" s="404">
        <f>'F4.2'!AT331</f>
        <v>0</v>
      </c>
      <c r="K332" s="405"/>
      <c r="L332" s="405"/>
      <c r="M332" s="404">
        <f t="shared" si="29"/>
        <v>0</v>
      </c>
      <c r="N332" s="404">
        <f t="shared" si="30"/>
        <v>8.9956000000000004E-5</v>
      </c>
    </row>
    <row r="333" spans="1:14" hidden="1" outlineLevel="1">
      <c r="A333" s="68">
        <f>'F4.2'!A332</f>
        <v>98</v>
      </c>
      <c r="B333" s="123" t="str">
        <f>'F4.2'!B332</f>
        <v>Project-U#8-UPS BATTERIRERS-10563</v>
      </c>
      <c r="C333" s="53" t="str">
        <f>'F4.2'!D332</f>
        <v>N.A.</v>
      </c>
      <c r="D333" s="403" t="str">
        <f>IF('F4.2'!F332=0,"-",'F4.2'!F332)</f>
        <v>-</v>
      </c>
      <c r="E333" s="118">
        <f>'F4.2'!H332</f>
        <v>0</v>
      </c>
      <c r="F333" s="404">
        <f>'F4.2'!T332</f>
        <v>5.1465199999999999E-4</v>
      </c>
      <c r="G333" s="404">
        <f>'F4.2'!AS332</f>
        <v>0</v>
      </c>
      <c r="H333" s="404">
        <f t="shared" si="28"/>
        <v>5.1465199999999999E-4</v>
      </c>
      <c r="I333" s="404">
        <f>'F4.2'!U332</f>
        <v>0</v>
      </c>
      <c r="J333" s="404">
        <f>'F4.2'!AT332</f>
        <v>0</v>
      </c>
      <c r="K333" s="405"/>
      <c r="L333" s="405"/>
      <c r="M333" s="404">
        <f t="shared" si="29"/>
        <v>0</v>
      </c>
      <c r="N333" s="404">
        <f t="shared" si="30"/>
        <v>5.1465199999999999E-4</v>
      </c>
    </row>
    <row r="334" spans="1:14" hidden="1" outlineLevel="1">
      <c r="A334" s="68">
        <f>'F4.2'!A333</f>
        <v>99</v>
      </c>
      <c r="B334" s="123" t="str">
        <f>'F4.2'!B333</f>
        <v>Project-U#8-24V BATTERY CHARGERS (SGTG)-10563</v>
      </c>
      <c r="C334" s="53" t="str">
        <f>'F4.2'!D333</f>
        <v>N.A.</v>
      </c>
      <c r="D334" s="403" t="str">
        <f>IF('F4.2'!F333=0,"-",'F4.2'!F333)</f>
        <v>-</v>
      </c>
      <c r="E334" s="118">
        <f>'F4.2'!H333</f>
        <v>0</v>
      </c>
      <c r="F334" s="404">
        <f>'F4.2'!T333</f>
        <v>2.28734E-4</v>
      </c>
      <c r="G334" s="404">
        <f>'F4.2'!AS333</f>
        <v>0</v>
      </c>
      <c r="H334" s="404">
        <f t="shared" si="28"/>
        <v>2.28734E-4</v>
      </c>
      <c r="I334" s="404">
        <f>'F4.2'!U333</f>
        <v>0</v>
      </c>
      <c r="J334" s="404">
        <f>'F4.2'!AT333</f>
        <v>0</v>
      </c>
      <c r="K334" s="405"/>
      <c r="L334" s="405"/>
      <c r="M334" s="404">
        <f t="shared" si="29"/>
        <v>0</v>
      </c>
      <c r="N334" s="404">
        <f t="shared" si="30"/>
        <v>2.28734E-4</v>
      </c>
    </row>
    <row r="335" spans="1:14" hidden="1" outlineLevel="1">
      <c r="A335" s="68">
        <f>'F4.2'!A334</f>
        <v>100</v>
      </c>
      <c r="B335" s="123" t="str">
        <f>'F4.2'!B334</f>
        <v>Project-U#8-24V BATTERY CHARGERS (BOP)-10563</v>
      </c>
      <c r="C335" s="53" t="str">
        <f>'F4.2'!D334</f>
        <v>N.A.</v>
      </c>
      <c r="D335" s="403" t="str">
        <f>IF('F4.2'!F334=0,"-",'F4.2'!F334)</f>
        <v>-</v>
      </c>
      <c r="E335" s="118">
        <f>'F4.2'!H334</f>
        <v>0</v>
      </c>
      <c r="F335" s="404">
        <f>'F4.2'!T334</f>
        <v>2.28734E-4</v>
      </c>
      <c r="G335" s="404">
        <f>'F4.2'!AS334</f>
        <v>0</v>
      </c>
      <c r="H335" s="404">
        <f t="shared" si="28"/>
        <v>2.28734E-4</v>
      </c>
      <c r="I335" s="404">
        <f>'F4.2'!U334</f>
        <v>0</v>
      </c>
      <c r="J335" s="404">
        <f>'F4.2'!AT334</f>
        <v>0</v>
      </c>
      <c r="K335" s="405"/>
      <c r="L335" s="405"/>
      <c r="M335" s="404">
        <f t="shared" si="29"/>
        <v>0</v>
      </c>
      <c r="N335" s="404">
        <f t="shared" si="30"/>
        <v>2.28734E-4</v>
      </c>
    </row>
    <row r="336" spans="1:14" hidden="1" outlineLevel="1">
      <c r="A336" s="68">
        <f>'F4.2'!A335</f>
        <v>101</v>
      </c>
      <c r="B336" s="123" t="str">
        <f>'F4.2'!B335</f>
        <v>Project-U#8-BATTERIS FOR (SGTG)-10563</v>
      </c>
      <c r="C336" s="53" t="str">
        <f>'F4.2'!D335</f>
        <v>N.A.</v>
      </c>
      <c r="D336" s="403" t="str">
        <f>IF('F4.2'!F335=0,"-",'F4.2'!F335)</f>
        <v>-</v>
      </c>
      <c r="E336" s="118">
        <f>'F4.2'!H335</f>
        <v>0</v>
      </c>
      <c r="F336" s="404">
        <f>'F4.2'!T335</f>
        <v>2.28734E-4</v>
      </c>
      <c r="G336" s="404">
        <f>'F4.2'!AS335</f>
        <v>0</v>
      </c>
      <c r="H336" s="404">
        <f t="shared" si="28"/>
        <v>2.28734E-4</v>
      </c>
      <c r="I336" s="404">
        <f>'F4.2'!U335</f>
        <v>0</v>
      </c>
      <c r="J336" s="404">
        <f>'F4.2'!AT335</f>
        <v>0</v>
      </c>
      <c r="K336" s="405"/>
      <c r="L336" s="405"/>
      <c r="M336" s="404">
        <f t="shared" si="29"/>
        <v>0</v>
      </c>
      <c r="N336" s="404">
        <f t="shared" si="30"/>
        <v>2.28734E-4</v>
      </c>
    </row>
    <row r="337" spans="1:14" hidden="1" outlineLevel="1">
      <c r="A337" s="68">
        <f>'F4.2'!A336</f>
        <v>102</v>
      </c>
      <c r="B337" s="123" t="str">
        <f>'F4.2'!B336</f>
        <v>Project-U#8-BATTERIS FOR (BOP)-10563</v>
      </c>
      <c r="C337" s="53" t="str">
        <f>'F4.2'!D336</f>
        <v>N.A.</v>
      </c>
      <c r="D337" s="403" t="str">
        <f>IF('F4.2'!F336=0,"-",'F4.2'!F336)</f>
        <v>-</v>
      </c>
      <c r="E337" s="118">
        <f>'F4.2'!H336</f>
        <v>0</v>
      </c>
      <c r="F337" s="404">
        <f>'F4.2'!T336</f>
        <v>2.28734E-4</v>
      </c>
      <c r="G337" s="404">
        <f>'F4.2'!AS336</f>
        <v>0</v>
      </c>
      <c r="H337" s="404">
        <f t="shared" si="28"/>
        <v>2.28734E-4</v>
      </c>
      <c r="I337" s="404">
        <f>'F4.2'!U336</f>
        <v>0</v>
      </c>
      <c r="J337" s="404">
        <f>'F4.2'!AT336</f>
        <v>0</v>
      </c>
      <c r="K337" s="405"/>
      <c r="L337" s="405"/>
      <c r="M337" s="404">
        <f t="shared" si="29"/>
        <v>0</v>
      </c>
      <c r="N337" s="404">
        <f t="shared" si="30"/>
        <v>2.28734E-4</v>
      </c>
    </row>
    <row r="338" spans="1:14" hidden="1" outlineLevel="1">
      <c r="A338" s="68">
        <f>'F4.2'!A337</f>
        <v>103</v>
      </c>
      <c r="B338" s="123" t="str">
        <f>'F4.2'!B337</f>
        <v>Project-U#8-DCDB(SGTG)-10563</v>
      </c>
      <c r="C338" s="53" t="str">
        <f>'F4.2'!D337</f>
        <v>N.A.</v>
      </c>
      <c r="D338" s="403" t="str">
        <f>IF('F4.2'!F337=0,"-",'F4.2'!F337)</f>
        <v>-</v>
      </c>
      <c r="E338" s="118">
        <f>'F4.2'!H337</f>
        <v>0</v>
      </c>
      <c r="F338" s="404">
        <f>'F4.2'!T337</f>
        <v>5.7182999999999998E-5</v>
      </c>
      <c r="G338" s="404">
        <f>'F4.2'!AS337</f>
        <v>0</v>
      </c>
      <c r="H338" s="404">
        <f t="shared" si="28"/>
        <v>5.7182999999999998E-5</v>
      </c>
      <c r="I338" s="404">
        <f>'F4.2'!U337</f>
        <v>0</v>
      </c>
      <c r="J338" s="404">
        <f>'F4.2'!AT337</f>
        <v>0</v>
      </c>
      <c r="K338" s="405"/>
      <c r="L338" s="405"/>
      <c r="M338" s="404">
        <f t="shared" si="29"/>
        <v>0</v>
      </c>
      <c r="N338" s="404">
        <f t="shared" si="30"/>
        <v>5.7182999999999998E-5</v>
      </c>
    </row>
    <row r="339" spans="1:14" hidden="1" outlineLevel="1">
      <c r="A339" s="68">
        <f>'F4.2'!A338</f>
        <v>104</v>
      </c>
      <c r="B339" s="123" t="str">
        <f>'F4.2'!B338</f>
        <v>Project-U#8-DCDB(BOP)-10563</v>
      </c>
      <c r="C339" s="53" t="str">
        <f>'F4.2'!D338</f>
        <v>N.A.</v>
      </c>
      <c r="D339" s="403" t="str">
        <f>IF('F4.2'!F338=0,"-",'F4.2'!F338)</f>
        <v>-</v>
      </c>
      <c r="E339" s="118">
        <f>'F4.2'!H338</f>
        <v>0</v>
      </c>
      <c r="F339" s="404">
        <f>'F4.2'!T338</f>
        <v>5.7182999999999998E-5</v>
      </c>
      <c r="G339" s="404">
        <f>'F4.2'!AS338</f>
        <v>0</v>
      </c>
      <c r="H339" s="404">
        <f t="shared" si="28"/>
        <v>5.7182999999999998E-5</v>
      </c>
      <c r="I339" s="404">
        <f>'F4.2'!U338</f>
        <v>0</v>
      </c>
      <c r="J339" s="404">
        <f>'F4.2'!AT338</f>
        <v>0</v>
      </c>
      <c r="K339" s="405"/>
      <c r="L339" s="405"/>
      <c r="M339" s="404">
        <f t="shared" si="29"/>
        <v>0</v>
      </c>
      <c r="N339" s="404">
        <f t="shared" si="30"/>
        <v>5.7182999999999998E-5</v>
      </c>
    </row>
    <row r="340" spans="1:14" hidden="1" outlineLevel="1">
      <c r="A340" s="68">
        <f>'F4.2'!A339</f>
        <v>105</v>
      </c>
      <c r="B340" s="123" t="str">
        <f>'F4.2'!B339</f>
        <v>Project-U#8-Controls &amp; Instru. for Main Plant(BTG)</v>
      </c>
      <c r="C340" s="53" t="str">
        <f>'F4.2'!D339</f>
        <v>N.A.</v>
      </c>
      <c r="D340" s="403" t="str">
        <f>IF('F4.2'!F339=0,"-",'F4.2'!F339)</f>
        <v>-</v>
      </c>
      <c r="E340" s="118">
        <f>'F4.2'!H339</f>
        <v>0</v>
      </c>
      <c r="F340" s="404">
        <f>'F4.2'!T339</f>
        <v>4.4292073000000001E-2</v>
      </c>
      <c r="G340" s="404">
        <f>'F4.2'!AS339</f>
        <v>0</v>
      </c>
      <c r="H340" s="404">
        <f t="shared" si="28"/>
        <v>4.4292073000000001E-2</v>
      </c>
      <c r="I340" s="404">
        <f>'F4.2'!U339</f>
        <v>0</v>
      </c>
      <c r="J340" s="404">
        <f>'F4.2'!AT339</f>
        <v>0</v>
      </c>
      <c r="K340" s="405"/>
      <c r="L340" s="405"/>
      <c r="M340" s="404">
        <f t="shared" si="29"/>
        <v>0</v>
      </c>
      <c r="N340" s="404">
        <f t="shared" si="30"/>
        <v>4.4292073000000001E-2</v>
      </c>
    </row>
    <row r="341" spans="1:14" hidden="1" outlineLevel="1">
      <c r="A341" s="68">
        <f>'F4.2'!A340</f>
        <v>106</v>
      </c>
      <c r="B341" s="123" t="str">
        <f>'F4.2'!B340</f>
        <v>Project-U#8-CW Chlorination system-10509</v>
      </c>
      <c r="C341" s="53" t="str">
        <f>'F4.2'!D340</f>
        <v>N.A.</v>
      </c>
      <c r="D341" s="403" t="str">
        <f>IF('F4.2'!F340=0,"-",'F4.2'!F340)</f>
        <v>-</v>
      </c>
      <c r="E341" s="118">
        <f>'F4.2'!H340</f>
        <v>0</v>
      </c>
      <c r="F341" s="404">
        <f>'F4.2'!T340</f>
        <v>1.1973800000000001E-3</v>
      </c>
      <c r="G341" s="404">
        <f>'F4.2'!AS340</f>
        <v>0</v>
      </c>
      <c r="H341" s="404">
        <f t="shared" si="28"/>
        <v>1.1973800000000001E-3</v>
      </c>
      <c r="I341" s="404">
        <f>'F4.2'!U340</f>
        <v>0</v>
      </c>
      <c r="J341" s="404">
        <f>'F4.2'!AT340</f>
        <v>0</v>
      </c>
      <c r="K341" s="405"/>
      <c r="L341" s="405"/>
      <c r="M341" s="404">
        <f t="shared" si="29"/>
        <v>0</v>
      </c>
      <c r="N341" s="404">
        <f t="shared" si="30"/>
        <v>1.1973800000000001E-3</v>
      </c>
    </row>
    <row r="342" spans="1:14" hidden="1" outlineLevel="1">
      <c r="A342" s="68">
        <f>'F4.2'!A341</f>
        <v>107</v>
      </c>
      <c r="B342" s="123" t="str">
        <f>'F4.2'!B341</f>
        <v>Project-U#8-D.G.SET-10509</v>
      </c>
      <c r="C342" s="53" t="str">
        <f>'F4.2'!D341</f>
        <v>N.A.</v>
      </c>
      <c r="D342" s="403" t="str">
        <f>IF('F4.2'!F341=0,"-",'F4.2'!F341)</f>
        <v>-</v>
      </c>
      <c r="E342" s="118">
        <f>'F4.2'!H341</f>
        <v>0</v>
      </c>
      <c r="F342" s="404">
        <f>'F4.2'!T341</f>
        <v>3.7894E-5</v>
      </c>
      <c r="G342" s="404">
        <f>'F4.2'!AS341</f>
        <v>0</v>
      </c>
      <c r="H342" s="404">
        <f t="shared" si="28"/>
        <v>3.7894E-5</v>
      </c>
      <c r="I342" s="404">
        <f>'F4.2'!U341</f>
        <v>0</v>
      </c>
      <c r="J342" s="404">
        <f>'F4.2'!AT341</f>
        <v>0</v>
      </c>
      <c r="K342" s="405"/>
      <c r="L342" s="405"/>
      <c r="M342" s="404">
        <f t="shared" si="29"/>
        <v>0</v>
      </c>
      <c r="N342" s="404">
        <f t="shared" si="30"/>
        <v>3.7894E-5</v>
      </c>
    </row>
    <row r="343" spans="1:14" hidden="1" outlineLevel="1">
      <c r="A343" s="68">
        <f>'F4.2'!A342</f>
        <v>108</v>
      </c>
      <c r="B343" s="123" t="str">
        <f>'F4.2'!B342</f>
        <v>Project-U#8-D.M.Water System-10509</v>
      </c>
      <c r="C343" s="53" t="str">
        <f>'F4.2'!D342</f>
        <v>N.A.</v>
      </c>
      <c r="D343" s="403" t="str">
        <f>IF('F4.2'!F342=0,"-",'F4.2'!F342)</f>
        <v>-</v>
      </c>
      <c r="E343" s="118">
        <f>'F4.2'!H342</f>
        <v>0</v>
      </c>
      <c r="F343" s="404">
        <f>'F4.2'!T342</f>
        <v>5.7850250000000001E-3</v>
      </c>
      <c r="G343" s="404">
        <f>'F4.2'!AS342</f>
        <v>0</v>
      </c>
      <c r="H343" s="404">
        <f t="shared" si="28"/>
        <v>5.7850250000000001E-3</v>
      </c>
      <c r="I343" s="404">
        <f>'F4.2'!U342</f>
        <v>0</v>
      </c>
      <c r="J343" s="404">
        <f>'F4.2'!AT342</f>
        <v>0</v>
      </c>
      <c r="K343" s="405"/>
      <c r="L343" s="405"/>
      <c r="M343" s="404">
        <f t="shared" si="29"/>
        <v>0</v>
      </c>
      <c r="N343" s="404">
        <f t="shared" si="30"/>
        <v>5.7850250000000001E-3</v>
      </c>
    </row>
    <row r="344" spans="1:14" hidden="1" outlineLevel="1">
      <c r="A344" s="68">
        <f>'F4.2'!A343</f>
        <v>109</v>
      </c>
      <c r="B344" s="123" t="str">
        <f>'F4.2'!B343</f>
        <v>Project-U#8-DG set- Manadatory Spares-10509</v>
      </c>
      <c r="C344" s="53" t="str">
        <f>'F4.2'!D343</f>
        <v>N.A.</v>
      </c>
      <c r="D344" s="403" t="str">
        <f>IF('F4.2'!F343=0,"-",'F4.2'!F343)</f>
        <v>-</v>
      </c>
      <c r="E344" s="118">
        <f>'F4.2'!H343</f>
        <v>0</v>
      </c>
      <c r="F344" s="404">
        <f>'F4.2'!T343</f>
        <v>2.5003999999999998E-4</v>
      </c>
      <c r="G344" s="404">
        <f>'F4.2'!AS343</f>
        <v>0</v>
      </c>
      <c r="H344" s="404">
        <f t="shared" si="28"/>
        <v>2.5003999999999998E-4</v>
      </c>
      <c r="I344" s="404">
        <f>'F4.2'!U343</f>
        <v>0</v>
      </c>
      <c r="J344" s="404">
        <f>'F4.2'!AT343</f>
        <v>0</v>
      </c>
      <c r="K344" s="405"/>
      <c r="L344" s="405"/>
      <c r="M344" s="404">
        <f t="shared" si="29"/>
        <v>0</v>
      </c>
      <c r="N344" s="404">
        <f t="shared" si="30"/>
        <v>2.5003999999999998E-4</v>
      </c>
    </row>
    <row r="345" spans="1:14" hidden="1" outlineLevel="1">
      <c r="A345" s="68">
        <f>'F4.2'!A344</f>
        <v>110</v>
      </c>
      <c r="B345" s="123" t="str">
        <f>'F4.2'!B344</f>
        <v>Project-U#8-DG Set Room cum Air Compressor House</v>
      </c>
      <c r="C345" s="53" t="str">
        <f>'F4.2'!D344</f>
        <v>N.A.</v>
      </c>
      <c r="D345" s="403" t="str">
        <f>IF('F4.2'!F344=0,"-",'F4.2'!F344)</f>
        <v>-</v>
      </c>
      <c r="E345" s="118">
        <f>'F4.2'!H344</f>
        <v>0</v>
      </c>
      <c r="F345" s="404">
        <f>'F4.2'!T344</f>
        <v>5.5794089999999996E-3</v>
      </c>
      <c r="G345" s="404">
        <f>'F4.2'!AS344</f>
        <v>0</v>
      </c>
      <c r="H345" s="404">
        <f t="shared" si="28"/>
        <v>5.5794089999999996E-3</v>
      </c>
      <c r="I345" s="404">
        <f>'F4.2'!U344</f>
        <v>0</v>
      </c>
      <c r="J345" s="404">
        <f>'F4.2'!AT344</f>
        <v>0</v>
      </c>
      <c r="K345" s="405"/>
      <c r="L345" s="405"/>
      <c r="M345" s="404">
        <f t="shared" si="29"/>
        <v>0</v>
      </c>
      <c r="N345" s="404">
        <f t="shared" si="30"/>
        <v>5.5794089999999996E-3</v>
      </c>
    </row>
    <row r="346" spans="1:14" hidden="1" outlineLevel="1">
      <c r="A346" s="68">
        <f>'F4.2'!A345</f>
        <v>111</v>
      </c>
      <c r="B346" s="123" t="str">
        <f>'F4.2'!B345</f>
        <v>Project-U#8-Steel for TechnologicalStructure-10501</v>
      </c>
      <c r="C346" s="53" t="str">
        <f>'F4.2'!D345</f>
        <v>N.A.</v>
      </c>
      <c r="D346" s="403" t="str">
        <f>IF('F4.2'!F345=0,"-",'F4.2'!F345)</f>
        <v>-</v>
      </c>
      <c r="E346" s="118">
        <f>'F4.2'!H345</f>
        <v>0</v>
      </c>
      <c r="F346" s="404">
        <f>'F4.2'!T345</f>
        <v>0.14835727600000001</v>
      </c>
      <c r="G346" s="404">
        <f>'F4.2'!AS345</f>
        <v>0</v>
      </c>
      <c r="H346" s="404">
        <f t="shared" si="28"/>
        <v>0.14835727600000001</v>
      </c>
      <c r="I346" s="404">
        <f>'F4.2'!U345</f>
        <v>0</v>
      </c>
      <c r="J346" s="404">
        <f>'F4.2'!AT345</f>
        <v>0</v>
      </c>
      <c r="K346" s="405"/>
      <c r="L346" s="405"/>
      <c r="M346" s="404">
        <f t="shared" si="29"/>
        <v>0</v>
      </c>
      <c r="N346" s="404">
        <f t="shared" si="30"/>
        <v>0.14835727600000001</v>
      </c>
    </row>
    <row r="347" spans="1:14" hidden="1" outlineLevel="1">
      <c r="A347" s="68">
        <f>'F4.2'!A346</f>
        <v>112</v>
      </c>
      <c r="B347" s="123" t="str">
        <f>'F4.2'!B346</f>
        <v>Project-U#8-Electrical Package for BOP-10509</v>
      </c>
      <c r="C347" s="53" t="str">
        <f>'F4.2'!D346</f>
        <v>N.A.</v>
      </c>
      <c r="D347" s="403" t="str">
        <f>IF('F4.2'!F346=0,"-",'F4.2'!F346)</f>
        <v>-</v>
      </c>
      <c r="E347" s="118">
        <f>'F4.2'!H346</f>
        <v>0</v>
      </c>
      <c r="F347" s="404">
        <f>'F4.2'!T346</f>
        <v>2.4904469999999998E-3</v>
      </c>
      <c r="G347" s="404">
        <f>'F4.2'!AS346</f>
        <v>0</v>
      </c>
      <c r="H347" s="404">
        <f t="shared" si="28"/>
        <v>2.4904469999999998E-3</v>
      </c>
      <c r="I347" s="404">
        <f>'F4.2'!U346</f>
        <v>0</v>
      </c>
      <c r="J347" s="404">
        <f>'F4.2'!AT346</f>
        <v>0</v>
      </c>
      <c r="K347" s="405"/>
      <c r="L347" s="405"/>
      <c r="M347" s="404">
        <f t="shared" si="29"/>
        <v>0</v>
      </c>
      <c r="N347" s="404">
        <f t="shared" si="30"/>
        <v>2.4904469999999998E-3</v>
      </c>
    </row>
    <row r="348" spans="1:14" hidden="1" outlineLevel="1">
      <c r="A348" s="68">
        <f>'F4.2'!A347</f>
        <v>113</v>
      </c>
      <c r="B348" s="123" t="str">
        <f>'F4.2'!B347</f>
        <v>Project-U#8-Electrical CHARGES-10509</v>
      </c>
      <c r="C348" s="53" t="str">
        <f>'F4.2'!D347</f>
        <v>N.A.</v>
      </c>
      <c r="D348" s="403" t="str">
        <f>IF('F4.2'!F347=0,"-",'F4.2'!F347)</f>
        <v>-</v>
      </c>
      <c r="E348" s="118">
        <f>'F4.2'!H347</f>
        <v>0</v>
      </c>
      <c r="F348" s="404">
        <f>'F4.2'!T347</f>
        <v>4.1155000000000002E-5</v>
      </c>
      <c r="G348" s="404">
        <f>'F4.2'!AS347</f>
        <v>0</v>
      </c>
      <c r="H348" s="404">
        <f t="shared" si="28"/>
        <v>4.1155000000000002E-5</v>
      </c>
      <c r="I348" s="404">
        <f>'F4.2'!U347</f>
        <v>0</v>
      </c>
      <c r="J348" s="404">
        <f>'F4.2'!AT347</f>
        <v>0</v>
      </c>
      <c r="K348" s="405"/>
      <c r="L348" s="405"/>
      <c r="M348" s="404">
        <f t="shared" si="29"/>
        <v>0</v>
      </c>
      <c r="N348" s="404">
        <f t="shared" si="30"/>
        <v>4.1155000000000002E-5</v>
      </c>
    </row>
    <row r="349" spans="1:14" hidden="1" outlineLevel="1">
      <c r="A349" s="68">
        <f>'F4.2'!A348</f>
        <v>114</v>
      </c>
      <c r="B349" s="123" t="str">
        <f>'F4.2'!B348</f>
        <v>Project-U#8-Electrical Package for BOP-Mandatory</v>
      </c>
      <c r="C349" s="53" t="str">
        <f>'F4.2'!D348</f>
        <v>N.A.</v>
      </c>
      <c r="D349" s="403" t="str">
        <f>IF('F4.2'!F348=0,"-",'F4.2'!F348)</f>
        <v>-</v>
      </c>
      <c r="E349" s="118">
        <f>'F4.2'!H348</f>
        <v>0</v>
      </c>
      <c r="F349" s="404">
        <f>'F4.2'!T348</f>
        <v>2.7569600000000002E-4</v>
      </c>
      <c r="G349" s="404">
        <f>'F4.2'!AS348</f>
        <v>0</v>
      </c>
      <c r="H349" s="404">
        <f t="shared" si="28"/>
        <v>2.7569600000000002E-4</v>
      </c>
      <c r="I349" s="404">
        <f>'F4.2'!U348</f>
        <v>0</v>
      </c>
      <c r="J349" s="404">
        <f>'F4.2'!AT348</f>
        <v>0</v>
      </c>
      <c r="K349" s="405"/>
      <c r="L349" s="405"/>
      <c r="M349" s="404">
        <f t="shared" si="29"/>
        <v>0</v>
      </c>
      <c r="N349" s="404">
        <f t="shared" si="30"/>
        <v>2.7569600000000002E-4</v>
      </c>
    </row>
    <row r="350" spans="1:14" hidden="1" outlineLevel="1">
      <c r="A350" s="68">
        <f>'F4.2'!A349</f>
        <v>115</v>
      </c>
      <c r="B350" s="123" t="str">
        <f>'F4.2'!B349</f>
        <v>Project-U#8-Fire Protection, Alarm &amp; Detection</v>
      </c>
      <c r="C350" s="53" t="str">
        <f>'F4.2'!D349</f>
        <v>N.A.</v>
      </c>
      <c r="D350" s="403" t="str">
        <f>IF('F4.2'!F349=0,"-",'F4.2'!F349)</f>
        <v>-</v>
      </c>
      <c r="E350" s="118">
        <f>'F4.2'!H349</f>
        <v>0</v>
      </c>
      <c r="F350" s="404">
        <f>'F4.2'!T349</f>
        <v>7.1787910000000003E-3</v>
      </c>
      <c r="G350" s="404">
        <f>'F4.2'!AS349</f>
        <v>0</v>
      </c>
      <c r="H350" s="404">
        <f t="shared" si="28"/>
        <v>7.1787910000000003E-3</v>
      </c>
      <c r="I350" s="404">
        <f>'F4.2'!U349</f>
        <v>0</v>
      </c>
      <c r="J350" s="404">
        <f>'F4.2'!AT349</f>
        <v>0</v>
      </c>
      <c r="K350" s="405"/>
      <c r="L350" s="405"/>
      <c r="M350" s="404">
        <f t="shared" si="29"/>
        <v>0</v>
      </c>
      <c r="N350" s="404">
        <f t="shared" si="30"/>
        <v>7.1787910000000003E-3</v>
      </c>
    </row>
    <row r="351" spans="1:14" hidden="1" outlineLevel="1">
      <c r="A351" s="68">
        <f>'F4.2'!A350</f>
        <v>116</v>
      </c>
      <c r="B351" s="123" t="str">
        <f>'F4.2'!B350</f>
        <v>Project-U#8-Fuel Oil Pump House-10516</v>
      </c>
      <c r="C351" s="53" t="str">
        <f>'F4.2'!D350</f>
        <v>N.A.</v>
      </c>
      <c r="D351" s="403" t="str">
        <f>IF('F4.2'!F350=0,"-",'F4.2'!F350)</f>
        <v>-</v>
      </c>
      <c r="E351" s="118">
        <f>'F4.2'!H350</f>
        <v>0</v>
      </c>
      <c r="F351" s="404">
        <f>'F4.2'!T350</f>
        <v>4.0925400000000004E-3</v>
      </c>
      <c r="G351" s="404">
        <f>'F4.2'!AS350</f>
        <v>0</v>
      </c>
      <c r="H351" s="404">
        <f t="shared" si="28"/>
        <v>4.0925400000000004E-3</v>
      </c>
      <c r="I351" s="404">
        <f>'F4.2'!U350</f>
        <v>0</v>
      </c>
      <c r="J351" s="404">
        <f>'F4.2'!AT350</f>
        <v>0</v>
      </c>
      <c r="K351" s="405"/>
      <c r="L351" s="405"/>
      <c r="M351" s="404">
        <f t="shared" si="29"/>
        <v>0</v>
      </c>
      <c r="N351" s="404">
        <f t="shared" si="30"/>
        <v>4.0925400000000004E-3</v>
      </c>
    </row>
    <row r="352" spans="1:14" hidden="1" outlineLevel="1">
      <c r="A352" s="68">
        <f>'F4.2'!A351</f>
        <v>117</v>
      </c>
      <c r="B352" s="123" t="str">
        <f>'F4.2'!B351</f>
        <v>Project-U#8-Generator Transformer-10541</v>
      </c>
      <c r="C352" s="53" t="str">
        <f>'F4.2'!D351</f>
        <v>N.A.</v>
      </c>
      <c r="D352" s="403" t="str">
        <f>IF('F4.2'!F351=0,"-",'F4.2'!F351)</f>
        <v>-</v>
      </c>
      <c r="E352" s="118">
        <f>'F4.2'!H351</f>
        <v>0</v>
      </c>
      <c r="F352" s="404">
        <f>'F4.2'!T351</f>
        <v>1.2655415999999999E-2</v>
      </c>
      <c r="G352" s="404">
        <f>'F4.2'!AS351</f>
        <v>0</v>
      </c>
      <c r="H352" s="404">
        <f t="shared" si="28"/>
        <v>1.2655415999999999E-2</v>
      </c>
      <c r="I352" s="404">
        <f>'F4.2'!U351</f>
        <v>0</v>
      </c>
      <c r="J352" s="404">
        <f>'F4.2'!AT351</f>
        <v>0</v>
      </c>
      <c r="K352" s="405"/>
      <c r="L352" s="405"/>
      <c r="M352" s="404">
        <f t="shared" si="29"/>
        <v>0</v>
      </c>
      <c r="N352" s="404">
        <f t="shared" si="30"/>
        <v>1.2655415999999999E-2</v>
      </c>
    </row>
    <row r="353" spans="1:14" hidden="1" outlineLevel="1">
      <c r="A353" s="68">
        <f>'F4.2'!A352</f>
        <v>118</v>
      </c>
      <c r="B353" s="123" t="str">
        <f>'F4.2'!B352</f>
        <v>Project-U#8-Generator/Transformer protection</v>
      </c>
      <c r="C353" s="53" t="str">
        <f>'F4.2'!D352</f>
        <v>N.A.</v>
      </c>
      <c r="D353" s="403" t="str">
        <f>IF('F4.2'!F352=0,"-",'F4.2'!F352)</f>
        <v>-</v>
      </c>
      <c r="E353" s="118">
        <f>'F4.2'!H352</f>
        <v>0</v>
      </c>
      <c r="F353" s="404">
        <f>'F4.2'!T352</f>
        <v>2.45393E-4</v>
      </c>
      <c r="G353" s="404">
        <f>'F4.2'!AS352</f>
        <v>0</v>
      </c>
      <c r="H353" s="404">
        <f t="shared" si="28"/>
        <v>2.45393E-4</v>
      </c>
      <c r="I353" s="404">
        <f>'F4.2'!U352</f>
        <v>0</v>
      </c>
      <c r="J353" s="404">
        <f>'F4.2'!AT352</f>
        <v>0</v>
      </c>
      <c r="K353" s="405"/>
      <c r="L353" s="405"/>
      <c r="M353" s="404">
        <f t="shared" si="29"/>
        <v>0</v>
      </c>
      <c r="N353" s="404">
        <f t="shared" si="30"/>
        <v>2.45393E-4</v>
      </c>
    </row>
    <row r="354" spans="1:14" hidden="1" outlineLevel="1">
      <c r="A354" s="68">
        <f>'F4.2'!A353</f>
        <v>119</v>
      </c>
      <c r="B354" s="123" t="str">
        <f>'F4.2'!B353</f>
        <v>Project-U#8-H.T.Switchgear for main plant-10561</v>
      </c>
      <c r="C354" s="53" t="str">
        <f>'F4.2'!D353</f>
        <v>N.A.</v>
      </c>
      <c r="D354" s="403" t="str">
        <f>IF('F4.2'!F353=0,"-",'F4.2'!F353)</f>
        <v>-</v>
      </c>
      <c r="E354" s="118">
        <f>'F4.2'!H353</f>
        <v>0</v>
      </c>
      <c r="F354" s="404">
        <f>'F4.2'!T353</f>
        <v>2.5188164999999998E-2</v>
      </c>
      <c r="G354" s="404">
        <f>'F4.2'!AS353</f>
        <v>0</v>
      </c>
      <c r="H354" s="404">
        <f t="shared" si="28"/>
        <v>2.5188164999999998E-2</v>
      </c>
      <c r="I354" s="404">
        <f>'F4.2'!U353</f>
        <v>0</v>
      </c>
      <c r="J354" s="404">
        <f>'F4.2'!AT353</f>
        <v>0</v>
      </c>
      <c r="K354" s="405"/>
      <c r="L354" s="405"/>
      <c r="M354" s="404">
        <f t="shared" si="29"/>
        <v>0</v>
      </c>
      <c r="N354" s="404">
        <f t="shared" si="30"/>
        <v>2.5188164999999998E-2</v>
      </c>
    </row>
    <row r="355" spans="1:14" hidden="1" outlineLevel="1">
      <c r="A355" s="68">
        <f>'F4.2'!A354</f>
        <v>120</v>
      </c>
      <c r="B355" s="123" t="str">
        <f>'F4.2'!B354</f>
        <v>Project-U#8-Indoor &amp; Outdoor plant lighting-10599</v>
      </c>
      <c r="C355" s="53" t="str">
        <f>'F4.2'!D354</f>
        <v>N.A.</v>
      </c>
      <c r="D355" s="403" t="str">
        <f>IF('F4.2'!F354=0,"-",'F4.2'!F354)</f>
        <v>-</v>
      </c>
      <c r="E355" s="118">
        <f>'F4.2'!H354</f>
        <v>0</v>
      </c>
      <c r="F355" s="404">
        <f>'F4.2'!T354</f>
        <v>4.0770299999999998E-4</v>
      </c>
      <c r="G355" s="404">
        <f>'F4.2'!AS354</f>
        <v>0</v>
      </c>
      <c r="H355" s="404">
        <f t="shared" si="28"/>
        <v>4.0770299999999998E-4</v>
      </c>
      <c r="I355" s="404">
        <f>'F4.2'!U354</f>
        <v>0</v>
      </c>
      <c r="J355" s="404">
        <f>'F4.2'!AT354</f>
        <v>0</v>
      </c>
      <c r="K355" s="405"/>
      <c r="L355" s="405"/>
      <c r="M355" s="404">
        <f t="shared" si="29"/>
        <v>0</v>
      </c>
      <c r="N355" s="404">
        <f t="shared" si="30"/>
        <v>4.0770299999999998E-4</v>
      </c>
    </row>
    <row r="356" spans="1:14" hidden="1" outlineLevel="1">
      <c r="A356" s="68">
        <f>'F4.2'!A355</f>
        <v>121</v>
      </c>
      <c r="B356" s="123" t="str">
        <f>'F4.2'!B355</f>
        <v>Project-U#8-L.P.Piping including valves-10509</v>
      </c>
      <c r="C356" s="53" t="str">
        <f>'F4.2'!D355</f>
        <v>N.A.</v>
      </c>
      <c r="D356" s="403" t="str">
        <f>IF('F4.2'!F355=0,"-",'F4.2'!F355)</f>
        <v>-</v>
      </c>
      <c r="E356" s="118">
        <f>'F4.2'!H355</f>
        <v>0</v>
      </c>
      <c r="F356" s="404">
        <f>'F4.2'!T355</f>
        <v>3.8246069999999998E-3</v>
      </c>
      <c r="G356" s="404">
        <f>'F4.2'!AS355</f>
        <v>0</v>
      </c>
      <c r="H356" s="404">
        <f t="shared" si="28"/>
        <v>3.8246069999999998E-3</v>
      </c>
      <c r="I356" s="404">
        <f>'F4.2'!U355</f>
        <v>0</v>
      </c>
      <c r="J356" s="404">
        <f>'F4.2'!AT355</f>
        <v>0</v>
      </c>
      <c r="K356" s="405"/>
      <c r="L356" s="405"/>
      <c r="M356" s="404">
        <f t="shared" si="29"/>
        <v>0</v>
      </c>
      <c r="N356" s="404">
        <f t="shared" si="30"/>
        <v>3.8246069999999998E-3</v>
      </c>
    </row>
    <row r="357" spans="1:14" hidden="1" outlineLevel="1">
      <c r="A357" s="68">
        <f>'F4.2'!A356</f>
        <v>122</v>
      </c>
      <c r="B357" s="123" t="str">
        <f>'F4.2'!B356</f>
        <v>Project-U#8-L.T. Electrical for main plant.-10561</v>
      </c>
      <c r="C357" s="53" t="str">
        <f>'F4.2'!D356</f>
        <v>N.A.</v>
      </c>
      <c r="D357" s="403" t="str">
        <f>IF('F4.2'!F356=0,"-",'F4.2'!F356)</f>
        <v>-</v>
      </c>
      <c r="E357" s="118">
        <f>'F4.2'!H356</f>
        <v>0</v>
      </c>
      <c r="F357" s="404">
        <f>'F4.2'!T356</f>
        <v>8.7066999999999998E-5</v>
      </c>
      <c r="G357" s="404">
        <f>'F4.2'!AS356</f>
        <v>0</v>
      </c>
      <c r="H357" s="404">
        <f t="shared" si="28"/>
        <v>8.7066999999999998E-5</v>
      </c>
      <c r="I357" s="404">
        <f>'F4.2'!U356</f>
        <v>0</v>
      </c>
      <c r="J357" s="404">
        <f>'F4.2'!AT356</f>
        <v>0</v>
      </c>
      <c r="K357" s="405"/>
      <c r="L357" s="405"/>
      <c r="M357" s="404">
        <f t="shared" si="29"/>
        <v>0</v>
      </c>
      <c r="N357" s="404">
        <f t="shared" si="30"/>
        <v>8.7066999999999998E-5</v>
      </c>
    </row>
    <row r="358" spans="1:14" hidden="1" outlineLevel="1">
      <c r="A358" s="68">
        <f>'F4.2'!A357</f>
        <v>123</v>
      </c>
      <c r="B358" s="123" t="str">
        <f>'F4.2'!B357</f>
        <v>Project-U#8-Laying&amp;Termination of HT cables-10561</v>
      </c>
      <c r="C358" s="53" t="str">
        <f>'F4.2'!D357</f>
        <v>N.A.</v>
      </c>
      <c r="D358" s="403" t="str">
        <f>IF('F4.2'!F357=0,"-",'F4.2'!F357)</f>
        <v>-</v>
      </c>
      <c r="E358" s="118">
        <f>'F4.2'!H357</f>
        <v>0</v>
      </c>
      <c r="F358" s="404">
        <f>'F4.2'!T357</f>
        <v>8.2310499999999997E-4</v>
      </c>
      <c r="G358" s="404">
        <f>'F4.2'!AS357</f>
        <v>0</v>
      </c>
      <c r="H358" s="404">
        <f t="shared" si="28"/>
        <v>8.2310499999999997E-4</v>
      </c>
      <c r="I358" s="404">
        <f>'F4.2'!U357</f>
        <v>0</v>
      </c>
      <c r="J358" s="404">
        <f>'F4.2'!AT357</f>
        <v>0</v>
      </c>
      <c r="K358" s="405"/>
      <c r="L358" s="405"/>
      <c r="M358" s="404">
        <f t="shared" si="29"/>
        <v>0</v>
      </c>
      <c r="N358" s="404">
        <f t="shared" si="30"/>
        <v>8.2310499999999997E-4</v>
      </c>
    </row>
    <row r="359" spans="1:14" hidden="1" outlineLevel="1">
      <c r="A359" s="68">
        <f>'F4.2'!A358</f>
        <v>124</v>
      </c>
      <c r="B359" s="123" t="str">
        <f>'F4.2'!B358</f>
        <v>Project-U#8-MainBoiler Structure&amp;foundations-10501</v>
      </c>
      <c r="C359" s="53" t="str">
        <f>'F4.2'!D358</f>
        <v>N.A.</v>
      </c>
      <c r="D359" s="403" t="str">
        <f>IF('F4.2'!F358=0,"-",'F4.2'!F358)</f>
        <v>-</v>
      </c>
      <c r="E359" s="118">
        <f>'F4.2'!H358</f>
        <v>0</v>
      </c>
      <c r="F359" s="404">
        <f>'F4.2'!T358</f>
        <v>9.9409977999999996E-2</v>
      </c>
      <c r="G359" s="404">
        <f>'F4.2'!AS358</f>
        <v>0</v>
      </c>
      <c r="H359" s="404">
        <f t="shared" si="28"/>
        <v>9.9409977999999996E-2</v>
      </c>
      <c r="I359" s="404">
        <f>'F4.2'!U358</f>
        <v>0</v>
      </c>
      <c r="J359" s="404">
        <f>'F4.2'!AT358</f>
        <v>0</v>
      </c>
      <c r="K359" s="405"/>
      <c r="L359" s="405"/>
      <c r="M359" s="404">
        <f t="shared" si="29"/>
        <v>0</v>
      </c>
      <c r="N359" s="404">
        <f t="shared" si="30"/>
        <v>9.9409977999999996E-2</v>
      </c>
    </row>
    <row r="360" spans="1:14" hidden="1" outlineLevel="1">
      <c r="A360" s="68">
        <f>'F4.2'!A359</f>
        <v>125</v>
      </c>
      <c r="B360" s="123" t="str">
        <f>'F4.2'!B359</f>
        <v>Project-U#8-Mandatory Spares for Ash HandlingPlant</v>
      </c>
      <c r="C360" s="53" t="str">
        <f>'F4.2'!D359</f>
        <v>N.A.</v>
      </c>
      <c r="D360" s="403" t="str">
        <f>IF('F4.2'!F359=0,"-",'F4.2'!F359)</f>
        <v>-</v>
      </c>
      <c r="E360" s="118">
        <f>'F4.2'!H359</f>
        <v>0</v>
      </c>
      <c r="F360" s="404">
        <f>'F4.2'!T359</f>
        <v>1.561633E-3</v>
      </c>
      <c r="G360" s="404">
        <f>'F4.2'!AS359</f>
        <v>0</v>
      </c>
      <c r="H360" s="404">
        <f t="shared" ref="H360:H397" si="31">F360-G360</f>
        <v>1.561633E-3</v>
      </c>
      <c r="I360" s="404">
        <f>'F4.2'!U359</f>
        <v>0</v>
      </c>
      <c r="J360" s="404">
        <f>'F4.2'!AT359</f>
        <v>0</v>
      </c>
      <c r="K360" s="405"/>
      <c r="L360" s="405"/>
      <c r="M360" s="404">
        <f t="shared" ref="M360:M397" si="32">SUM(J360:L360)</f>
        <v>0</v>
      </c>
      <c r="N360" s="404">
        <f t="shared" ref="N360:N397" si="33">H360+I360-M360</f>
        <v>1.561633E-3</v>
      </c>
    </row>
    <row r="361" spans="1:14" hidden="1" outlineLevel="1">
      <c r="A361" s="68">
        <f>'F4.2'!A360</f>
        <v>126</v>
      </c>
      <c r="B361" s="123" t="str">
        <f>'F4.2'!B360</f>
        <v>Project-U#8-Mandatory spares for C&amp;I of Main Plant</v>
      </c>
      <c r="C361" s="53" t="str">
        <f>'F4.2'!D360</f>
        <v>N.A.</v>
      </c>
      <c r="D361" s="403" t="str">
        <f>IF('F4.2'!F360=0,"-",'F4.2'!F360)</f>
        <v>-</v>
      </c>
      <c r="E361" s="118">
        <f>'F4.2'!H360</f>
        <v>0</v>
      </c>
      <c r="F361" s="404">
        <f>'F4.2'!T360</f>
        <v>5.0294800000000002E-3</v>
      </c>
      <c r="G361" s="404">
        <f>'F4.2'!AS360</f>
        <v>0</v>
      </c>
      <c r="H361" s="404">
        <f t="shared" si="31"/>
        <v>5.0294800000000002E-3</v>
      </c>
      <c r="I361" s="404">
        <f>'F4.2'!U360</f>
        <v>0</v>
      </c>
      <c r="J361" s="404">
        <f>'F4.2'!AT360</f>
        <v>0</v>
      </c>
      <c r="K361" s="405"/>
      <c r="L361" s="405"/>
      <c r="M361" s="404">
        <f t="shared" si="32"/>
        <v>0</v>
      </c>
      <c r="N361" s="404">
        <f t="shared" si="33"/>
        <v>5.0294800000000002E-3</v>
      </c>
    </row>
    <row r="362" spans="1:14" hidden="1" outlineLevel="1">
      <c r="A362" s="68">
        <f>'F4.2'!A361</f>
        <v>127</v>
      </c>
      <c r="B362" s="123" t="str">
        <f>'F4.2'!B361</f>
        <v>Project-U#8-Mandatory Spares for Electrical MainPa</v>
      </c>
      <c r="C362" s="53" t="str">
        <f>'F4.2'!D361</f>
        <v>N.A.</v>
      </c>
      <c r="D362" s="403" t="str">
        <f>IF('F4.2'!F361=0,"-",'F4.2'!F361)</f>
        <v>-</v>
      </c>
      <c r="E362" s="118">
        <f>'F4.2'!H361</f>
        <v>0</v>
      </c>
      <c r="F362" s="404">
        <f>'F4.2'!T361</f>
        <v>1.5600531000000001E-2</v>
      </c>
      <c r="G362" s="404">
        <f>'F4.2'!AS361</f>
        <v>0</v>
      </c>
      <c r="H362" s="404">
        <f t="shared" si="31"/>
        <v>1.5600531000000001E-2</v>
      </c>
      <c r="I362" s="404">
        <f>'F4.2'!U361</f>
        <v>0</v>
      </c>
      <c r="J362" s="404">
        <f>'F4.2'!AT361</f>
        <v>0</v>
      </c>
      <c r="K362" s="405"/>
      <c r="L362" s="405"/>
      <c r="M362" s="404">
        <f t="shared" si="32"/>
        <v>0</v>
      </c>
      <c r="N362" s="404">
        <f t="shared" si="33"/>
        <v>1.5600531000000001E-2</v>
      </c>
    </row>
    <row r="363" spans="1:14" hidden="1" outlineLevel="1">
      <c r="A363" s="68">
        <f>'F4.2'!A362</f>
        <v>128</v>
      </c>
      <c r="B363" s="123" t="str">
        <f>'F4.2'!B362</f>
        <v>Project-U#8-Mandatory Spares For TG &amp; Auxilliaries</v>
      </c>
      <c r="C363" s="53" t="str">
        <f>'F4.2'!D362</f>
        <v>N.A.</v>
      </c>
      <c r="D363" s="403" t="str">
        <f>IF('F4.2'!F362=0,"-",'F4.2'!F362)</f>
        <v>-</v>
      </c>
      <c r="E363" s="118">
        <f>'F4.2'!H362</f>
        <v>0</v>
      </c>
      <c r="F363" s="404">
        <f>'F4.2'!T362</f>
        <v>6.2588310000000003E-3</v>
      </c>
      <c r="G363" s="404">
        <f>'F4.2'!AS362</f>
        <v>0</v>
      </c>
      <c r="H363" s="404">
        <f t="shared" si="31"/>
        <v>6.2588310000000003E-3</v>
      </c>
      <c r="I363" s="404">
        <f>'F4.2'!U362</f>
        <v>0</v>
      </c>
      <c r="J363" s="404">
        <f>'F4.2'!AT362</f>
        <v>0</v>
      </c>
      <c r="K363" s="405"/>
      <c r="L363" s="405"/>
      <c r="M363" s="404">
        <f t="shared" si="32"/>
        <v>0</v>
      </c>
      <c r="N363" s="404">
        <f t="shared" si="33"/>
        <v>6.2588310000000003E-3</v>
      </c>
    </row>
    <row r="364" spans="1:14" hidden="1" outlineLevel="1">
      <c r="A364" s="68">
        <f>'F4.2'!A363</f>
        <v>129</v>
      </c>
      <c r="B364" s="123" t="str">
        <f>'F4.2'!B363</f>
        <v>Project-U#8-Misc. Cranes &amp; hoists-10553</v>
      </c>
      <c r="C364" s="53" t="str">
        <f>'F4.2'!D363</f>
        <v>N.A.</v>
      </c>
      <c r="D364" s="403" t="str">
        <f>IF('F4.2'!F363=0,"-",'F4.2'!F363)</f>
        <v>-</v>
      </c>
      <c r="E364" s="118">
        <f>'F4.2'!H363</f>
        <v>0</v>
      </c>
      <c r="F364" s="404">
        <f>'F4.2'!T363</f>
        <v>2.353651E-3</v>
      </c>
      <c r="G364" s="404">
        <f>'F4.2'!AS363</f>
        <v>0</v>
      </c>
      <c r="H364" s="404">
        <f t="shared" si="31"/>
        <v>2.353651E-3</v>
      </c>
      <c r="I364" s="404">
        <f>'F4.2'!U363</f>
        <v>0</v>
      </c>
      <c r="J364" s="404">
        <f>'F4.2'!AT363</f>
        <v>0</v>
      </c>
      <c r="K364" s="405"/>
      <c r="L364" s="405"/>
      <c r="M364" s="404">
        <f t="shared" si="32"/>
        <v>0</v>
      </c>
      <c r="N364" s="404">
        <f t="shared" si="33"/>
        <v>2.353651E-3</v>
      </c>
    </row>
    <row r="365" spans="1:14" hidden="1" outlineLevel="1">
      <c r="A365" s="68">
        <f>'F4.2'!A364</f>
        <v>130</v>
      </c>
      <c r="B365" s="123" t="str">
        <f>'F4.2'!B364</f>
        <v>Project-U#8-Miscellaneous Pumps -10599</v>
      </c>
      <c r="C365" s="53" t="str">
        <f>'F4.2'!D364</f>
        <v>N.A.</v>
      </c>
      <c r="D365" s="403" t="str">
        <f>IF('F4.2'!F364=0,"-",'F4.2'!F364)</f>
        <v>-</v>
      </c>
      <c r="E365" s="118">
        <f>'F4.2'!H364</f>
        <v>0</v>
      </c>
      <c r="F365" s="404">
        <f>'F4.2'!T364</f>
        <v>1.5672209999999999E-3</v>
      </c>
      <c r="G365" s="404">
        <f>'F4.2'!AS364</f>
        <v>0</v>
      </c>
      <c r="H365" s="404">
        <f t="shared" si="31"/>
        <v>1.5672209999999999E-3</v>
      </c>
      <c r="I365" s="404">
        <f>'F4.2'!U364</f>
        <v>0</v>
      </c>
      <c r="J365" s="404">
        <f>'F4.2'!AT364</f>
        <v>0</v>
      </c>
      <c r="K365" s="405"/>
      <c r="L365" s="405"/>
      <c r="M365" s="404">
        <f t="shared" si="32"/>
        <v>0</v>
      </c>
      <c r="N365" s="404">
        <f t="shared" si="33"/>
        <v>1.5672209999999999E-3</v>
      </c>
    </row>
    <row r="366" spans="1:14" hidden="1" outlineLevel="1">
      <c r="A366" s="68">
        <f>'F4.2'!A365</f>
        <v>131</v>
      </c>
      <c r="B366" s="123" t="str">
        <f>'F4.2'!B365</f>
        <v>Project-U#8-Passanger lift for TG Building-10599</v>
      </c>
      <c r="C366" s="53" t="str">
        <f>'F4.2'!D365</f>
        <v>N.A.</v>
      </c>
      <c r="D366" s="403" t="str">
        <f>IF('F4.2'!F365=0,"-",'F4.2'!F365)</f>
        <v>-</v>
      </c>
      <c r="E366" s="118">
        <f>'F4.2'!H365</f>
        <v>0</v>
      </c>
      <c r="F366" s="404">
        <f>'F4.2'!T365</f>
        <v>1.635811E-3</v>
      </c>
      <c r="G366" s="404">
        <f>'F4.2'!AS365</f>
        <v>0</v>
      </c>
      <c r="H366" s="404">
        <f t="shared" si="31"/>
        <v>1.635811E-3</v>
      </c>
      <c r="I366" s="404">
        <f>'F4.2'!U365</f>
        <v>0</v>
      </c>
      <c r="J366" s="404">
        <f>'F4.2'!AT365</f>
        <v>0</v>
      </c>
      <c r="K366" s="405"/>
      <c r="L366" s="405"/>
      <c r="M366" s="404">
        <f t="shared" si="32"/>
        <v>0</v>
      </c>
      <c r="N366" s="404">
        <f t="shared" si="33"/>
        <v>1.635811E-3</v>
      </c>
    </row>
    <row r="367" spans="1:14" hidden="1" outlineLevel="1">
      <c r="A367" s="68">
        <f>'F4.2'!A366</f>
        <v>132</v>
      </c>
      <c r="B367" s="123" t="str">
        <f>'F4.2'!B366</f>
        <v>Project-U#8-Passanger/Material Lift at boiler side</v>
      </c>
      <c r="C367" s="53" t="str">
        <f>'F4.2'!D366</f>
        <v>N.A.</v>
      </c>
      <c r="D367" s="403" t="str">
        <f>IF('F4.2'!F366=0,"-",'F4.2'!F366)</f>
        <v>-</v>
      </c>
      <c r="E367" s="118">
        <f>'F4.2'!H366</f>
        <v>0</v>
      </c>
      <c r="F367" s="404">
        <f>'F4.2'!T366</f>
        <v>8.4731499999999996E-4</v>
      </c>
      <c r="G367" s="404">
        <f>'F4.2'!AS366</f>
        <v>0</v>
      </c>
      <c r="H367" s="404">
        <f t="shared" si="31"/>
        <v>8.4731499999999996E-4</v>
      </c>
      <c r="I367" s="404">
        <f>'F4.2'!U366</f>
        <v>0</v>
      </c>
      <c r="J367" s="404">
        <f>'F4.2'!AT366</f>
        <v>0</v>
      </c>
      <c r="K367" s="405"/>
      <c r="L367" s="405"/>
      <c r="M367" s="404">
        <f t="shared" si="32"/>
        <v>0</v>
      </c>
      <c r="N367" s="404">
        <f t="shared" si="33"/>
        <v>8.4731499999999996E-4</v>
      </c>
    </row>
    <row r="368" spans="1:14" hidden="1" outlineLevel="1">
      <c r="A368" s="68">
        <f>'F4.2'!A367</f>
        <v>133</v>
      </c>
      <c r="B368" s="123" t="str">
        <f>'F4.2'!B367</f>
        <v>Project-U#8-Chemical Laboratory -10509</v>
      </c>
      <c r="C368" s="53" t="str">
        <f>'F4.2'!D367</f>
        <v>N.A.</v>
      </c>
      <c r="D368" s="403" t="str">
        <f>IF('F4.2'!F367=0,"-",'F4.2'!F367)</f>
        <v>-</v>
      </c>
      <c r="E368" s="118">
        <f>'F4.2'!H367</f>
        <v>0</v>
      </c>
      <c r="F368" s="404">
        <f>'F4.2'!T367</f>
        <v>1.1647579999999999E-3</v>
      </c>
      <c r="G368" s="404">
        <f>'F4.2'!AS367</f>
        <v>0</v>
      </c>
      <c r="H368" s="404">
        <f t="shared" si="31"/>
        <v>1.1647579999999999E-3</v>
      </c>
      <c r="I368" s="404">
        <f>'F4.2'!U367</f>
        <v>0</v>
      </c>
      <c r="J368" s="404">
        <f>'F4.2'!AT367</f>
        <v>0</v>
      </c>
      <c r="K368" s="405"/>
      <c r="L368" s="405"/>
      <c r="M368" s="404">
        <f t="shared" si="32"/>
        <v>0</v>
      </c>
      <c r="N368" s="404">
        <f t="shared" si="33"/>
        <v>1.1647579999999999E-3</v>
      </c>
    </row>
    <row r="369" spans="1:14" hidden="1" outlineLevel="1">
      <c r="A369" s="68">
        <f>'F4.2'!A368</f>
        <v>134</v>
      </c>
      <c r="B369" s="123" t="str">
        <f>'F4.2'!B368</f>
        <v>Project-U#8-Sewage Treatment Plant-10509</v>
      </c>
      <c r="C369" s="53" t="str">
        <f>'F4.2'!D368</f>
        <v>N.A.</v>
      </c>
      <c r="D369" s="403" t="str">
        <f>IF('F4.2'!F368=0,"-",'F4.2'!F368)</f>
        <v>-</v>
      </c>
      <c r="E369" s="118">
        <f>'F4.2'!H368</f>
        <v>0</v>
      </c>
      <c r="F369" s="404">
        <f>'F4.2'!T368</f>
        <v>1.90058E-3</v>
      </c>
      <c r="G369" s="404">
        <f>'F4.2'!AS368</f>
        <v>0</v>
      </c>
      <c r="H369" s="404">
        <f t="shared" si="31"/>
        <v>1.90058E-3</v>
      </c>
      <c r="I369" s="404">
        <f>'F4.2'!U368</f>
        <v>0</v>
      </c>
      <c r="J369" s="404">
        <f>'F4.2'!AT368</f>
        <v>0</v>
      </c>
      <c r="K369" s="405"/>
      <c r="L369" s="405"/>
      <c r="M369" s="404">
        <f t="shared" si="32"/>
        <v>0</v>
      </c>
      <c r="N369" s="404">
        <f t="shared" si="33"/>
        <v>1.90058E-3</v>
      </c>
    </row>
    <row r="370" spans="1:14" hidden="1" outlineLevel="1">
      <c r="A370" s="68">
        <f>'F4.2'!A369</f>
        <v>135</v>
      </c>
      <c r="B370" s="123" t="str">
        <f>'F4.2'!B369</f>
        <v>Project-U#8-Station Transformer-10541</v>
      </c>
      <c r="C370" s="53" t="str">
        <f>'F4.2'!D369</f>
        <v>N.A.</v>
      </c>
      <c r="D370" s="403" t="str">
        <f>IF('F4.2'!F369=0,"-",'F4.2'!F369)</f>
        <v>-</v>
      </c>
      <c r="E370" s="118">
        <f>'F4.2'!H369</f>
        <v>0</v>
      </c>
      <c r="F370" s="404">
        <f>'F4.2'!T369</f>
        <v>2.6575694E-2</v>
      </c>
      <c r="G370" s="404">
        <f>'F4.2'!AS369</f>
        <v>0</v>
      </c>
      <c r="H370" s="404">
        <f t="shared" si="31"/>
        <v>2.6575694E-2</v>
      </c>
      <c r="I370" s="404">
        <f>'F4.2'!U369</f>
        <v>0</v>
      </c>
      <c r="J370" s="404">
        <f>'F4.2'!AT369</f>
        <v>0</v>
      </c>
      <c r="K370" s="405"/>
      <c r="L370" s="405"/>
      <c r="M370" s="404">
        <f t="shared" si="32"/>
        <v>0</v>
      </c>
      <c r="N370" s="404">
        <f t="shared" si="33"/>
        <v>2.6575694E-2</v>
      </c>
    </row>
    <row r="371" spans="1:14" hidden="1" outlineLevel="1">
      <c r="A371" s="68">
        <f>'F4.2'!A370</f>
        <v>136</v>
      </c>
      <c r="B371" s="123" t="str">
        <f>'F4.2'!B370</f>
        <v>Project-U#8-Steam Turbine set-10503</v>
      </c>
      <c r="C371" s="53" t="str">
        <f>'F4.2'!D370</f>
        <v>N.A.</v>
      </c>
      <c r="D371" s="403" t="str">
        <f>IF('F4.2'!F370=0,"-",'F4.2'!F370)</f>
        <v>-</v>
      </c>
      <c r="E371" s="118">
        <f>'F4.2'!H370</f>
        <v>0</v>
      </c>
      <c r="F371" s="404">
        <f>'F4.2'!T370</f>
        <v>0.138637134</v>
      </c>
      <c r="G371" s="404">
        <f>'F4.2'!AS370</f>
        <v>0</v>
      </c>
      <c r="H371" s="404">
        <f t="shared" si="31"/>
        <v>0.138637134</v>
      </c>
      <c r="I371" s="404">
        <f>'F4.2'!U370</f>
        <v>0</v>
      </c>
      <c r="J371" s="404">
        <f>'F4.2'!AT370</f>
        <v>0</v>
      </c>
      <c r="K371" s="405"/>
      <c r="L371" s="405"/>
      <c r="M371" s="404">
        <f t="shared" si="32"/>
        <v>0</v>
      </c>
      <c r="N371" s="404">
        <f t="shared" si="33"/>
        <v>0.138637134</v>
      </c>
    </row>
    <row r="372" spans="1:14" hidden="1" outlineLevel="1">
      <c r="A372" s="68">
        <f>'F4.2'!A371</f>
        <v>137</v>
      </c>
      <c r="B372" s="123" t="str">
        <f>'F4.2'!B371</f>
        <v>Project-U#8-TG set and its auxilleries- Condensor</v>
      </c>
      <c r="C372" s="53" t="str">
        <f>'F4.2'!D371</f>
        <v>N.A.</v>
      </c>
      <c r="D372" s="403" t="str">
        <f>IF('F4.2'!F371=0,"-",'F4.2'!F371)</f>
        <v>-</v>
      </c>
      <c r="E372" s="118">
        <f>'F4.2'!H371</f>
        <v>0</v>
      </c>
      <c r="F372" s="404">
        <f>'F4.2'!T371</f>
        <v>1.2702985999999999E-2</v>
      </c>
      <c r="G372" s="404">
        <f>'F4.2'!AS371</f>
        <v>0</v>
      </c>
      <c r="H372" s="404">
        <f t="shared" si="31"/>
        <v>1.2702985999999999E-2</v>
      </c>
      <c r="I372" s="404">
        <f>'F4.2'!U371</f>
        <v>0</v>
      </c>
      <c r="J372" s="404">
        <f>'F4.2'!AT371</f>
        <v>0</v>
      </c>
      <c r="K372" s="405"/>
      <c r="L372" s="405"/>
      <c r="M372" s="404">
        <f t="shared" si="32"/>
        <v>0</v>
      </c>
      <c r="N372" s="404">
        <f t="shared" si="33"/>
        <v>1.2702985999999999E-2</v>
      </c>
    </row>
    <row r="373" spans="1:14" hidden="1" outlineLevel="1">
      <c r="A373" s="68">
        <f>'F4.2'!A372</f>
        <v>138</v>
      </c>
      <c r="B373" s="123" t="str">
        <f>'F4.2'!B372</f>
        <v>Project-U#8-TG set and its auxilleries -Generator</v>
      </c>
      <c r="C373" s="53" t="str">
        <f>'F4.2'!D372</f>
        <v>N.A.</v>
      </c>
      <c r="D373" s="403" t="str">
        <f>IF('F4.2'!F372=0,"-",'F4.2'!F372)</f>
        <v>-</v>
      </c>
      <c r="E373" s="118">
        <f>'F4.2'!H372</f>
        <v>0</v>
      </c>
      <c r="F373" s="404">
        <f>'F4.2'!T372</f>
        <v>3.2544958999999998E-2</v>
      </c>
      <c r="G373" s="404">
        <f>'F4.2'!AS372</f>
        <v>0</v>
      </c>
      <c r="H373" s="404">
        <f t="shared" si="31"/>
        <v>3.2544958999999998E-2</v>
      </c>
      <c r="I373" s="404">
        <f>'F4.2'!U372</f>
        <v>0</v>
      </c>
      <c r="J373" s="404">
        <f>'F4.2'!AT372</f>
        <v>0</v>
      </c>
      <c r="K373" s="405"/>
      <c r="L373" s="405"/>
      <c r="M373" s="404">
        <f t="shared" si="32"/>
        <v>0</v>
      </c>
      <c r="N373" s="404">
        <f t="shared" si="33"/>
        <v>3.2544958999999998E-2</v>
      </c>
    </row>
    <row r="374" spans="1:14" hidden="1" outlineLevel="1">
      <c r="A374" s="68">
        <f>'F4.2'!A373</f>
        <v>139</v>
      </c>
      <c r="B374" s="123" t="str">
        <f>'F4.2'!B373</f>
        <v>Project-U#8-TG set and its auxilleries-Condensor</v>
      </c>
      <c r="C374" s="53" t="str">
        <f>'F4.2'!D373</f>
        <v>N.A.</v>
      </c>
      <c r="D374" s="403" t="str">
        <f>IF('F4.2'!F373=0,"-",'F4.2'!F373)</f>
        <v>-</v>
      </c>
      <c r="E374" s="118">
        <f>'F4.2'!H373</f>
        <v>0</v>
      </c>
      <c r="F374" s="404">
        <f>'F4.2'!T373</f>
        <v>2.9272968E-2</v>
      </c>
      <c r="G374" s="404">
        <f>'F4.2'!AS373</f>
        <v>0</v>
      </c>
      <c r="H374" s="404">
        <f t="shared" si="31"/>
        <v>2.9272968E-2</v>
      </c>
      <c r="I374" s="404">
        <f>'F4.2'!U373</f>
        <v>0</v>
      </c>
      <c r="J374" s="404">
        <f>'F4.2'!AT373</f>
        <v>0</v>
      </c>
      <c r="K374" s="405"/>
      <c r="L374" s="405"/>
      <c r="M374" s="404">
        <f t="shared" si="32"/>
        <v>0</v>
      </c>
      <c r="N374" s="404">
        <f t="shared" si="33"/>
        <v>2.9272968E-2</v>
      </c>
    </row>
    <row r="375" spans="1:14" hidden="1" outlineLevel="1">
      <c r="A375" s="68">
        <f>'F4.2'!A374</f>
        <v>140</v>
      </c>
      <c r="B375" s="123" t="str">
        <f>'F4.2'!B374</f>
        <v>Project-U#8-TG set &amp; its auxilleries-Derator-10503</v>
      </c>
      <c r="C375" s="53" t="str">
        <f>'F4.2'!D374</f>
        <v>N.A.</v>
      </c>
      <c r="D375" s="403" t="str">
        <f>IF('F4.2'!F374=0,"-",'F4.2'!F374)</f>
        <v>-</v>
      </c>
      <c r="E375" s="118">
        <f>'F4.2'!H374</f>
        <v>0</v>
      </c>
      <c r="F375" s="404">
        <f>'F4.2'!T374</f>
        <v>2.7579689999999999E-3</v>
      </c>
      <c r="G375" s="404">
        <f>'F4.2'!AS374</f>
        <v>0</v>
      </c>
      <c r="H375" s="404">
        <f t="shared" si="31"/>
        <v>2.7579689999999999E-3</v>
      </c>
      <c r="I375" s="404">
        <f>'F4.2'!U374</f>
        <v>0</v>
      </c>
      <c r="J375" s="404">
        <f>'F4.2'!AT374</f>
        <v>0</v>
      </c>
      <c r="K375" s="405"/>
      <c r="L375" s="405"/>
      <c r="M375" s="404">
        <f t="shared" si="32"/>
        <v>0</v>
      </c>
      <c r="N375" s="404">
        <f t="shared" si="33"/>
        <v>2.7579689999999999E-3</v>
      </c>
    </row>
    <row r="376" spans="1:14" hidden="1" outlineLevel="1">
      <c r="A376" s="68">
        <f>'F4.2'!A375</f>
        <v>141</v>
      </c>
      <c r="B376" s="123" t="str">
        <f>'F4.2'!B375</f>
        <v>Project-U#8-TG set and its auxilleries-DMMakeUpSys</v>
      </c>
      <c r="C376" s="53" t="str">
        <f>'F4.2'!D375</f>
        <v>N.A.</v>
      </c>
      <c r="D376" s="403" t="str">
        <f>IF('F4.2'!F375=0,"-",'F4.2'!F375)</f>
        <v>-</v>
      </c>
      <c r="E376" s="118">
        <f>'F4.2'!H375</f>
        <v>0</v>
      </c>
      <c r="F376" s="404">
        <f>'F4.2'!T375</f>
        <v>1.049073E-3</v>
      </c>
      <c r="G376" s="404">
        <f>'F4.2'!AS375</f>
        <v>0</v>
      </c>
      <c r="H376" s="404">
        <f t="shared" si="31"/>
        <v>1.049073E-3</v>
      </c>
      <c r="I376" s="404">
        <f>'F4.2'!U375</f>
        <v>0</v>
      </c>
      <c r="J376" s="404">
        <f>'F4.2'!AT375</f>
        <v>0</v>
      </c>
      <c r="K376" s="405"/>
      <c r="L376" s="405"/>
      <c r="M376" s="404">
        <f t="shared" si="32"/>
        <v>0</v>
      </c>
      <c r="N376" s="404">
        <f t="shared" si="33"/>
        <v>1.049073E-3</v>
      </c>
    </row>
    <row r="377" spans="1:14" hidden="1" outlineLevel="1">
      <c r="A377" s="68">
        <f>'F4.2'!A376</f>
        <v>142</v>
      </c>
      <c r="B377" s="123" t="str">
        <f>'F4.2'!B376</f>
        <v>Project-U#8-TG set and its auxilleries-Gas System</v>
      </c>
      <c r="C377" s="53" t="str">
        <f>'F4.2'!D376</f>
        <v>N.A.</v>
      </c>
      <c r="D377" s="403" t="str">
        <f>IF('F4.2'!F376=0,"-",'F4.2'!F376)</f>
        <v>-</v>
      </c>
      <c r="E377" s="118">
        <f>'F4.2'!H376</f>
        <v>0</v>
      </c>
      <c r="F377" s="404">
        <f>'F4.2'!T376</f>
        <v>5.6178390000000003E-3</v>
      </c>
      <c r="G377" s="404">
        <f>'F4.2'!AS376</f>
        <v>0</v>
      </c>
      <c r="H377" s="404">
        <f t="shared" si="31"/>
        <v>5.6178390000000003E-3</v>
      </c>
      <c r="I377" s="404">
        <f>'F4.2'!U376</f>
        <v>0</v>
      </c>
      <c r="J377" s="404">
        <f>'F4.2'!AT376</f>
        <v>0</v>
      </c>
      <c r="K377" s="405"/>
      <c r="L377" s="405"/>
      <c r="M377" s="404">
        <f t="shared" si="32"/>
        <v>0</v>
      </c>
      <c r="N377" s="404">
        <f t="shared" si="33"/>
        <v>5.6178390000000003E-3</v>
      </c>
    </row>
    <row r="378" spans="1:14" hidden="1" outlineLevel="1">
      <c r="A378" s="68">
        <f>'F4.2'!A377</f>
        <v>143</v>
      </c>
      <c r="B378" s="123" t="str">
        <f>'F4.2'!B377</f>
        <v>Project-U#8-TG set and its auxilleries-GoveringSys</v>
      </c>
      <c r="C378" s="53" t="str">
        <f>'F4.2'!D377</f>
        <v>N.A.</v>
      </c>
      <c r="D378" s="403" t="str">
        <f>IF('F4.2'!F377=0,"-",'F4.2'!F377)</f>
        <v>-</v>
      </c>
      <c r="E378" s="118">
        <f>'F4.2'!H377</f>
        <v>0</v>
      </c>
      <c r="F378" s="404">
        <f>'F4.2'!T377</f>
        <v>4.9465999999999997E-5</v>
      </c>
      <c r="G378" s="404">
        <f>'F4.2'!AS377</f>
        <v>0</v>
      </c>
      <c r="H378" s="404">
        <f t="shared" si="31"/>
        <v>4.9465999999999997E-5</v>
      </c>
      <c r="I378" s="404">
        <f>'F4.2'!U377</f>
        <v>0</v>
      </c>
      <c r="J378" s="404">
        <f>'F4.2'!AT377</f>
        <v>0</v>
      </c>
      <c r="K378" s="405"/>
      <c r="L378" s="405"/>
      <c r="M378" s="404">
        <f t="shared" si="32"/>
        <v>0</v>
      </c>
      <c r="N378" s="404">
        <f t="shared" si="33"/>
        <v>4.9465999999999997E-5</v>
      </c>
    </row>
    <row r="379" spans="1:14" hidden="1" outlineLevel="1">
      <c r="A379" s="68">
        <f>'F4.2'!A378</f>
        <v>144</v>
      </c>
      <c r="B379" s="123" t="str">
        <f>'F4.2'!B378</f>
        <v>Project-U#8-TG set and its auxilleries-HP/LP By-pa</v>
      </c>
      <c r="C379" s="53" t="str">
        <f>'F4.2'!D378</f>
        <v>N.A.</v>
      </c>
      <c r="D379" s="403" t="str">
        <f>IF('F4.2'!F378=0,"-",'F4.2'!F378)</f>
        <v>-</v>
      </c>
      <c r="E379" s="118">
        <f>'F4.2'!H378</f>
        <v>0</v>
      </c>
      <c r="F379" s="404">
        <f>'F4.2'!T378</f>
        <v>1.0752108999999999E-2</v>
      </c>
      <c r="G379" s="404">
        <f>'F4.2'!AS378</f>
        <v>0</v>
      </c>
      <c r="H379" s="404">
        <f t="shared" si="31"/>
        <v>1.0752108999999999E-2</v>
      </c>
      <c r="I379" s="404">
        <f>'F4.2'!U378</f>
        <v>0</v>
      </c>
      <c r="J379" s="404">
        <f>'F4.2'!AT378</f>
        <v>0</v>
      </c>
      <c r="K379" s="405"/>
      <c r="L379" s="405"/>
      <c r="M379" s="404">
        <f t="shared" si="32"/>
        <v>0</v>
      </c>
      <c r="N379" s="404">
        <f t="shared" si="33"/>
        <v>1.0752108999999999E-2</v>
      </c>
    </row>
    <row r="380" spans="1:14" hidden="1" outlineLevel="1">
      <c r="A380" s="68">
        <f>'F4.2'!A379</f>
        <v>145</v>
      </c>
      <c r="B380" s="123" t="str">
        <f>'F4.2'!B379</f>
        <v>Project-U#8-TG set and its auxilleries-HP/LP Dozin</v>
      </c>
      <c r="C380" s="53" t="str">
        <f>'F4.2'!D379</f>
        <v>N.A.</v>
      </c>
      <c r="D380" s="403" t="str">
        <f>IF('F4.2'!F379=0,"-",'F4.2'!F379)</f>
        <v>-</v>
      </c>
      <c r="E380" s="118">
        <f>'F4.2'!H379</f>
        <v>0</v>
      </c>
      <c r="F380" s="404">
        <f>'F4.2'!T379</f>
        <v>3.9941100000000002E-4</v>
      </c>
      <c r="G380" s="404">
        <f>'F4.2'!AS379</f>
        <v>0</v>
      </c>
      <c r="H380" s="404">
        <f t="shared" si="31"/>
        <v>3.9941100000000002E-4</v>
      </c>
      <c r="I380" s="404">
        <f>'F4.2'!U379</f>
        <v>0</v>
      </c>
      <c r="J380" s="404">
        <f>'F4.2'!AT379</f>
        <v>0</v>
      </c>
      <c r="K380" s="405"/>
      <c r="L380" s="405"/>
      <c r="M380" s="404">
        <f t="shared" si="32"/>
        <v>0</v>
      </c>
      <c r="N380" s="404">
        <f t="shared" si="33"/>
        <v>3.9941100000000002E-4</v>
      </c>
    </row>
    <row r="381" spans="1:14" hidden="1" outlineLevel="1">
      <c r="A381" s="68">
        <f>'F4.2'!A380</f>
        <v>146</v>
      </c>
      <c r="B381" s="123" t="str">
        <f>'F4.2'!B380</f>
        <v>Project-U#8-TG set and its auxilleries-SealOilPump</v>
      </c>
      <c r="C381" s="53" t="str">
        <f>'F4.2'!D380</f>
        <v>N.A.</v>
      </c>
      <c r="D381" s="403" t="str">
        <f>IF('F4.2'!F380=0,"-",'F4.2'!F380)</f>
        <v>-</v>
      </c>
      <c r="E381" s="118">
        <f>'F4.2'!H380</f>
        <v>0</v>
      </c>
      <c r="F381" s="404">
        <f>'F4.2'!T380</f>
        <v>9.8566000000000005E-5</v>
      </c>
      <c r="G381" s="404">
        <f>'F4.2'!AS380</f>
        <v>0</v>
      </c>
      <c r="H381" s="404">
        <f t="shared" si="31"/>
        <v>9.8566000000000005E-5</v>
      </c>
      <c r="I381" s="404">
        <f>'F4.2'!U380</f>
        <v>0</v>
      </c>
      <c r="J381" s="404">
        <f>'F4.2'!AT380</f>
        <v>0</v>
      </c>
      <c r="K381" s="405"/>
      <c r="L381" s="405"/>
      <c r="M381" s="404">
        <f t="shared" si="32"/>
        <v>0</v>
      </c>
      <c r="N381" s="404">
        <f t="shared" si="33"/>
        <v>9.8566000000000005E-5</v>
      </c>
    </row>
    <row r="382" spans="1:14" hidden="1" outlineLevel="1">
      <c r="A382" s="68">
        <f>'F4.2'!A381</f>
        <v>147</v>
      </c>
      <c r="B382" s="123" t="str">
        <f>'F4.2'!B381</f>
        <v>Project-U#8-TG set and its auxilleries-Vaccum Syst</v>
      </c>
      <c r="C382" s="53" t="str">
        <f>'F4.2'!D381</f>
        <v>N.A.</v>
      </c>
      <c r="D382" s="403" t="str">
        <f>IF('F4.2'!F381=0,"-",'F4.2'!F381)</f>
        <v>-</v>
      </c>
      <c r="E382" s="118">
        <f>'F4.2'!H381</f>
        <v>0</v>
      </c>
      <c r="F382" s="404">
        <f>'F4.2'!T381</f>
        <v>1.0304429E-2</v>
      </c>
      <c r="G382" s="404">
        <f>'F4.2'!AS381</f>
        <v>0</v>
      </c>
      <c r="H382" s="404">
        <f t="shared" si="31"/>
        <v>1.0304429E-2</v>
      </c>
      <c r="I382" s="404">
        <f>'F4.2'!U381</f>
        <v>0</v>
      </c>
      <c r="J382" s="404">
        <f>'F4.2'!AT381</f>
        <v>0</v>
      </c>
      <c r="K382" s="405"/>
      <c r="L382" s="405"/>
      <c r="M382" s="404">
        <f t="shared" si="32"/>
        <v>0</v>
      </c>
      <c r="N382" s="404">
        <f t="shared" si="33"/>
        <v>1.0304429E-2</v>
      </c>
    </row>
    <row r="383" spans="1:14" hidden="1" outlineLevel="1">
      <c r="A383" s="68">
        <f>'F4.2'!A382</f>
        <v>148</v>
      </c>
      <c r="B383" s="123" t="str">
        <f>'F4.2'!B382</f>
        <v>Project-U#8-Turbine Lub. Oil System With Purifier</v>
      </c>
      <c r="C383" s="53" t="str">
        <f>'F4.2'!D382</f>
        <v>N.A.</v>
      </c>
      <c r="D383" s="403" t="str">
        <f>IF('F4.2'!F382=0,"-",'F4.2'!F382)</f>
        <v>-</v>
      </c>
      <c r="E383" s="118">
        <f>'F4.2'!H382</f>
        <v>0</v>
      </c>
      <c r="F383" s="404">
        <f>'F4.2'!T382</f>
        <v>2.2363740000000002E-3</v>
      </c>
      <c r="G383" s="404">
        <f>'F4.2'!AS382</f>
        <v>0</v>
      </c>
      <c r="H383" s="404">
        <f t="shared" si="31"/>
        <v>2.2363740000000002E-3</v>
      </c>
      <c r="I383" s="404">
        <f>'F4.2'!U382</f>
        <v>0</v>
      </c>
      <c r="J383" s="404">
        <f>'F4.2'!AT382</f>
        <v>0</v>
      </c>
      <c r="K383" s="405"/>
      <c r="L383" s="405"/>
      <c r="M383" s="404">
        <f t="shared" si="32"/>
        <v>0</v>
      </c>
      <c r="N383" s="404">
        <f t="shared" si="33"/>
        <v>2.2363740000000002E-3</v>
      </c>
    </row>
    <row r="384" spans="1:14" hidden="1" outlineLevel="1">
      <c r="A384" s="68">
        <f>'F4.2'!A383</f>
        <v>149</v>
      </c>
      <c r="B384" s="123" t="str">
        <f>'F4.2'!B383</f>
        <v>Project-U#8-Ventillation system-10599</v>
      </c>
      <c r="C384" s="53" t="str">
        <f>'F4.2'!D383</f>
        <v>N.A.</v>
      </c>
      <c r="D384" s="403" t="str">
        <f>IF('F4.2'!F383=0,"-",'F4.2'!F383)</f>
        <v>-</v>
      </c>
      <c r="E384" s="118">
        <f>'F4.2'!H383</f>
        <v>0</v>
      </c>
      <c r="F384" s="404">
        <f>'F4.2'!T383</f>
        <v>1.438855E-3</v>
      </c>
      <c r="G384" s="404">
        <f>'F4.2'!AS383</f>
        <v>0</v>
      </c>
      <c r="H384" s="404">
        <f t="shared" si="31"/>
        <v>1.438855E-3</v>
      </c>
      <c r="I384" s="404">
        <f>'F4.2'!U383</f>
        <v>0</v>
      </c>
      <c r="J384" s="404">
        <f>'F4.2'!AT383</f>
        <v>0</v>
      </c>
      <c r="K384" s="405"/>
      <c r="L384" s="405"/>
      <c r="M384" s="404">
        <f t="shared" si="32"/>
        <v>0</v>
      </c>
      <c r="N384" s="404">
        <f t="shared" si="33"/>
        <v>1.438855E-3</v>
      </c>
    </row>
    <row r="385" spans="1:14" ht="30" hidden="1" outlineLevel="1">
      <c r="A385" s="68">
        <f>'F4.2'!A384</f>
        <v>150</v>
      </c>
      <c r="B385" s="123" t="str">
        <f>'F4.2'!B384</f>
        <v>Asset Recived From Project-U#8-M.SPARE_Ventillation system-10599</v>
      </c>
      <c r="C385" s="53" t="str">
        <f>'F4.2'!D384</f>
        <v>N.A.</v>
      </c>
      <c r="D385" s="403" t="str">
        <f>IF('F4.2'!F384=0,"-",'F4.2'!F384)</f>
        <v>-</v>
      </c>
      <c r="E385" s="118">
        <f>'F4.2'!H384</f>
        <v>0</v>
      </c>
      <c r="F385" s="404">
        <f>'F4.2'!T384</f>
        <v>8.5482000000000006E-5</v>
      </c>
      <c r="G385" s="404">
        <f>'F4.2'!AS384</f>
        <v>0</v>
      </c>
      <c r="H385" s="404">
        <f t="shared" si="31"/>
        <v>8.5482000000000006E-5</v>
      </c>
      <c r="I385" s="404">
        <f>'F4.2'!U384</f>
        <v>0</v>
      </c>
      <c r="J385" s="404">
        <f>'F4.2'!AT384</f>
        <v>0</v>
      </c>
      <c r="K385" s="405"/>
      <c r="L385" s="405"/>
      <c r="M385" s="404">
        <f t="shared" si="32"/>
        <v>0</v>
      </c>
      <c r="N385" s="404">
        <f t="shared" si="33"/>
        <v>8.5482000000000006E-5</v>
      </c>
    </row>
    <row r="386" spans="1:14" hidden="1" outlineLevel="1">
      <c r="A386" s="68">
        <f>'F4.2'!A385</f>
        <v>151</v>
      </c>
      <c r="B386" s="123" t="str">
        <f>'F4.2'!B385</f>
        <v>Asset Recived From Project-U#8-Water Treatment Plant-10509</v>
      </c>
      <c r="C386" s="53" t="str">
        <f>'F4.2'!D385</f>
        <v>N.A.</v>
      </c>
      <c r="D386" s="403" t="str">
        <f>IF('F4.2'!F385=0,"-",'F4.2'!F385)</f>
        <v>-</v>
      </c>
      <c r="E386" s="118">
        <f>'F4.2'!H385</f>
        <v>0</v>
      </c>
      <c r="F386" s="404">
        <f>'F4.2'!T385</f>
        <v>4.2384409999999999E-3</v>
      </c>
      <c r="G386" s="404">
        <f>'F4.2'!AS385</f>
        <v>0</v>
      </c>
      <c r="H386" s="404">
        <f t="shared" si="31"/>
        <v>4.2384409999999999E-3</v>
      </c>
      <c r="I386" s="404">
        <f>'F4.2'!U385</f>
        <v>0</v>
      </c>
      <c r="J386" s="404">
        <f>'F4.2'!AT385</f>
        <v>0</v>
      </c>
      <c r="K386" s="405"/>
      <c r="L386" s="405"/>
      <c r="M386" s="404">
        <f t="shared" si="32"/>
        <v>0</v>
      </c>
      <c r="N386" s="404">
        <f t="shared" si="33"/>
        <v>4.2384409999999999E-3</v>
      </c>
    </row>
    <row r="387" spans="1:14" hidden="1" outlineLevel="1">
      <c r="A387" s="68">
        <f>'F4.2'!A386</f>
        <v>152</v>
      </c>
      <c r="B387" s="123" t="str">
        <f>'F4.2'!B386</f>
        <v>Asset Recived From Project-U#8-WORK SHOP MAD_SPARE-10565</v>
      </c>
      <c r="C387" s="53" t="str">
        <f>'F4.2'!D386</f>
        <v>N.A.</v>
      </c>
      <c r="D387" s="403" t="str">
        <f>IF('F4.2'!F386=0,"-",'F4.2'!F386)</f>
        <v>-</v>
      </c>
      <c r="E387" s="118">
        <f>'F4.2'!H386</f>
        <v>0</v>
      </c>
      <c r="F387" s="404">
        <f>'F4.2'!T386</f>
        <v>3.0444899999999998E-4</v>
      </c>
      <c r="G387" s="404">
        <f>'F4.2'!AS386</f>
        <v>0</v>
      </c>
      <c r="H387" s="404">
        <f t="shared" si="31"/>
        <v>3.0444899999999998E-4</v>
      </c>
      <c r="I387" s="404">
        <f>'F4.2'!U386</f>
        <v>0</v>
      </c>
      <c r="J387" s="404">
        <f>'F4.2'!AT386</f>
        <v>0</v>
      </c>
      <c r="K387" s="405"/>
      <c r="L387" s="405"/>
      <c r="M387" s="404">
        <f t="shared" si="32"/>
        <v>0</v>
      </c>
      <c r="N387" s="404">
        <f t="shared" si="33"/>
        <v>3.0444899999999998E-4</v>
      </c>
    </row>
    <row r="388" spans="1:14" hidden="1" outlineLevel="1">
      <c r="A388" s="68">
        <f>'F4.2'!A387</f>
        <v>153</v>
      </c>
      <c r="B388" s="123" t="str">
        <f>'F4.2'!B387</f>
        <v>Asset Recived From Project-U#8-Workshop-10565</v>
      </c>
      <c r="C388" s="53" t="str">
        <f>'F4.2'!D387</f>
        <v>N.A.</v>
      </c>
      <c r="D388" s="403" t="str">
        <f>IF('F4.2'!F387=0,"-",'F4.2'!F387)</f>
        <v>-</v>
      </c>
      <c r="E388" s="118">
        <f>'F4.2'!H387</f>
        <v>0</v>
      </c>
      <c r="F388" s="404">
        <f>'F4.2'!T387</f>
        <v>1.3285770000000001E-3</v>
      </c>
      <c r="G388" s="404">
        <f>'F4.2'!AS387</f>
        <v>0</v>
      </c>
      <c r="H388" s="404">
        <f t="shared" si="31"/>
        <v>1.3285770000000001E-3</v>
      </c>
      <c r="I388" s="404">
        <f>'F4.2'!U387</f>
        <v>0</v>
      </c>
      <c r="J388" s="404">
        <f>'F4.2'!AT387</f>
        <v>0</v>
      </c>
      <c r="K388" s="405"/>
      <c r="L388" s="405"/>
      <c r="M388" s="404">
        <f t="shared" si="32"/>
        <v>0</v>
      </c>
      <c r="N388" s="404">
        <f t="shared" si="33"/>
        <v>1.3285770000000001E-3</v>
      </c>
    </row>
    <row r="389" spans="1:14" hidden="1" outlineLevel="1">
      <c r="A389" s="68">
        <f>'F4.2'!A388</f>
        <v>154</v>
      </c>
      <c r="B389" s="123" t="str">
        <f>'F4.2'!B388</f>
        <v>Asset Recived From Project-U#8-CMR SYSTEM-10501</v>
      </c>
      <c r="C389" s="53" t="str">
        <f>'F4.2'!D388</f>
        <v>N.A.</v>
      </c>
      <c r="D389" s="403" t="str">
        <f>IF('F4.2'!F388=0,"-",'F4.2'!F388)</f>
        <v>-</v>
      </c>
      <c r="E389" s="118">
        <f>'F4.2'!H388</f>
        <v>0</v>
      </c>
      <c r="F389" s="404">
        <f>'F4.2'!T388</f>
        <v>2.0736180000000002E-3</v>
      </c>
      <c r="G389" s="404">
        <f>'F4.2'!AS388</f>
        <v>0</v>
      </c>
      <c r="H389" s="404">
        <f t="shared" si="31"/>
        <v>2.0736180000000002E-3</v>
      </c>
      <c r="I389" s="404">
        <f>'F4.2'!U388</f>
        <v>0</v>
      </c>
      <c r="J389" s="404">
        <f>'F4.2'!AT388</f>
        <v>0</v>
      </c>
      <c r="K389" s="405"/>
      <c r="L389" s="405"/>
      <c r="M389" s="404">
        <f t="shared" si="32"/>
        <v>0</v>
      </c>
      <c r="N389" s="404">
        <f t="shared" si="33"/>
        <v>2.0736180000000002E-3</v>
      </c>
    </row>
    <row r="390" spans="1:14" hidden="1" outlineLevel="1">
      <c r="A390" s="68">
        <f>'F4.2'!A389</f>
        <v>155</v>
      </c>
      <c r="B390" s="123" t="str">
        <f>'F4.2'!B389</f>
        <v>Asset Recived From Project-U#8-MandatorySpares-WTP-10.509</v>
      </c>
      <c r="C390" s="53" t="str">
        <f>'F4.2'!D389</f>
        <v>N.A.</v>
      </c>
      <c r="D390" s="403" t="str">
        <f>IF('F4.2'!F389=0,"-",'F4.2'!F389)</f>
        <v>-</v>
      </c>
      <c r="E390" s="118">
        <f>'F4.2'!H389</f>
        <v>0</v>
      </c>
      <c r="F390" s="404">
        <f>'F4.2'!T389</f>
        <v>8.1516999999999999E-5</v>
      </c>
      <c r="G390" s="404">
        <f>'F4.2'!AS389</f>
        <v>0</v>
      </c>
      <c r="H390" s="404">
        <f t="shared" si="31"/>
        <v>8.1516999999999999E-5</v>
      </c>
      <c r="I390" s="404">
        <f>'F4.2'!U389</f>
        <v>0</v>
      </c>
      <c r="J390" s="404">
        <f>'F4.2'!AT389</f>
        <v>0</v>
      </c>
      <c r="K390" s="405"/>
      <c r="L390" s="405"/>
      <c r="M390" s="404">
        <f t="shared" si="32"/>
        <v>0</v>
      </c>
      <c r="N390" s="404">
        <f t="shared" si="33"/>
        <v>8.1516999999999999E-5</v>
      </c>
    </row>
    <row r="391" spans="1:14" ht="30" hidden="1" outlineLevel="1">
      <c r="A391" s="68">
        <f>'F4.2'!A390</f>
        <v>156</v>
      </c>
      <c r="B391" s="123" t="str">
        <f>'F4.2'!B390</f>
        <v>Asset Recived From Project-U#8-E.1.07_MandSpar 4 C&amp;I MS 4MeasuringIns E.1.07_M S for C&amp;I_ MS For Measuring Ins</v>
      </c>
      <c r="C391" s="53" t="str">
        <f>'F4.2'!D390</f>
        <v>N.A.</v>
      </c>
      <c r="D391" s="403" t="str">
        <f>IF('F4.2'!F390=0,"-",'F4.2'!F390)</f>
        <v>-</v>
      </c>
      <c r="E391" s="118">
        <f>'F4.2'!H390</f>
        <v>0</v>
      </c>
      <c r="F391" s="404">
        <f>'F4.2'!T390</f>
        <v>7.8696799999999997E-2</v>
      </c>
      <c r="G391" s="404">
        <f>'F4.2'!AS390</f>
        <v>0</v>
      </c>
      <c r="H391" s="404">
        <f t="shared" si="31"/>
        <v>7.8696799999999997E-2</v>
      </c>
      <c r="I391" s="404">
        <f>'F4.2'!U390</f>
        <v>0</v>
      </c>
      <c r="J391" s="404">
        <f>'F4.2'!AT390</f>
        <v>0</v>
      </c>
      <c r="K391" s="405"/>
      <c r="L391" s="405"/>
      <c r="M391" s="404">
        <f t="shared" si="32"/>
        <v>0</v>
      </c>
      <c r="N391" s="404">
        <f t="shared" si="33"/>
        <v>7.8696799999999997E-2</v>
      </c>
    </row>
    <row r="392" spans="1:14" hidden="1" outlineLevel="1">
      <c r="A392" s="68">
        <f>'F4.2'!A391</f>
        <v>157</v>
      </c>
      <c r="B392" s="123" t="str">
        <f>'F4.2'!B391</f>
        <v>Asset Recived From Project-U#8-BOP_ELECTRICAL-10612</v>
      </c>
      <c r="C392" s="53" t="str">
        <f>'F4.2'!D391</f>
        <v>N.A.</v>
      </c>
      <c r="D392" s="403" t="str">
        <f>IF('F4.2'!F391=0,"-",'F4.2'!F391)</f>
        <v>-</v>
      </c>
      <c r="E392" s="118">
        <f>'F4.2'!H391</f>
        <v>0</v>
      </c>
      <c r="F392" s="404">
        <f>'F4.2'!T391</f>
        <v>1.6370498000000001E-2</v>
      </c>
      <c r="G392" s="404">
        <f>'F4.2'!AS391</f>
        <v>0</v>
      </c>
      <c r="H392" s="404">
        <f t="shared" si="31"/>
        <v>1.6370498000000001E-2</v>
      </c>
      <c r="I392" s="404">
        <f>'F4.2'!U391</f>
        <v>0</v>
      </c>
      <c r="J392" s="404">
        <f>'F4.2'!AT391</f>
        <v>0</v>
      </c>
      <c r="K392" s="405"/>
      <c r="L392" s="405"/>
      <c r="M392" s="404">
        <f t="shared" si="32"/>
        <v>0</v>
      </c>
      <c r="N392" s="404">
        <f t="shared" si="33"/>
        <v>1.6370498000000001E-2</v>
      </c>
    </row>
    <row r="393" spans="1:14" hidden="1" outlineLevel="1">
      <c r="A393" s="68">
        <f>'F4.2'!A392</f>
        <v>158</v>
      </c>
      <c r="B393" s="123" t="str">
        <f>'F4.2'!B392</f>
        <v>Asset Recived From Project-U#8-Bus Ducts-10612</v>
      </c>
      <c r="C393" s="53" t="str">
        <f>'F4.2'!D392</f>
        <v>N.A.</v>
      </c>
      <c r="D393" s="403" t="str">
        <f>IF('F4.2'!F392=0,"-",'F4.2'!F392)</f>
        <v>-</v>
      </c>
      <c r="E393" s="118">
        <f>'F4.2'!H392</f>
        <v>0</v>
      </c>
      <c r="F393" s="404">
        <f>'F4.2'!T392</f>
        <v>1.2547599E-2</v>
      </c>
      <c r="G393" s="404">
        <f>'F4.2'!AS392</f>
        <v>0</v>
      </c>
      <c r="H393" s="404">
        <f t="shared" si="31"/>
        <v>1.2547599E-2</v>
      </c>
      <c r="I393" s="404">
        <f>'F4.2'!U392</f>
        <v>0</v>
      </c>
      <c r="J393" s="404">
        <f>'F4.2'!AT392</f>
        <v>0</v>
      </c>
      <c r="K393" s="405"/>
      <c r="L393" s="405"/>
      <c r="M393" s="404">
        <f t="shared" si="32"/>
        <v>0</v>
      </c>
      <c r="N393" s="404">
        <f t="shared" si="33"/>
        <v>1.2547599E-2</v>
      </c>
    </row>
    <row r="394" spans="1:14" hidden="1" outlineLevel="1">
      <c r="A394" s="68">
        <f>'F4.2'!A393</f>
        <v>159</v>
      </c>
      <c r="B394" s="123" t="str">
        <f>'F4.2'!B393</f>
        <v>Asset Recived From Project-U#8-Cable trays &amp; supports-10612</v>
      </c>
      <c r="C394" s="53" t="str">
        <f>'F4.2'!D393</f>
        <v>N.A.</v>
      </c>
      <c r="D394" s="403" t="str">
        <f>IF('F4.2'!F393=0,"-",'F4.2'!F393)</f>
        <v>-</v>
      </c>
      <c r="E394" s="118">
        <f>'F4.2'!H393</f>
        <v>0</v>
      </c>
      <c r="F394" s="404">
        <f>'F4.2'!T393</f>
        <v>3.6008699999999998E-4</v>
      </c>
      <c r="G394" s="404">
        <f>'F4.2'!AS393</f>
        <v>0</v>
      </c>
      <c r="H394" s="404">
        <f t="shared" si="31"/>
        <v>3.6008699999999998E-4</v>
      </c>
      <c r="I394" s="404">
        <f>'F4.2'!U393</f>
        <v>0</v>
      </c>
      <c r="J394" s="404">
        <f>'F4.2'!AT393</f>
        <v>0</v>
      </c>
      <c r="K394" s="405"/>
      <c r="L394" s="405"/>
      <c r="M394" s="404">
        <f t="shared" si="32"/>
        <v>0</v>
      </c>
      <c r="N394" s="404">
        <f t="shared" si="33"/>
        <v>3.6008699999999998E-4</v>
      </c>
    </row>
    <row r="395" spans="1:14" hidden="1" outlineLevel="1">
      <c r="A395" s="68">
        <f>'F4.2'!A394</f>
        <v>160</v>
      </c>
      <c r="B395" s="123" t="str">
        <f>'F4.2'!B394</f>
        <v>Project-U#8-PCR FURNITURE-10810</v>
      </c>
      <c r="C395" s="53" t="str">
        <f>'F4.2'!D394</f>
        <v>N.A.</v>
      </c>
      <c r="D395" s="403" t="str">
        <f>IF('F4.2'!F394=0,"-",'F4.2'!F394)</f>
        <v>-</v>
      </c>
      <c r="E395" s="118">
        <f>'F4.2'!H394</f>
        <v>0</v>
      </c>
      <c r="F395" s="404">
        <f>'F4.2'!T394</f>
        <v>3.0684199999999999E-4</v>
      </c>
      <c r="G395" s="404">
        <f>'F4.2'!AS394</f>
        <v>0</v>
      </c>
      <c r="H395" s="404">
        <f t="shared" si="31"/>
        <v>3.0684199999999999E-4</v>
      </c>
      <c r="I395" s="404">
        <f>'F4.2'!U394</f>
        <v>0</v>
      </c>
      <c r="J395" s="404">
        <f>'F4.2'!AT394</f>
        <v>0</v>
      </c>
      <c r="K395" s="405"/>
      <c r="L395" s="405"/>
      <c r="M395" s="404">
        <f t="shared" si="32"/>
        <v>0</v>
      </c>
      <c r="N395" s="404">
        <f t="shared" si="33"/>
        <v>3.0684199999999999E-4</v>
      </c>
    </row>
    <row r="396" spans="1:14" hidden="1" outlineLevel="1">
      <c r="A396" s="68">
        <f>'F4.2'!A395</f>
        <v>161</v>
      </c>
      <c r="B396" s="123" t="str">
        <f>'F4.2'!B395</f>
        <v>Project-U#8 Server Intel QUAD CORE 02No. HP Office Server</v>
      </c>
      <c r="C396" s="53" t="str">
        <f>'F4.2'!D395</f>
        <v>N.A.</v>
      </c>
      <c r="D396" s="403" t="str">
        <f>IF('F4.2'!F395=0,"-",'F4.2'!F395)</f>
        <v>-</v>
      </c>
      <c r="E396" s="118">
        <f>'F4.2'!H395</f>
        <v>0</v>
      </c>
      <c r="F396" s="404">
        <f>'F4.2'!T395</f>
        <v>0</v>
      </c>
      <c r="G396" s="404">
        <f>'F4.2'!AS395</f>
        <v>0</v>
      </c>
      <c r="H396" s="404">
        <f t="shared" si="31"/>
        <v>0</v>
      </c>
      <c r="I396" s="404">
        <f>'F4.2'!U395</f>
        <v>0.11917999999999999</v>
      </c>
      <c r="J396" s="404">
        <f>'F4.2'!AT395</f>
        <v>0.11917999999999999</v>
      </c>
      <c r="K396" s="405"/>
      <c r="L396" s="405"/>
      <c r="M396" s="404">
        <f t="shared" si="32"/>
        <v>0.11917999999999999</v>
      </c>
      <c r="N396" s="404">
        <f t="shared" si="33"/>
        <v>0</v>
      </c>
    </row>
    <row r="397" spans="1:14" ht="30" hidden="1" outlineLevel="1">
      <c r="A397" s="68">
        <f>'F4.2'!A396</f>
        <v>162</v>
      </c>
      <c r="B397" s="123" t="str">
        <f>'F4.2'!B396</f>
        <v>Supply Erection testing and commissining of 1000 m3 ETP Civil works</v>
      </c>
      <c r="C397" s="53" t="str">
        <f>'F4.2'!D396</f>
        <v>N.A.</v>
      </c>
      <c r="D397" s="403" t="str">
        <f>IF('F4.2'!F396=0,"-",'F4.2'!F396)</f>
        <v>-</v>
      </c>
      <c r="E397" s="118">
        <f>'F4.2'!H396</f>
        <v>0</v>
      </c>
      <c r="F397" s="404">
        <f>'F4.2'!T396</f>
        <v>0</v>
      </c>
      <c r="G397" s="404">
        <f>'F4.2'!AS396</f>
        <v>0</v>
      </c>
      <c r="H397" s="404">
        <f t="shared" si="31"/>
        <v>0</v>
      </c>
      <c r="I397" s="404">
        <f>'F4.2'!U396</f>
        <v>0.68323680199999992</v>
      </c>
      <c r="J397" s="404">
        <f>'F4.2'!AT396</f>
        <v>0.68323680199999992</v>
      </c>
      <c r="K397" s="405"/>
      <c r="L397" s="405"/>
      <c r="M397" s="404">
        <f t="shared" si="32"/>
        <v>0.68323680199999992</v>
      </c>
      <c r="N397" s="404">
        <f t="shared" si="33"/>
        <v>0</v>
      </c>
    </row>
    <row r="398" spans="1:14" collapsed="1">
      <c r="A398" s="406"/>
      <c r="B398" s="407" t="str">
        <f>'F4.2'!B398</f>
        <v>Total</v>
      </c>
      <c r="C398" s="406">
        <f>'F4.2'!D398</f>
        <v>0</v>
      </c>
      <c r="D398" s="408"/>
      <c r="E398" s="409"/>
      <c r="F398" s="265">
        <f>SUM('F4.2'!P398:S398)</f>
        <v>98.290097591999995</v>
      </c>
      <c r="G398" s="265">
        <f>SUM('F4.2'!AO398:AR398)</f>
        <v>43.704016812999996</v>
      </c>
      <c r="H398" s="265">
        <f t="shared" ref="H398" si="34">F398-G398</f>
        <v>54.586080779</v>
      </c>
      <c r="I398" s="265">
        <f>'F4.2'!U398</f>
        <v>20.170059832999996</v>
      </c>
      <c r="J398" s="265">
        <f>'F4.2'!AT398</f>
        <v>12.804938353000001</v>
      </c>
      <c r="K398" s="17"/>
      <c r="L398" s="17"/>
      <c r="M398" s="265">
        <f t="shared" ref="M398" si="35">SUM(J398:L398)</f>
        <v>12.804938353000001</v>
      </c>
      <c r="N398" s="265">
        <f t="shared" ref="N398" si="36">H398+I398-M398</f>
        <v>61.951202258999999</v>
      </c>
    </row>
    <row r="399" spans="1:14">
      <c r="A399" s="68"/>
      <c r="B399" s="123"/>
      <c r="C399" s="68"/>
      <c r="D399" s="403"/>
      <c r="E399" s="118"/>
      <c r="F399" s="404"/>
      <c r="G399" s="404"/>
      <c r="H399" s="404"/>
      <c r="I399" s="404"/>
      <c r="J399" s="404"/>
      <c r="K399" s="405"/>
      <c r="L399" s="405"/>
      <c r="M399" s="404"/>
      <c r="N399" s="404"/>
    </row>
    <row r="400" spans="1:14" s="1" customFormat="1" ht="15.75" thickBot="1">
      <c r="A400" s="16"/>
      <c r="B400" s="17" t="s">
        <v>10</v>
      </c>
      <c r="C400" s="46"/>
      <c r="D400" s="47"/>
      <c r="E400" s="46"/>
      <c r="F400" s="17"/>
      <c r="G400" s="17"/>
      <c r="H400" s="17"/>
      <c r="I400" s="17"/>
      <c r="J400" s="17"/>
      <c r="K400" s="17"/>
      <c r="L400" s="17"/>
      <c r="M400" s="17"/>
      <c r="N400" s="17"/>
    </row>
    <row r="401" spans="1:14" hidden="1" outlineLevel="1">
      <c r="A401" s="48">
        <f t="shared" ref="A401:E410" si="37">A8</f>
        <v>0</v>
      </c>
      <c r="B401" s="24" t="str">
        <f t="shared" si="37"/>
        <v>Add Cap (As per 296 of 2019)</v>
      </c>
      <c r="C401" s="49">
        <f t="shared" si="37"/>
        <v>0</v>
      </c>
      <c r="D401" s="51" t="str">
        <f t="shared" si="37"/>
        <v>-</v>
      </c>
      <c r="E401" s="52">
        <f t="shared" si="37"/>
        <v>0</v>
      </c>
      <c r="F401" s="404">
        <f t="shared" ref="F401:F464" si="38">F8+I8</f>
        <v>0</v>
      </c>
      <c r="G401" s="404">
        <f t="shared" ref="G401:G464" si="39">G8+M8</f>
        <v>0</v>
      </c>
      <c r="H401" s="404">
        <f t="shared" ref="H401" si="40">F401-G401</f>
        <v>0</v>
      </c>
      <c r="I401" s="404">
        <f>'F4.2'!V8</f>
        <v>0</v>
      </c>
      <c r="J401" s="404">
        <f>'F4.2'!AU8</f>
        <v>0</v>
      </c>
      <c r="K401" s="405"/>
      <c r="L401" s="405"/>
      <c r="M401" s="404">
        <f t="shared" ref="M401" si="41">SUM(J401:L401)</f>
        <v>0</v>
      </c>
      <c r="N401" s="404">
        <f t="shared" ref="N401" si="42">H401+I401-M401</f>
        <v>0</v>
      </c>
    </row>
    <row r="402" spans="1:14" s="2" customFormat="1" ht="18.75" hidden="1" outlineLevel="1">
      <c r="A402" s="224" t="str">
        <f t="shared" si="37"/>
        <v>A</v>
      </c>
      <c r="B402" s="64" t="str">
        <f t="shared" si="37"/>
        <v xml:space="preserve">Initial spares </v>
      </c>
      <c r="C402" s="185" t="str">
        <f t="shared" si="37"/>
        <v>Add Cap (As per 296 of 2019)</v>
      </c>
      <c r="D402" s="183" t="str">
        <f t="shared" si="37"/>
        <v>-</v>
      </c>
      <c r="E402" s="55">
        <f t="shared" si="37"/>
        <v>0</v>
      </c>
      <c r="F402" s="404">
        <f t="shared" si="38"/>
        <v>0</v>
      </c>
      <c r="G402" s="404">
        <f t="shared" si="39"/>
        <v>0</v>
      </c>
      <c r="H402" s="404">
        <f t="shared" ref="H402:H465" si="43">F402-G402</f>
        <v>0</v>
      </c>
      <c r="I402" s="404">
        <f>'F4.2'!V9</f>
        <v>0</v>
      </c>
      <c r="J402" s="404">
        <f>'F4.2'!AU9</f>
        <v>0</v>
      </c>
      <c r="K402" s="405"/>
      <c r="L402" s="405"/>
      <c r="M402" s="404">
        <f t="shared" ref="M402:M465" si="44">SUM(J402:L402)</f>
        <v>0</v>
      </c>
      <c r="N402" s="404">
        <f t="shared" ref="N402:N465" si="45">H402+I402-M402</f>
        <v>0</v>
      </c>
    </row>
    <row r="403" spans="1:14" ht="15.75" hidden="1" outlineLevel="1">
      <c r="A403" s="205">
        <f t="shared" si="37"/>
        <v>1</v>
      </c>
      <c r="B403" s="206" t="str">
        <f t="shared" si="37"/>
        <v>Boiler and Auxiliaries</v>
      </c>
      <c r="C403" s="208" t="str">
        <f t="shared" si="37"/>
        <v>Add Cap (As per 296 of 2019)</v>
      </c>
      <c r="D403" s="210" t="str">
        <f t="shared" si="37"/>
        <v>-</v>
      </c>
      <c r="E403" s="204">
        <f t="shared" si="37"/>
        <v>7.2</v>
      </c>
      <c r="F403" s="404">
        <f t="shared" si="38"/>
        <v>0</v>
      </c>
      <c r="G403" s="404">
        <f t="shared" si="39"/>
        <v>0</v>
      </c>
      <c r="H403" s="404">
        <f t="shared" si="43"/>
        <v>0</v>
      </c>
      <c r="I403" s="404">
        <f>'F4.2'!V10</f>
        <v>0</v>
      </c>
      <c r="J403" s="404">
        <f>'F4.2'!AU10</f>
        <v>0</v>
      </c>
      <c r="K403" s="405"/>
      <c r="L403" s="405"/>
      <c r="M403" s="404">
        <f t="shared" si="44"/>
        <v>0</v>
      </c>
      <c r="N403" s="404">
        <f t="shared" si="45"/>
        <v>0</v>
      </c>
    </row>
    <row r="404" spans="1:14" ht="31.5" hidden="1" outlineLevel="1">
      <c r="A404" s="53">
        <f t="shared" si="37"/>
        <v>1</v>
      </c>
      <c r="B404" s="264" t="str">
        <f t="shared" si="37"/>
        <v>Procurement of Coal Mill XRP-903 Gear Box Type KMP-280 Spares of Unit # 8 at BM-NPTPS Parli-Vaijnath</v>
      </c>
      <c r="C404" s="185" t="str">
        <f t="shared" si="37"/>
        <v>Add Cap (As per 296 of 2019)</v>
      </c>
      <c r="D404" s="183" t="str">
        <f t="shared" si="37"/>
        <v>-</v>
      </c>
      <c r="E404" s="63">
        <f t="shared" si="37"/>
        <v>0</v>
      </c>
      <c r="F404" s="404">
        <f t="shared" si="38"/>
        <v>1.35</v>
      </c>
      <c r="G404" s="404">
        <f t="shared" si="39"/>
        <v>1.35</v>
      </c>
      <c r="H404" s="404">
        <f t="shared" si="43"/>
        <v>0</v>
      </c>
      <c r="I404" s="404">
        <f>'F4.2'!V11</f>
        <v>0</v>
      </c>
      <c r="J404" s="404">
        <f>'F4.2'!AU11</f>
        <v>0</v>
      </c>
      <c r="K404" s="405"/>
      <c r="L404" s="405"/>
      <c r="M404" s="404">
        <f t="shared" si="44"/>
        <v>0</v>
      </c>
      <c r="N404" s="404">
        <f t="shared" si="45"/>
        <v>0</v>
      </c>
    </row>
    <row r="405" spans="1:14" ht="31.5" hidden="1" outlineLevel="1">
      <c r="A405" s="53">
        <f t="shared" si="37"/>
        <v>2</v>
      </c>
      <c r="B405" s="264" t="str">
        <f t="shared" si="37"/>
        <v>Supply of Labyrinth Seal Rings with replaceable Inner liners for Coal Mill XRP-903 required for BM Unit-8, NPTPS, Parli-V.</v>
      </c>
      <c r="C405" s="185" t="str">
        <f t="shared" si="37"/>
        <v>Add Cap (As per 296 of 2019)</v>
      </c>
      <c r="D405" s="183" t="str">
        <f t="shared" si="37"/>
        <v>-</v>
      </c>
      <c r="E405" s="63">
        <f t="shared" si="37"/>
        <v>0</v>
      </c>
      <c r="F405" s="404">
        <f t="shared" si="38"/>
        <v>0.33134400000000003</v>
      </c>
      <c r="G405" s="404">
        <f t="shared" si="39"/>
        <v>0.33134400000000003</v>
      </c>
      <c r="H405" s="404">
        <f t="shared" si="43"/>
        <v>0</v>
      </c>
      <c r="I405" s="404">
        <f>'F4.2'!V12</f>
        <v>0</v>
      </c>
      <c r="J405" s="404">
        <f>'F4.2'!AU12</f>
        <v>0</v>
      </c>
      <c r="K405" s="405"/>
      <c r="L405" s="405"/>
      <c r="M405" s="404">
        <f t="shared" si="44"/>
        <v>0</v>
      </c>
      <c r="N405" s="404">
        <f t="shared" si="45"/>
        <v>0</v>
      </c>
    </row>
    <row r="406" spans="1:14" ht="31.5" hidden="1" outlineLevel="1">
      <c r="A406" s="53">
        <f t="shared" si="37"/>
        <v>3</v>
      </c>
      <c r="B406" s="264" t="str">
        <f t="shared" si="37"/>
        <v>Supply and Installation of coal mill  liners(weld overlay) of XRP-903 Coal Mill in BM U-8, NPTPS,Parli-V.</v>
      </c>
      <c r="C406" s="185" t="str">
        <f t="shared" si="37"/>
        <v>Add Cap (As per 296 of 2019)</v>
      </c>
      <c r="D406" s="183" t="str">
        <f t="shared" si="37"/>
        <v>-</v>
      </c>
      <c r="E406" s="63">
        <f t="shared" si="37"/>
        <v>0</v>
      </c>
      <c r="F406" s="404">
        <f t="shared" si="38"/>
        <v>0.33134400000000003</v>
      </c>
      <c r="G406" s="404">
        <f t="shared" si="39"/>
        <v>0.33134400000000003</v>
      </c>
      <c r="H406" s="404">
        <f t="shared" si="43"/>
        <v>0</v>
      </c>
      <c r="I406" s="404">
        <f>'F4.2'!V13</f>
        <v>0</v>
      </c>
      <c r="J406" s="404">
        <f>'F4.2'!AU13</f>
        <v>0</v>
      </c>
      <c r="K406" s="405"/>
      <c r="L406" s="405"/>
      <c r="M406" s="404">
        <f t="shared" si="44"/>
        <v>0</v>
      </c>
      <c r="N406" s="404">
        <f t="shared" si="45"/>
        <v>0</v>
      </c>
    </row>
    <row r="407" spans="1:14" ht="31.5" hidden="1" outlineLevel="1">
      <c r="A407" s="53">
        <f t="shared" si="37"/>
        <v>4</v>
      </c>
      <c r="B407" s="230" t="str">
        <f t="shared" si="37"/>
        <v>Procurement of Coal Mill XRP-903 Bowl &amp; Bowl Hub of Unit # 8 at BM-NPTPS Parli-Vaijnath</v>
      </c>
      <c r="C407" s="185" t="str">
        <f t="shared" si="37"/>
        <v>Add Cap (As per 296 of 2019)</v>
      </c>
      <c r="D407" s="183" t="str">
        <f t="shared" si="37"/>
        <v>-</v>
      </c>
      <c r="E407" s="63">
        <f t="shared" si="37"/>
        <v>0</v>
      </c>
      <c r="F407" s="404">
        <f t="shared" si="38"/>
        <v>0.73326380000000002</v>
      </c>
      <c r="G407" s="404">
        <f t="shared" si="39"/>
        <v>0.73326380000000002</v>
      </c>
      <c r="H407" s="404">
        <f t="shared" si="43"/>
        <v>0</v>
      </c>
      <c r="I407" s="404">
        <f>'F4.2'!V14</f>
        <v>0</v>
      </c>
      <c r="J407" s="404">
        <f>'F4.2'!AU14</f>
        <v>0</v>
      </c>
      <c r="K407" s="405"/>
      <c r="L407" s="405"/>
      <c r="M407" s="404">
        <f t="shared" si="44"/>
        <v>0</v>
      </c>
      <c r="N407" s="404">
        <f t="shared" si="45"/>
        <v>0</v>
      </c>
    </row>
    <row r="408" spans="1:14" s="2" customFormat="1" ht="15.75" hidden="1" outlineLevel="1">
      <c r="A408" s="53">
        <f t="shared" si="37"/>
        <v>5</v>
      </c>
      <c r="B408" s="264" t="str">
        <f t="shared" si="37"/>
        <v>Supply of impeller assembly for ID fan</v>
      </c>
      <c r="C408" s="185" t="str">
        <f t="shared" si="37"/>
        <v>Add Cap (As per 296 of 2019)</v>
      </c>
      <c r="D408" s="183" t="str">
        <f t="shared" si="37"/>
        <v>-</v>
      </c>
      <c r="E408" s="66">
        <f t="shared" si="37"/>
        <v>0</v>
      </c>
      <c r="F408" s="404">
        <f t="shared" si="38"/>
        <v>0.52329999999999999</v>
      </c>
      <c r="G408" s="404">
        <f t="shared" si="39"/>
        <v>0.52329999999999999</v>
      </c>
      <c r="H408" s="404">
        <f t="shared" si="43"/>
        <v>0</v>
      </c>
      <c r="I408" s="404">
        <f>'F4.2'!V15</f>
        <v>0</v>
      </c>
      <c r="J408" s="404">
        <f>'F4.2'!AU15</f>
        <v>0</v>
      </c>
      <c r="K408" s="405"/>
      <c r="L408" s="405"/>
      <c r="M408" s="404">
        <f t="shared" si="44"/>
        <v>0</v>
      </c>
      <c r="N408" s="404">
        <f t="shared" si="45"/>
        <v>0</v>
      </c>
    </row>
    <row r="409" spans="1:14" ht="31.5" hidden="1" outlineLevel="1">
      <c r="A409" s="53">
        <f t="shared" si="37"/>
        <v>6</v>
      </c>
      <c r="B409" s="230" t="str">
        <f t="shared" si="37"/>
        <v>Procurement of Primary Air Fan &amp; Forced Draught Fan Drive Coupling on OEM basis required at BM U-8, NPTPS, Parli-V</v>
      </c>
      <c r="C409" s="185" t="str">
        <f t="shared" si="37"/>
        <v>Add Cap (As per 296 of 2019)</v>
      </c>
      <c r="D409" s="183" t="str">
        <f t="shared" si="37"/>
        <v>-</v>
      </c>
      <c r="E409" s="66">
        <f t="shared" si="37"/>
        <v>0</v>
      </c>
      <c r="F409" s="404">
        <f t="shared" si="38"/>
        <v>0.19409999999999999</v>
      </c>
      <c r="G409" s="404">
        <f t="shared" si="39"/>
        <v>0.19409999999999999</v>
      </c>
      <c r="H409" s="404">
        <f t="shared" si="43"/>
        <v>0</v>
      </c>
      <c r="I409" s="404">
        <f>'F4.2'!V16</f>
        <v>0</v>
      </c>
      <c r="J409" s="404">
        <f>'F4.2'!AU16</f>
        <v>0</v>
      </c>
      <c r="K409" s="405"/>
      <c r="L409" s="405"/>
      <c r="M409" s="404">
        <f t="shared" si="44"/>
        <v>0</v>
      </c>
      <c r="N409" s="404">
        <f t="shared" si="45"/>
        <v>0</v>
      </c>
    </row>
    <row r="410" spans="1:14" ht="47.25" hidden="1" outlineLevel="1">
      <c r="A410" s="53">
        <f t="shared" si="37"/>
        <v>7</v>
      </c>
      <c r="B410" s="230" t="str">
        <f t="shared" si="37"/>
        <v>Procurement of  Primary Air Fan PAF 17/11.8-2 Hydraulic Adjustment Device on OEM basis required at BM U-8 NPTPS Parli-V</v>
      </c>
      <c r="C410" s="185" t="str">
        <f t="shared" si="37"/>
        <v>Add Cap (As per 296 of 2019)</v>
      </c>
      <c r="D410" s="183" t="str">
        <f t="shared" si="37"/>
        <v>-</v>
      </c>
      <c r="E410" s="67">
        <f t="shared" si="37"/>
        <v>0</v>
      </c>
      <c r="F410" s="404">
        <f t="shared" si="38"/>
        <v>0.53521083000000003</v>
      </c>
      <c r="G410" s="404">
        <f t="shared" si="39"/>
        <v>0.53521083000000003</v>
      </c>
      <c r="H410" s="404">
        <f t="shared" si="43"/>
        <v>0</v>
      </c>
      <c r="I410" s="404">
        <f>'F4.2'!V17</f>
        <v>0</v>
      </c>
      <c r="J410" s="404">
        <f>'F4.2'!AU17</f>
        <v>0</v>
      </c>
      <c r="K410" s="405"/>
      <c r="L410" s="405"/>
      <c r="M410" s="404">
        <f t="shared" si="44"/>
        <v>0</v>
      </c>
      <c r="N410" s="404">
        <f t="shared" si="45"/>
        <v>0</v>
      </c>
    </row>
    <row r="411" spans="1:14" ht="31.5" hidden="1" outlineLevel="1">
      <c r="A411" s="53">
        <f t="shared" ref="A411:E420" si="46">A18</f>
        <v>8</v>
      </c>
      <c r="B411" s="230" t="str">
        <f t="shared" si="46"/>
        <v>Proc of spares for fabric expansion joints required at BM U-8, NPTPS, Parli-V.</v>
      </c>
      <c r="C411" s="185" t="str">
        <f t="shared" si="46"/>
        <v>Add Cap (As per 296 of 2019)</v>
      </c>
      <c r="D411" s="183" t="str">
        <f t="shared" si="46"/>
        <v>-</v>
      </c>
      <c r="E411" s="66">
        <f t="shared" si="46"/>
        <v>0</v>
      </c>
      <c r="F411" s="404">
        <f t="shared" si="38"/>
        <v>0.56971689999999997</v>
      </c>
      <c r="G411" s="404">
        <f t="shared" si="39"/>
        <v>0.56971689999999997</v>
      </c>
      <c r="H411" s="404">
        <f t="shared" si="43"/>
        <v>0</v>
      </c>
      <c r="I411" s="404">
        <f>'F4.2'!V18</f>
        <v>0</v>
      </c>
      <c r="J411" s="404">
        <f>'F4.2'!AU18</f>
        <v>0</v>
      </c>
      <c r="K411" s="405"/>
      <c r="L411" s="405"/>
      <c r="M411" s="404">
        <f t="shared" si="44"/>
        <v>0</v>
      </c>
      <c r="N411" s="404">
        <f t="shared" si="45"/>
        <v>0</v>
      </c>
    </row>
    <row r="412" spans="1:14" ht="31.5" hidden="1" outlineLevel="1">
      <c r="A412" s="53">
        <f t="shared" si="46"/>
        <v>9</v>
      </c>
      <c r="B412" s="230" t="str">
        <f t="shared" si="46"/>
        <v>Proc of separator body and seperator top spares for coal mill XRP-903 at BM U-8, NPTPS Parli-V.</v>
      </c>
      <c r="C412" s="185" t="str">
        <f t="shared" si="46"/>
        <v>Add Cap (As per 296 of 2019)</v>
      </c>
      <c r="D412" s="183" t="str">
        <f t="shared" si="46"/>
        <v>-</v>
      </c>
      <c r="E412" s="66">
        <f t="shared" si="46"/>
        <v>0</v>
      </c>
      <c r="F412" s="404">
        <f t="shared" si="38"/>
        <v>0.42568995599999998</v>
      </c>
      <c r="G412" s="404">
        <f t="shared" si="39"/>
        <v>0.42568995599999998</v>
      </c>
      <c r="H412" s="404">
        <f t="shared" si="43"/>
        <v>0</v>
      </c>
      <c r="I412" s="404">
        <f>'F4.2'!V19</f>
        <v>0</v>
      </c>
      <c r="J412" s="404">
        <f>'F4.2'!AU19</f>
        <v>0</v>
      </c>
      <c r="K412" s="405"/>
      <c r="L412" s="405"/>
      <c r="M412" s="404">
        <f t="shared" si="44"/>
        <v>0</v>
      </c>
      <c r="N412" s="404">
        <f t="shared" si="45"/>
        <v>0</v>
      </c>
    </row>
    <row r="413" spans="1:14" ht="31.5" hidden="1" outlineLevel="1">
      <c r="A413" s="53">
        <f t="shared" si="46"/>
        <v>10</v>
      </c>
      <c r="B413" s="230" t="str">
        <f t="shared" si="46"/>
        <v>Proc of scrapper area &amp; reject system spares for coal mill XRP-903 at BM U-8, NPTPS Parli-V.</v>
      </c>
      <c r="C413" s="185" t="str">
        <f t="shared" si="46"/>
        <v>Add Cap (As per 296 of 2019)</v>
      </c>
      <c r="D413" s="183" t="str">
        <f t="shared" si="46"/>
        <v>-</v>
      </c>
      <c r="E413" s="66">
        <f t="shared" si="46"/>
        <v>0</v>
      </c>
      <c r="F413" s="404">
        <f t="shared" si="38"/>
        <v>0.27832896000000001</v>
      </c>
      <c r="G413" s="404">
        <f t="shared" si="39"/>
        <v>0.27832896000000001</v>
      </c>
      <c r="H413" s="404">
        <f t="shared" si="43"/>
        <v>0</v>
      </c>
      <c r="I413" s="404">
        <f>'F4.2'!V20</f>
        <v>0</v>
      </c>
      <c r="J413" s="404">
        <f>'F4.2'!AU20</f>
        <v>0</v>
      </c>
      <c r="K413" s="405"/>
      <c r="L413" s="405"/>
      <c r="M413" s="404">
        <f t="shared" si="44"/>
        <v>0</v>
      </c>
      <c r="N413" s="404">
        <f t="shared" si="45"/>
        <v>0</v>
      </c>
    </row>
    <row r="414" spans="1:14" ht="15.75" hidden="1" outlineLevel="1">
      <c r="A414" s="53">
        <f t="shared" si="46"/>
        <v>11</v>
      </c>
      <c r="B414" s="230" t="str">
        <f t="shared" si="46"/>
        <v>Proc of seal air fan spares at BM-8 NPTPS, Parli-V.</v>
      </c>
      <c r="C414" s="185" t="str">
        <f t="shared" si="46"/>
        <v>Add Cap (As per 296 of 2019)</v>
      </c>
      <c r="D414" s="183" t="str">
        <f t="shared" si="46"/>
        <v>-</v>
      </c>
      <c r="E414" s="67">
        <f t="shared" si="46"/>
        <v>0</v>
      </c>
      <c r="F414" s="404">
        <f t="shared" si="38"/>
        <v>0.26431690000000002</v>
      </c>
      <c r="G414" s="404">
        <f t="shared" si="39"/>
        <v>0.26431690000000002</v>
      </c>
      <c r="H414" s="404">
        <f t="shared" si="43"/>
        <v>0</v>
      </c>
      <c r="I414" s="404">
        <f>'F4.2'!V21</f>
        <v>0</v>
      </c>
      <c r="J414" s="404">
        <f>'F4.2'!AU21</f>
        <v>0</v>
      </c>
      <c r="K414" s="405"/>
      <c r="L414" s="405"/>
      <c r="M414" s="404">
        <f t="shared" si="44"/>
        <v>0</v>
      </c>
      <c r="N414" s="404">
        <f t="shared" si="45"/>
        <v>0</v>
      </c>
    </row>
    <row r="415" spans="1:14" ht="31.5" hidden="1" outlineLevel="1">
      <c r="A415" s="53">
        <f t="shared" si="46"/>
        <v>12</v>
      </c>
      <c r="B415" s="230" t="str">
        <f t="shared" si="46"/>
        <v>Procurement of  FD Fan Type FAF 17/9.5-1 Drive Coupling required at BM U-8 NPTPS Parli-V</v>
      </c>
      <c r="C415" s="185" t="str">
        <f t="shared" si="46"/>
        <v>Add Cap (As per 296 of 2019)</v>
      </c>
      <c r="D415" s="183" t="str">
        <f t="shared" si="46"/>
        <v>-</v>
      </c>
      <c r="E415" s="66">
        <f t="shared" si="46"/>
        <v>0</v>
      </c>
      <c r="F415" s="404">
        <f t="shared" si="38"/>
        <v>0</v>
      </c>
      <c r="G415" s="404">
        <f t="shared" si="39"/>
        <v>0</v>
      </c>
      <c r="H415" s="404">
        <f t="shared" si="43"/>
        <v>0</v>
      </c>
      <c r="I415" s="404">
        <f>'F4.2'!V22</f>
        <v>0</v>
      </c>
      <c r="J415" s="404">
        <f>'F4.2'!AU22</f>
        <v>0</v>
      </c>
      <c r="K415" s="405"/>
      <c r="L415" s="405"/>
      <c r="M415" s="404">
        <f t="shared" si="44"/>
        <v>0</v>
      </c>
      <c r="N415" s="404">
        <f t="shared" si="45"/>
        <v>0</v>
      </c>
    </row>
    <row r="416" spans="1:14" ht="31.5" hidden="1" outlineLevel="1">
      <c r="A416" s="53">
        <f t="shared" si="46"/>
        <v>13</v>
      </c>
      <c r="B416" s="230" t="str">
        <f t="shared" si="46"/>
        <v>Procurement of complete planatary gear box-KMP -280/300 for coal mill XRP-903 at BM U-8 NPTPS Parli-V</v>
      </c>
      <c r="C416" s="185" t="str">
        <f t="shared" si="46"/>
        <v>Add Cap (As per 296 of 2019)</v>
      </c>
      <c r="D416" s="183" t="str">
        <f t="shared" si="46"/>
        <v>-</v>
      </c>
      <c r="E416" s="66">
        <f t="shared" si="46"/>
        <v>0</v>
      </c>
      <c r="F416" s="404">
        <f t="shared" si="38"/>
        <v>0</v>
      </c>
      <c r="G416" s="404">
        <f t="shared" si="39"/>
        <v>0</v>
      </c>
      <c r="H416" s="404">
        <f t="shared" si="43"/>
        <v>0</v>
      </c>
      <c r="I416" s="404">
        <f>'F4.2'!V23</f>
        <v>0</v>
      </c>
      <c r="J416" s="404">
        <f>'F4.2'!AU23</f>
        <v>0</v>
      </c>
      <c r="K416" s="405"/>
      <c r="L416" s="405"/>
      <c r="M416" s="404">
        <f t="shared" si="44"/>
        <v>0</v>
      </c>
      <c r="N416" s="404">
        <f t="shared" si="45"/>
        <v>0</v>
      </c>
    </row>
    <row r="417" spans="1:14" s="2" customFormat="1" ht="15.75" hidden="1" outlineLevel="1">
      <c r="A417" s="205">
        <f t="shared" si="46"/>
        <v>2</v>
      </c>
      <c r="B417" s="206" t="str">
        <f t="shared" si="46"/>
        <v>Turbine and Auxiliaries</v>
      </c>
      <c r="C417" s="208" t="str">
        <f t="shared" si="46"/>
        <v>Add Cap (As per 296 of 2019)</v>
      </c>
      <c r="D417" s="210" t="str">
        <f t="shared" si="46"/>
        <v>-</v>
      </c>
      <c r="E417" s="204">
        <f t="shared" si="46"/>
        <v>4.3</v>
      </c>
      <c r="F417" s="404">
        <f t="shared" si="38"/>
        <v>0</v>
      </c>
      <c r="G417" s="404">
        <f t="shared" si="39"/>
        <v>0</v>
      </c>
      <c r="H417" s="404">
        <f t="shared" si="43"/>
        <v>0</v>
      </c>
      <c r="I417" s="404">
        <f>'F4.2'!V24</f>
        <v>0</v>
      </c>
      <c r="J417" s="404">
        <f>'F4.2'!AU24</f>
        <v>0</v>
      </c>
      <c r="K417" s="405"/>
      <c r="L417" s="405"/>
      <c r="M417" s="404">
        <f t="shared" si="44"/>
        <v>0</v>
      </c>
      <c r="N417" s="404">
        <f t="shared" si="45"/>
        <v>0</v>
      </c>
    </row>
    <row r="418" spans="1:14" ht="47.25" hidden="1" outlineLevel="1">
      <c r="A418" s="68">
        <f t="shared" si="46"/>
        <v>1</v>
      </c>
      <c r="B418" s="230" t="str">
        <f t="shared" si="46"/>
        <v>Procurement of spares for Equipment Cooling Water Pumps (Make-FLOWMORE) of model FIG-5824 (SG Side) and FIG-5822 (TG side) at Unit-8 NPTPS Parli-V</v>
      </c>
      <c r="C418" s="185" t="str">
        <f t="shared" si="46"/>
        <v>Add Cap (As per 296 of 2019)</v>
      </c>
      <c r="D418" s="183" t="str">
        <f t="shared" si="46"/>
        <v>-</v>
      </c>
      <c r="E418" s="66">
        <f t="shared" si="46"/>
        <v>0</v>
      </c>
      <c r="F418" s="404">
        <f t="shared" si="38"/>
        <v>0.51811829399999998</v>
      </c>
      <c r="G418" s="404">
        <f t="shared" si="39"/>
        <v>0.51811829399999998</v>
      </c>
      <c r="H418" s="404">
        <f t="shared" si="43"/>
        <v>0</v>
      </c>
      <c r="I418" s="404">
        <f>'F4.2'!V25</f>
        <v>0</v>
      </c>
      <c r="J418" s="404">
        <f>'F4.2'!AU25</f>
        <v>0</v>
      </c>
      <c r="K418" s="405"/>
      <c r="L418" s="405"/>
      <c r="M418" s="404">
        <f t="shared" si="44"/>
        <v>0</v>
      </c>
      <c r="N418" s="404">
        <f t="shared" si="45"/>
        <v>0</v>
      </c>
    </row>
    <row r="419" spans="1:14" ht="31.5" hidden="1" outlineLevel="1">
      <c r="A419" s="68">
        <f t="shared" si="46"/>
        <v>2</v>
      </c>
      <c r="B419" s="230" t="str">
        <f t="shared" si="46"/>
        <v>Supply of spars for recovery &amp; FF Pumps along with work  at U#8</v>
      </c>
      <c r="C419" s="185" t="str">
        <f t="shared" si="46"/>
        <v>Add Cap (As per 296 of 2019)</v>
      </c>
      <c r="D419" s="183" t="str">
        <f t="shared" si="46"/>
        <v>-</v>
      </c>
      <c r="E419" s="67">
        <f t="shared" si="46"/>
        <v>0</v>
      </c>
      <c r="F419" s="404">
        <f t="shared" si="38"/>
        <v>0.37712800000000002</v>
      </c>
      <c r="G419" s="404">
        <f t="shared" si="39"/>
        <v>0.37712800000000002</v>
      </c>
      <c r="H419" s="404">
        <f t="shared" si="43"/>
        <v>0</v>
      </c>
      <c r="I419" s="404">
        <f>'F4.2'!V26</f>
        <v>0</v>
      </c>
      <c r="J419" s="404">
        <f>'F4.2'!AU26</f>
        <v>0</v>
      </c>
      <c r="K419" s="405"/>
      <c r="L419" s="405"/>
      <c r="M419" s="404">
        <f t="shared" si="44"/>
        <v>0</v>
      </c>
      <c r="N419" s="404">
        <f t="shared" si="45"/>
        <v>0</v>
      </c>
    </row>
    <row r="420" spans="1:14" ht="15.75" hidden="1" outlineLevel="1">
      <c r="A420" s="68">
        <f t="shared" si="46"/>
        <v>3</v>
      </c>
      <c r="B420" s="230" t="str">
        <f t="shared" si="46"/>
        <v>Supply of seal oil vacuum pump  in unit 08</v>
      </c>
      <c r="C420" s="185" t="str">
        <f t="shared" si="46"/>
        <v>Add Cap (As per 296 of 2019)</v>
      </c>
      <c r="D420" s="183" t="str">
        <f t="shared" si="46"/>
        <v>-</v>
      </c>
      <c r="E420" s="66">
        <f t="shared" si="46"/>
        <v>0</v>
      </c>
      <c r="F420" s="404">
        <f t="shared" si="38"/>
        <v>0.27501740000000002</v>
      </c>
      <c r="G420" s="404">
        <f t="shared" si="39"/>
        <v>0.27501740000000002</v>
      </c>
      <c r="H420" s="404">
        <f t="shared" si="43"/>
        <v>0</v>
      </c>
      <c r="I420" s="404">
        <f>'F4.2'!V27</f>
        <v>0</v>
      </c>
      <c r="J420" s="404">
        <f>'F4.2'!AU27</f>
        <v>0</v>
      </c>
      <c r="K420" s="405"/>
      <c r="L420" s="405"/>
      <c r="M420" s="404">
        <f t="shared" si="44"/>
        <v>0</v>
      </c>
      <c r="N420" s="404">
        <f t="shared" si="45"/>
        <v>0</v>
      </c>
    </row>
    <row r="421" spans="1:14" s="2" customFormat="1" ht="47.25" hidden="1" outlineLevel="1">
      <c r="A421" s="68">
        <f t="shared" ref="A421:E430" si="47">A28</f>
        <v>4</v>
      </c>
      <c r="B421" s="230" t="str">
        <f t="shared" si="47"/>
        <v>Procurement of AC pressure pipes (235MM OD, 200MM ID, 4.5M Length) for NDCT hot spray water distribution system in Unit-8 NPTPS Parli-Vaijnath</v>
      </c>
      <c r="C421" s="185" t="str">
        <f t="shared" si="47"/>
        <v>Add Cap (As per 296 of 2019)</v>
      </c>
      <c r="D421" s="183" t="str">
        <f t="shared" si="47"/>
        <v>-</v>
      </c>
      <c r="E421" s="66">
        <f t="shared" si="47"/>
        <v>0</v>
      </c>
      <c r="F421" s="404">
        <f t="shared" si="38"/>
        <v>0.42522480000000001</v>
      </c>
      <c r="G421" s="404">
        <f t="shared" si="39"/>
        <v>0.42522480000000001</v>
      </c>
      <c r="H421" s="404">
        <f t="shared" si="43"/>
        <v>0</v>
      </c>
      <c r="I421" s="404">
        <f>'F4.2'!V28</f>
        <v>0</v>
      </c>
      <c r="J421" s="404">
        <f>'F4.2'!AU28</f>
        <v>0</v>
      </c>
      <c r="K421" s="405"/>
      <c r="L421" s="405"/>
      <c r="M421" s="404">
        <f t="shared" si="44"/>
        <v>0</v>
      </c>
      <c r="N421" s="404">
        <f t="shared" si="45"/>
        <v>0</v>
      </c>
    </row>
    <row r="422" spans="1:14" ht="31.5" hidden="1" outlineLevel="1">
      <c r="A422" s="68">
        <f t="shared" si="47"/>
        <v>5</v>
      </c>
      <c r="B422" s="230" t="str">
        <f t="shared" si="47"/>
        <v>Supply of M/s Summits make Instrument Air Dryer &amp; spares at U # 8 TM, Parli-V</v>
      </c>
      <c r="C422" s="185" t="str">
        <f t="shared" si="47"/>
        <v>Add Cap (As per 296 of 2019)</v>
      </c>
      <c r="D422" s="183" t="str">
        <f t="shared" si="47"/>
        <v>-</v>
      </c>
      <c r="E422" s="66">
        <f t="shared" si="47"/>
        <v>0</v>
      </c>
      <c r="F422" s="404">
        <f t="shared" si="38"/>
        <v>0.54787163999999999</v>
      </c>
      <c r="G422" s="404">
        <f t="shared" si="39"/>
        <v>0.54787163999999999</v>
      </c>
      <c r="H422" s="404">
        <f t="shared" si="43"/>
        <v>0</v>
      </c>
      <c r="I422" s="404">
        <f>'F4.2'!V29</f>
        <v>0</v>
      </c>
      <c r="J422" s="404">
        <f>'F4.2'!AU29</f>
        <v>0</v>
      </c>
      <c r="K422" s="405"/>
      <c r="L422" s="405"/>
      <c r="M422" s="404">
        <f t="shared" si="44"/>
        <v>0</v>
      </c>
      <c r="N422" s="404">
        <f t="shared" si="45"/>
        <v>0</v>
      </c>
    </row>
    <row r="423" spans="1:14" ht="15.75" hidden="1" outlineLevel="1">
      <c r="A423" s="68">
        <f t="shared" si="47"/>
        <v>6</v>
      </c>
      <c r="B423" s="230" t="str">
        <f t="shared" si="47"/>
        <v>Supply of PVC fills for NDCTs at U # 8 TM, Parli-V</v>
      </c>
      <c r="C423" s="185" t="str">
        <f t="shared" si="47"/>
        <v>Add Cap (As per 296 of 2019)</v>
      </c>
      <c r="D423" s="183" t="str">
        <f t="shared" si="47"/>
        <v>-</v>
      </c>
      <c r="E423" s="66">
        <f t="shared" si="47"/>
        <v>0</v>
      </c>
      <c r="F423" s="404">
        <f t="shared" si="38"/>
        <v>0.58244799999999997</v>
      </c>
      <c r="G423" s="404">
        <f t="shared" si="39"/>
        <v>0.58244799999999997</v>
      </c>
      <c r="H423" s="404">
        <f t="shared" si="43"/>
        <v>0</v>
      </c>
      <c r="I423" s="404">
        <f>'F4.2'!V30</f>
        <v>0</v>
      </c>
      <c r="J423" s="404">
        <f>'F4.2'!AU30</f>
        <v>0</v>
      </c>
      <c r="K423" s="405"/>
      <c r="L423" s="405"/>
      <c r="M423" s="404">
        <f t="shared" si="44"/>
        <v>0</v>
      </c>
      <c r="N423" s="404">
        <f t="shared" si="45"/>
        <v>0</v>
      </c>
    </row>
    <row r="424" spans="1:14" ht="31.5" hidden="1" outlineLevel="1">
      <c r="A424" s="68">
        <f t="shared" si="47"/>
        <v>7</v>
      </c>
      <c r="B424" s="230" t="str">
        <f t="shared" si="47"/>
        <v>Procurement of NB 600MM Gate valves for ACW self cleaning strainers in U#8 TM NPTPS Parli-V</v>
      </c>
      <c r="C424" s="185" t="str">
        <f t="shared" si="47"/>
        <v>Add Cap (As per 296 of 2019)</v>
      </c>
      <c r="D424" s="183" t="str">
        <f t="shared" si="47"/>
        <v>-</v>
      </c>
      <c r="E424" s="66">
        <f t="shared" si="47"/>
        <v>0</v>
      </c>
      <c r="F424" s="404">
        <f t="shared" si="38"/>
        <v>0.42338399999999998</v>
      </c>
      <c r="G424" s="404">
        <f t="shared" si="39"/>
        <v>0.42338399999999998</v>
      </c>
      <c r="H424" s="404">
        <f t="shared" si="43"/>
        <v>0</v>
      </c>
      <c r="I424" s="404">
        <f>'F4.2'!V31</f>
        <v>0</v>
      </c>
      <c r="J424" s="404">
        <f>'F4.2'!AU31</f>
        <v>0</v>
      </c>
      <c r="K424" s="405"/>
      <c r="L424" s="405"/>
      <c r="M424" s="404">
        <f t="shared" si="44"/>
        <v>0</v>
      </c>
      <c r="N424" s="404">
        <f t="shared" si="45"/>
        <v>0</v>
      </c>
    </row>
    <row r="425" spans="1:14" ht="31.5" hidden="1" outlineLevel="1">
      <c r="A425" s="68">
        <f t="shared" si="47"/>
        <v>8</v>
      </c>
      <c r="B425" s="230" t="str">
        <f t="shared" si="47"/>
        <v>Procurement of Mechanical seals ( Make Leak-Proof) for various pumps in TM Unit-8 NPTPS Parli.</v>
      </c>
      <c r="C425" s="185" t="str">
        <f t="shared" si="47"/>
        <v>Add Cap (As per 296 of 2019)</v>
      </c>
      <c r="D425" s="183" t="str">
        <f t="shared" si="47"/>
        <v>-</v>
      </c>
      <c r="E425" s="67">
        <f t="shared" si="47"/>
        <v>0</v>
      </c>
      <c r="F425" s="404">
        <f t="shared" si="38"/>
        <v>0.49233139999999997</v>
      </c>
      <c r="G425" s="404">
        <f t="shared" si="39"/>
        <v>0.49233139999999997</v>
      </c>
      <c r="H425" s="404">
        <f t="shared" si="43"/>
        <v>0</v>
      </c>
      <c r="I425" s="404">
        <f>'F4.2'!V32</f>
        <v>0</v>
      </c>
      <c r="J425" s="404">
        <f>'F4.2'!AU32</f>
        <v>0</v>
      </c>
      <c r="K425" s="405"/>
      <c r="L425" s="405"/>
      <c r="M425" s="404">
        <f t="shared" si="44"/>
        <v>0</v>
      </c>
      <c r="N425" s="404">
        <f t="shared" si="45"/>
        <v>0</v>
      </c>
    </row>
    <row r="426" spans="1:14" s="2" customFormat="1" ht="15.75" hidden="1" outlineLevel="1">
      <c r="A426" s="68">
        <f t="shared" si="47"/>
        <v>9</v>
      </c>
      <c r="B426" s="230" t="str">
        <f t="shared" si="47"/>
        <v>Supply of SS 304 pipes &amp; others at U # 8 TM, Parli-V.</v>
      </c>
      <c r="C426" s="185" t="str">
        <f t="shared" si="47"/>
        <v>Add Cap (As per 296 of 2019)</v>
      </c>
      <c r="D426" s="183" t="str">
        <f t="shared" si="47"/>
        <v>-</v>
      </c>
      <c r="E426" s="69">
        <f t="shared" si="47"/>
        <v>0</v>
      </c>
      <c r="F426" s="404">
        <f t="shared" si="38"/>
        <v>0.52905441600000003</v>
      </c>
      <c r="G426" s="404">
        <f t="shared" si="39"/>
        <v>0.52905441600000003</v>
      </c>
      <c r="H426" s="404">
        <f t="shared" si="43"/>
        <v>0</v>
      </c>
      <c r="I426" s="404">
        <f>'F4.2'!V33</f>
        <v>0</v>
      </c>
      <c r="J426" s="404">
        <f>'F4.2'!AU33</f>
        <v>0</v>
      </c>
      <c r="K426" s="405"/>
      <c r="L426" s="405"/>
      <c r="M426" s="404">
        <f t="shared" si="44"/>
        <v>0</v>
      </c>
      <c r="N426" s="404">
        <f t="shared" si="45"/>
        <v>0</v>
      </c>
    </row>
    <row r="427" spans="1:14" ht="15.75" hidden="1" outlineLevel="1">
      <c r="A427" s="205">
        <f t="shared" si="47"/>
        <v>3</v>
      </c>
      <c r="B427" s="206" t="str">
        <f t="shared" si="47"/>
        <v xml:space="preserve">Electrical and Instrumentation </v>
      </c>
      <c r="C427" s="208" t="str">
        <f t="shared" si="47"/>
        <v>Add Cap (As per 296 of 2019)</v>
      </c>
      <c r="D427" s="210" t="str">
        <f t="shared" si="47"/>
        <v>-</v>
      </c>
      <c r="E427" s="204">
        <f t="shared" si="47"/>
        <v>6.1</v>
      </c>
      <c r="F427" s="404">
        <f t="shared" si="38"/>
        <v>0</v>
      </c>
      <c r="G427" s="404">
        <f t="shared" si="39"/>
        <v>0</v>
      </c>
      <c r="H427" s="404">
        <f t="shared" si="43"/>
        <v>0</v>
      </c>
      <c r="I427" s="404">
        <f>'F4.2'!V34</f>
        <v>0</v>
      </c>
      <c r="J427" s="404">
        <f>'F4.2'!AU34</f>
        <v>0</v>
      </c>
      <c r="K427" s="405"/>
      <c r="L427" s="405"/>
      <c r="M427" s="404">
        <f t="shared" si="44"/>
        <v>0</v>
      </c>
      <c r="N427" s="404">
        <f t="shared" si="45"/>
        <v>0</v>
      </c>
    </row>
    <row r="428" spans="1:14" ht="30" hidden="1" outlineLevel="1">
      <c r="A428" s="68">
        <f t="shared" si="47"/>
        <v>1</v>
      </c>
      <c r="B428" s="231" t="str">
        <f t="shared" si="47"/>
        <v>Supply of Instrumentation Spares of LP Bypass System at Unit-8.</v>
      </c>
      <c r="C428" s="185" t="str">
        <f t="shared" si="47"/>
        <v>Add Cap (As per 296 of 2019)</v>
      </c>
      <c r="D428" s="183" t="str">
        <f t="shared" si="47"/>
        <v>-</v>
      </c>
      <c r="E428" s="69">
        <f t="shared" si="47"/>
        <v>0</v>
      </c>
      <c r="F428" s="404">
        <f t="shared" si="38"/>
        <v>1.9614571240000001</v>
      </c>
      <c r="G428" s="404">
        <f t="shared" si="39"/>
        <v>1.9614571240000001</v>
      </c>
      <c r="H428" s="404">
        <f t="shared" si="43"/>
        <v>0</v>
      </c>
      <c r="I428" s="404">
        <f>'F4.2'!V35</f>
        <v>0</v>
      </c>
      <c r="J428" s="404">
        <f>'F4.2'!AU35</f>
        <v>0</v>
      </c>
      <c r="K428" s="405"/>
      <c r="L428" s="405"/>
      <c r="M428" s="404">
        <f t="shared" si="44"/>
        <v>0</v>
      </c>
      <c r="N428" s="404">
        <f t="shared" si="45"/>
        <v>0</v>
      </c>
    </row>
    <row r="429" spans="1:14" ht="31.5" hidden="1" outlineLevel="1">
      <c r="A429" s="68">
        <f t="shared" si="47"/>
        <v>2</v>
      </c>
      <c r="B429" s="232" t="str">
        <f t="shared" si="47"/>
        <v>Procurement of Schneider MICOM Numerical Relays for GRP and STPR swithcgear at NPTPS Unit-8 Testing</v>
      </c>
      <c r="C429" s="185" t="str">
        <f t="shared" si="47"/>
        <v>Add Cap (As per 296 of 2019)</v>
      </c>
      <c r="D429" s="183" t="str">
        <f t="shared" si="47"/>
        <v>-</v>
      </c>
      <c r="E429" s="69">
        <f t="shared" si="47"/>
        <v>0</v>
      </c>
      <c r="F429" s="404">
        <f t="shared" si="38"/>
        <v>0.47613</v>
      </c>
      <c r="G429" s="404">
        <f t="shared" si="39"/>
        <v>0.47613</v>
      </c>
      <c r="H429" s="404">
        <f t="shared" si="43"/>
        <v>0</v>
      </c>
      <c r="I429" s="404">
        <f>'F4.2'!V36</f>
        <v>0</v>
      </c>
      <c r="J429" s="404">
        <f>'F4.2'!AU36</f>
        <v>0</v>
      </c>
      <c r="K429" s="405"/>
      <c r="L429" s="405"/>
      <c r="M429" s="404">
        <f t="shared" si="44"/>
        <v>0</v>
      </c>
      <c r="N429" s="404">
        <f t="shared" si="45"/>
        <v>0</v>
      </c>
    </row>
    <row r="430" spans="1:14" ht="31.5" hidden="1" outlineLevel="1">
      <c r="A430" s="114">
        <f t="shared" si="47"/>
        <v>3</v>
      </c>
      <c r="B430" s="232" t="str">
        <f t="shared" si="47"/>
        <v xml:space="preserve">Procurement of 220V DC Chloride make (formally caldyne) make battery chargers Spre of Unit 8 NPTPS Parli-V                           </v>
      </c>
      <c r="C430" s="185" t="str">
        <f t="shared" si="47"/>
        <v>Add Cap (As per 296 of 2019)</v>
      </c>
      <c r="D430" s="183" t="str">
        <f t="shared" si="47"/>
        <v>-</v>
      </c>
      <c r="E430" s="67">
        <f t="shared" si="47"/>
        <v>0</v>
      </c>
      <c r="F430" s="404">
        <f t="shared" si="38"/>
        <v>0.23365298000000001</v>
      </c>
      <c r="G430" s="404">
        <f t="shared" si="39"/>
        <v>0.23365298000000001</v>
      </c>
      <c r="H430" s="404">
        <f t="shared" si="43"/>
        <v>0</v>
      </c>
      <c r="I430" s="404">
        <f>'F4.2'!V37</f>
        <v>0</v>
      </c>
      <c r="J430" s="404">
        <f>'F4.2'!AU37</f>
        <v>0</v>
      </c>
      <c r="K430" s="405"/>
      <c r="L430" s="405"/>
      <c r="M430" s="404">
        <f t="shared" si="44"/>
        <v>0</v>
      </c>
      <c r="N430" s="404">
        <f t="shared" si="45"/>
        <v>0</v>
      </c>
    </row>
    <row r="431" spans="1:14" ht="31.5" hidden="1" outlineLevel="1">
      <c r="A431" s="114">
        <f t="shared" ref="A431:E440" si="48">A38</f>
        <v>4</v>
      </c>
      <c r="B431" s="232" t="str">
        <f t="shared" si="48"/>
        <v>Procurement of 24V DC Chhabi make make battery chargers Spare of Unit 8 NPTPS Parli-V</v>
      </c>
      <c r="C431" s="185" t="str">
        <f t="shared" si="48"/>
        <v>Add Cap (As per 296 of 2019)</v>
      </c>
      <c r="D431" s="183" t="str">
        <f t="shared" si="48"/>
        <v>-</v>
      </c>
      <c r="E431" s="66">
        <f t="shared" si="48"/>
        <v>0</v>
      </c>
      <c r="F431" s="404">
        <f t="shared" si="38"/>
        <v>0.22464893999999999</v>
      </c>
      <c r="G431" s="404">
        <f t="shared" si="39"/>
        <v>0.22464893999999999</v>
      </c>
      <c r="H431" s="404">
        <f t="shared" si="43"/>
        <v>0</v>
      </c>
      <c r="I431" s="404">
        <f>'F4.2'!V38</f>
        <v>0</v>
      </c>
      <c r="J431" s="404">
        <f>'F4.2'!AU38</f>
        <v>0</v>
      </c>
      <c r="K431" s="405"/>
      <c r="L431" s="405"/>
      <c r="M431" s="404">
        <f t="shared" si="44"/>
        <v>0</v>
      </c>
      <c r="N431" s="404">
        <f t="shared" si="45"/>
        <v>0</v>
      </c>
    </row>
    <row r="432" spans="1:14" s="2" customFormat="1" ht="31.5" hidden="1" outlineLevel="1">
      <c r="A432" s="68">
        <f t="shared" si="48"/>
        <v>5</v>
      </c>
      <c r="B432" s="232" t="str">
        <f t="shared" si="48"/>
        <v xml:space="preserve"> Procurement of Spare for Hitachi Hi-Rel make UPS systems installed at Unit-8 NPTPS Parli Vaijnath.</v>
      </c>
      <c r="C432" s="185" t="str">
        <f t="shared" si="48"/>
        <v>Add Cap (As per 296 of 2019)</v>
      </c>
      <c r="D432" s="183" t="str">
        <f t="shared" si="48"/>
        <v>-</v>
      </c>
      <c r="E432" s="66">
        <f t="shared" si="48"/>
        <v>0</v>
      </c>
      <c r="F432" s="404">
        <f t="shared" si="38"/>
        <v>0.19186271399999999</v>
      </c>
      <c r="G432" s="404">
        <f t="shared" si="39"/>
        <v>0.19186271399999999</v>
      </c>
      <c r="H432" s="404">
        <f t="shared" si="43"/>
        <v>0</v>
      </c>
      <c r="I432" s="404">
        <f>'F4.2'!V39</f>
        <v>0</v>
      </c>
      <c r="J432" s="404">
        <f>'F4.2'!AU39</f>
        <v>0</v>
      </c>
      <c r="K432" s="405"/>
      <c r="L432" s="405"/>
      <c r="M432" s="404">
        <f t="shared" si="44"/>
        <v>0</v>
      </c>
      <c r="N432" s="404">
        <f t="shared" si="45"/>
        <v>0</v>
      </c>
    </row>
    <row r="433" spans="1:14" ht="63" hidden="1" outlineLevel="1">
      <c r="A433" s="114">
        <f t="shared" si="48"/>
        <v>6</v>
      </c>
      <c r="B433" s="232" t="str">
        <f t="shared" si="48"/>
        <v>Procurement of various test kit for testing U#8 such as energy meter calibration kit, DC earth faulth locator kit, promary current injection kit, breaker time measurement kit, numeric relay test kit and other testing instruments.</v>
      </c>
      <c r="C433" s="185" t="str">
        <f t="shared" si="48"/>
        <v>Add Cap (As per 296 of 2019)</v>
      </c>
      <c r="D433" s="183" t="str">
        <f t="shared" si="48"/>
        <v>-</v>
      </c>
      <c r="E433" s="67">
        <f t="shared" si="48"/>
        <v>0</v>
      </c>
      <c r="F433" s="404">
        <f t="shared" si="38"/>
        <v>0.6734502</v>
      </c>
      <c r="G433" s="404">
        <f t="shared" si="39"/>
        <v>0.6734502</v>
      </c>
      <c r="H433" s="404">
        <f t="shared" si="43"/>
        <v>0</v>
      </c>
      <c r="I433" s="404">
        <f>'F4.2'!V40</f>
        <v>0</v>
      </c>
      <c r="J433" s="404">
        <f>'F4.2'!AU40</f>
        <v>0</v>
      </c>
      <c r="K433" s="405"/>
      <c r="L433" s="405"/>
      <c r="M433" s="404">
        <f t="shared" si="44"/>
        <v>0</v>
      </c>
      <c r="N433" s="404">
        <f t="shared" si="45"/>
        <v>0</v>
      </c>
    </row>
    <row r="434" spans="1:14" ht="47.25" hidden="1" outlineLevel="1">
      <c r="A434" s="68">
        <f t="shared" si="48"/>
        <v>7</v>
      </c>
      <c r="B434" s="232" t="str">
        <f t="shared" si="48"/>
        <v>Procurement of   Energymeter Caliberation Software Module and hardware for upgrading Numeric Relay Test kit at Unit -8 Testing.</v>
      </c>
      <c r="C434" s="185" t="str">
        <f t="shared" si="48"/>
        <v>Add Cap (As per 296 of 2019)</v>
      </c>
      <c r="D434" s="183" t="str">
        <f t="shared" si="48"/>
        <v>-</v>
      </c>
      <c r="E434" s="115">
        <f t="shared" si="48"/>
        <v>0</v>
      </c>
      <c r="F434" s="404">
        <f t="shared" si="38"/>
        <v>0.118629766</v>
      </c>
      <c r="G434" s="404">
        <f t="shared" si="39"/>
        <v>0.118629766</v>
      </c>
      <c r="H434" s="404">
        <f t="shared" si="43"/>
        <v>0</v>
      </c>
      <c r="I434" s="404">
        <f>'F4.2'!V41</f>
        <v>0</v>
      </c>
      <c r="J434" s="404">
        <f>'F4.2'!AU41</f>
        <v>0</v>
      </c>
      <c r="K434" s="405"/>
      <c r="L434" s="405"/>
      <c r="M434" s="404">
        <f t="shared" si="44"/>
        <v>0</v>
      </c>
      <c r="N434" s="404">
        <f t="shared" si="45"/>
        <v>0</v>
      </c>
    </row>
    <row r="435" spans="1:14" ht="15.75" hidden="1" outlineLevel="1">
      <c r="A435" s="114">
        <f t="shared" si="48"/>
        <v>8</v>
      </c>
      <c r="B435" s="233" t="str">
        <f t="shared" si="48"/>
        <v>Procurement of H T Motors.</v>
      </c>
      <c r="C435" s="185" t="str">
        <f t="shared" si="48"/>
        <v>Add Cap (As per 296 of 2019)</v>
      </c>
      <c r="D435" s="183" t="str">
        <f t="shared" si="48"/>
        <v>-</v>
      </c>
      <c r="E435" s="67">
        <f t="shared" si="48"/>
        <v>0</v>
      </c>
      <c r="F435" s="404">
        <f t="shared" si="38"/>
        <v>0</v>
      </c>
      <c r="G435" s="404">
        <f t="shared" si="39"/>
        <v>0</v>
      </c>
      <c r="H435" s="404">
        <f t="shared" si="43"/>
        <v>0</v>
      </c>
      <c r="I435" s="404">
        <f>'F4.2'!V42</f>
        <v>0</v>
      </c>
      <c r="J435" s="404">
        <f>'F4.2'!AU42</f>
        <v>0</v>
      </c>
      <c r="K435" s="405"/>
      <c r="L435" s="405"/>
      <c r="M435" s="404">
        <f t="shared" si="44"/>
        <v>0</v>
      </c>
      <c r="N435" s="404">
        <f t="shared" si="45"/>
        <v>0</v>
      </c>
    </row>
    <row r="436" spans="1:14" ht="15.75" hidden="1" outlineLevel="1">
      <c r="A436" s="68">
        <f t="shared" si="48"/>
        <v>9</v>
      </c>
      <c r="B436" s="233" t="str">
        <f t="shared" si="48"/>
        <v>Procurement of critical L T Motors</v>
      </c>
      <c r="C436" s="185" t="str">
        <f t="shared" si="48"/>
        <v>Add Cap (As per 296 of 2019)</v>
      </c>
      <c r="D436" s="183" t="str">
        <f t="shared" si="48"/>
        <v>-</v>
      </c>
      <c r="E436" s="116">
        <f t="shared" si="48"/>
        <v>0</v>
      </c>
      <c r="F436" s="404">
        <f t="shared" si="38"/>
        <v>0</v>
      </c>
      <c r="G436" s="404">
        <f t="shared" si="39"/>
        <v>0</v>
      </c>
      <c r="H436" s="404">
        <f t="shared" si="43"/>
        <v>0</v>
      </c>
      <c r="I436" s="404">
        <f>'F4.2'!V43</f>
        <v>0</v>
      </c>
      <c r="J436" s="404">
        <f>'F4.2'!AU43</f>
        <v>0</v>
      </c>
      <c r="K436" s="405"/>
      <c r="L436" s="405"/>
      <c r="M436" s="404">
        <f t="shared" si="44"/>
        <v>0</v>
      </c>
      <c r="N436" s="404">
        <f t="shared" si="45"/>
        <v>0</v>
      </c>
    </row>
    <row r="437" spans="1:14" s="2" customFormat="1" ht="63" hidden="1" outlineLevel="1">
      <c r="A437" s="114">
        <f t="shared" si="48"/>
        <v>10</v>
      </c>
      <c r="B437" s="232" t="str">
        <f t="shared" si="48"/>
        <v xml:space="preserve">Procurement  of ESP Hopper heaters (As a initial spares) Installed at EM U-8, NPTPS, Parli-Vaijnath under add cap scheme.
</v>
      </c>
      <c r="C437" s="185" t="str">
        <f t="shared" si="48"/>
        <v>Add Cap (As per 296 of 2019)</v>
      </c>
      <c r="D437" s="183" t="str">
        <f t="shared" si="48"/>
        <v>-</v>
      </c>
      <c r="E437" s="67">
        <f t="shared" si="48"/>
        <v>0</v>
      </c>
      <c r="F437" s="404">
        <f t="shared" si="38"/>
        <v>0.38585999999999998</v>
      </c>
      <c r="G437" s="404">
        <f t="shared" si="39"/>
        <v>0.38585999999999998</v>
      </c>
      <c r="H437" s="404">
        <f t="shared" si="43"/>
        <v>0</v>
      </c>
      <c r="I437" s="404">
        <f>'F4.2'!V44</f>
        <v>0</v>
      </c>
      <c r="J437" s="404">
        <f>'F4.2'!AU44</f>
        <v>0</v>
      </c>
      <c r="K437" s="405"/>
      <c r="L437" s="405"/>
      <c r="M437" s="404">
        <f t="shared" si="44"/>
        <v>0</v>
      </c>
      <c r="N437" s="404">
        <f t="shared" si="45"/>
        <v>0</v>
      </c>
    </row>
    <row r="438" spans="1:14" ht="15.75" hidden="1" outlineLevel="1">
      <c r="A438" s="205">
        <f t="shared" si="48"/>
        <v>4</v>
      </c>
      <c r="B438" s="206" t="str">
        <f t="shared" si="48"/>
        <v>Outdoor Plant(CHP/AHP/WTP)</v>
      </c>
      <c r="C438" s="208" t="str">
        <f t="shared" si="48"/>
        <v>Add Cap (As per 296 of 2019)</v>
      </c>
      <c r="D438" s="210" t="str">
        <f t="shared" si="48"/>
        <v>-</v>
      </c>
      <c r="E438" s="204">
        <f t="shared" si="48"/>
        <v>6.64</v>
      </c>
      <c r="F438" s="404">
        <f t="shared" si="38"/>
        <v>0</v>
      </c>
      <c r="G438" s="404">
        <f t="shared" si="39"/>
        <v>0</v>
      </c>
      <c r="H438" s="404">
        <f t="shared" si="43"/>
        <v>0</v>
      </c>
      <c r="I438" s="404">
        <f>'F4.2'!V45</f>
        <v>0</v>
      </c>
      <c r="J438" s="404">
        <f>'F4.2'!AU45</f>
        <v>0</v>
      </c>
      <c r="K438" s="405"/>
      <c r="L438" s="405"/>
      <c r="M438" s="404">
        <f t="shared" si="44"/>
        <v>0</v>
      </c>
      <c r="N438" s="404">
        <f t="shared" si="45"/>
        <v>0</v>
      </c>
    </row>
    <row r="439" spans="1:14" ht="15.75" hidden="1" outlineLevel="1">
      <c r="A439" s="117">
        <f t="shared" si="48"/>
        <v>1</v>
      </c>
      <c r="B439" s="230" t="str">
        <f t="shared" si="48"/>
        <v>Supply of Apron Feeder spares installed at CHP NPTPS Parli-V</v>
      </c>
      <c r="C439" s="185" t="str">
        <f t="shared" si="48"/>
        <v>Add Cap (As per 296 of 2019)</v>
      </c>
      <c r="D439" s="183" t="str">
        <f t="shared" si="48"/>
        <v>-</v>
      </c>
      <c r="E439" s="67">
        <f t="shared" si="48"/>
        <v>0</v>
      </c>
      <c r="F439" s="404">
        <f t="shared" si="38"/>
        <v>1.6232788</v>
      </c>
      <c r="G439" s="404">
        <f t="shared" si="39"/>
        <v>1.6232788</v>
      </c>
      <c r="H439" s="404">
        <f t="shared" si="43"/>
        <v>0</v>
      </c>
      <c r="I439" s="404">
        <f>'F4.2'!V46</f>
        <v>0</v>
      </c>
      <c r="J439" s="404">
        <f>'F4.2'!AU46</f>
        <v>0</v>
      </c>
      <c r="K439" s="405"/>
      <c r="L439" s="405"/>
      <c r="M439" s="404">
        <f t="shared" si="44"/>
        <v>0</v>
      </c>
      <c r="N439" s="404">
        <f t="shared" si="45"/>
        <v>0</v>
      </c>
    </row>
    <row r="440" spans="1:14" s="2" customFormat="1" ht="15.75" hidden="1" outlineLevel="1">
      <c r="A440" s="117">
        <f t="shared" si="48"/>
        <v>2</v>
      </c>
      <c r="B440" s="230" t="str">
        <f t="shared" si="48"/>
        <v>Supply of various drive and non drive pulleys for CHP U-8.</v>
      </c>
      <c r="C440" s="185" t="str">
        <f t="shared" si="48"/>
        <v>Add Cap (As per 296 of 2019)</v>
      </c>
      <c r="D440" s="183" t="str">
        <f t="shared" si="48"/>
        <v>-</v>
      </c>
      <c r="E440" s="116">
        <f t="shared" si="48"/>
        <v>0</v>
      </c>
      <c r="F440" s="404">
        <f t="shared" si="38"/>
        <v>0.54529209999999995</v>
      </c>
      <c r="G440" s="404">
        <f t="shared" si="39"/>
        <v>0.54529209999999995</v>
      </c>
      <c r="H440" s="404">
        <f t="shared" si="43"/>
        <v>0</v>
      </c>
      <c r="I440" s="404">
        <f>'F4.2'!V47</f>
        <v>0</v>
      </c>
      <c r="J440" s="404">
        <f>'F4.2'!AU47</f>
        <v>0</v>
      </c>
      <c r="K440" s="405"/>
      <c r="L440" s="405"/>
      <c r="M440" s="404">
        <f t="shared" si="44"/>
        <v>0</v>
      </c>
      <c r="N440" s="404">
        <f t="shared" si="45"/>
        <v>0</v>
      </c>
    </row>
    <row r="441" spans="1:14" ht="31.5" hidden="1" outlineLevel="1">
      <c r="A441" s="117">
        <f t="shared" ref="A441:E450" si="49">A48</f>
        <v>3</v>
      </c>
      <c r="B441" s="230" t="str">
        <f t="shared" si="49"/>
        <v>Supply and installation of clamp pads &amp; resting pads for Side Beam of Wagon Tippler for CHP U-8</v>
      </c>
      <c r="C441" s="185" t="str">
        <f t="shared" si="49"/>
        <v>Add Cap (As per 296 of 2019)</v>
      </c>
      <c r="D441" s="183" t="str">
        <f t="shared" si="49"/>
        <v>-</v>
      </c>
      <c r="E441" s="116">
        <f t="shared" si="49"/>
        <v>0</v>
      </c>
      <c r="F441" s="404">
        <f t="shared" si="38"/>
        <v>0.54801796000000003</v>
      </c>
      <c r="G441" s="404">
        <f t="shared" si="39"/>
        <v>0.54801796000000003</v>
      </c>
      <c r="H441" s="404">
        <f t="shared" si="43"/>
        <v>0</v>
      </c>
      <c r="I441" s="404">
        <f>'F4.2'!V48</f>
        <v>0</v>
      </c>
      <c r="J441" s="404">
        <f>'F4.2'!AU48</f>
        <v>0</v>
      </c>
      <c r="K441" s="405"/>
      <c r="L441" s="405"/>
      <c r="M441" s="404">
        <f t="shared" si="44"/>
        <v>0</v>
      </c>
      <c r="N441" s="404">
        <f t="shared" si="45"/>
        <v>0</v>
      </c>
    </row>
    <row r="442" spans="1:14" s="2" customFormat="1" ht="31.5" hidden="1" outlineLevel="1">
      <c r="A442" s="117">
        <f t="shared" si="49"/>
        <v>4</v>
      </c>
      <c r="B442" s="230" t="str">
        <f t="shared" si="49"/>
        <v>Supply of unbalance motorozied vibrating feeder for S/R of U-7/8 CHP NPTPS Parli-V.</v>
      </c>
      <c r="C442" s="185" t="str">
        <f t="shared" si="49"/>
        <v>Add Cap (As per 296 of 2019)</v>
      </c>
      <c r="D442" s="183" t="str">
        <f t="shared" si="49"/>
        <v>-</v>
      </c>
      <c r="E442" s="118">
        <f t="shared" si="49"/>
        <v>0</v>
      </c>
      <c r="F442" s="404">
        <f t="shared" si="38"/>
        <v>0.39579560000000003</v>
      </c>
      <c r="G442" s="404">
        <f t="shared" si="39"/>
        <v>0.39579560000000003</v>
      </c>
      <c r="H442" s="404">
        <f t="shared" si="43"/>
        <v>0</v>
      </c>
      <c r="I442" s="404">
        <f>'F4.2'!V49</f>
        <v>0</v>
      </c>
      <c r="J442" s="404">
        <f>'F4.2'!AU49</f>
        <v>0</v>
      </c>
      <c r="K442" s="405"/>
      <c r="L442" s="405"/>
      <c r="M442" s="404">
        <f t="shared" si="44"/>
        <v>0</v>
      </c>
      <c r="N442" s="404">
        <f t="shared" si="45"/>
        <v>0</v>
      </c>
    </row>
    <row r="443" spans="1:14" ht="31.5" hidden="1" outlineLevel="1">
      <c r="A443" s="117">
        <f t="shared" si="49"/>
        <v>5</v>
      </c>
      <c r="B443" s="232" t="str">
        <f t="shared" si="49"/>
        <v>Procurement of conveying and Instrument air compressor spares at AHP U#8</v>
      </c>
      <c r="C443" s="185" t="str">
        <f t="shared" si="49"/>
        <v>Add Cap (As per 296 of 2019)</v>
      </c>
      <c r="D443" s="183" t="str">
        <f t="shared" si="49"/>
        <v>-</v>
      </c>
      <c r="E443" s="67">
        <f t="shared" si="49"/>
        <v>0</v>
      </c>
      <c r="F443" s="404">
        <f t="shared" si="38"/>
        <v>1.769983804</v>
      </c>
      <c r="G443" s="404">
        <f t="shared" si="39"/>
        <v>1.769983804</v>
      </c>
      <c r="H443" s="404">
        <f t="shared" si="43"/>
        <v>0</v>
      </c>
      <c r="I443" s="404">
        <f>'F4.2'!V50</f>
        <v>0</v>
      </c>
      <c r="J443" s="404">
        <f>'F4.2'!AU50</f>
        <v>0</v>
      </c>
      <c r="K443" s="405"/>
      <c r="L443" s="405"/>
      <c r="M443" s="404">
        <f t="shared" si="44"/>
        <v>0</v>
      </c>
      <c r="N443" s="404">
        <f t="shared" si="45"/>
        <v>0</v>
      </c>
    </row>
    <row r="444" spans="1:14" s="2" customFormat="1" ht="15.75" hidden="1" outlineLevel="1">
      <c r="A444" s="117">
        <f t="shared" si="49"/>
        <v>6</v>
      </c>
      <c r="B444" s="232" t="str">
        <f t="shared" si="49"/>
        <v>Procurement of vacuum pump spares at AHP U#8</v>
      </c>
      <c r="C444" s="185" t="str">
        <f t="shared" si="49"/>
        <v>Add Cap (As per 296 of 2019)</v>
      </c>
      <c r="D444" s="183" t="str">
        <f t="shared" si="49"/>
        <v>-</v>
      </c>
      <c r="E444" s="116">
        <f t="shared" si="49"/>
        <v>0</v>
      </c>
      <c r="F444" s="404">
        <f t="shared" si="38"/>
        <v>0.229104904</v>
      </c>
      <c r="G444" s="404">
        <f t="shared" si="39"/>
        <v>0.229104904</v>
      </c>
      <c r="H444" s="404">
        <f t="shared" si="43"/>
        <v>0</v>
      </c>
      <c r="I444" s="404">
        <f>'F4.2'!V51</f>
        <v>0</v>
      </c>
      <c r="J444" s="404">
        <f>'F4.2'!AU51</f>
        <v>0</v>
      </c>
      <c r="K444" s="405"/>
      <c r="L444" s="405"/>
      <c r="M444" s="404">
        <f t="shared" si="44"/>
        <v>0</v>
      </c>
      <c r="N444" s="404">
        <f t="shared" si="45"/>
        <v>0</v>
      </c>
    </row>
    <row r="445" spans="1:14" ht="15.75" hidden="1" outlineLevel="1">
      <c r="A445" s="117">
        <f t="shared" si="49"/>
        <v>7</v>
      </c>
      <c r="B445" s="232" t="str">
        <f t="shared" si="49"/>
        <v>Procurement of fluidizing blower spares at AHP U#8</v>
      </c>
      <c r="C445" s="185" t="str">
        <f t="shared" si="49"/>
        <v>Add Cap (As per 296 of 2019)</v>
      </c>
      <c r="D445" s="183" t="str">
        <f t="shared" si="49"/>
        <v>-</v>
      </c>
      <c r="E445" s="67">
        <f t="shared" si="49"/>
        <v>0</v>
      </c>
      <c r="F445" s="404">
        <f t="shared" si="38"/>
        <v>0.11795988</v>
      </c>
      <c r="G445" s="404">
        <f t="shared" si="39"/>
        <v>0.11795988</v>
      </c>
      <c r="H445" s="404">
        <f t="shared" si="43"/>
        <v>0</v>
      </c>
      <c r="I445" s="404">
        <f>'F4.2'!V52</f>
        <v>0</v>
      </c>
      <c r="J445" s="404">
        <f>'F4.2'!AU52</f>
        <v>0</v>
      </c>
      <c r="K445" s="405"/>
      <c r="L445" s="405"/>
      <c r="M445" s="404">
        <f t="shared" si="44"/>
        <v>0</v>
      </c>
      <c r="N445" s="404">
        <f t="shared" si="45"/>
        <v>0</v>
      </c>
    </row>
    <row r="446" spans="1:14" s="2" customFormat="1" ht="15.75" hidden="1" outlineLevel="1">
      <c r="A446" s="117">
        <f t="shared" si="49"/>
        <v>8</v>
      </c>
      <c r="B446" s="232" t="str">
        <f t="shared" si="49"/>
        <v>Procurement of slurry pump spares at AHP U#8</v>
      </c>
      <c r="C446" s="185" t="str">
        <f t="shared" si="49"/>
        <v>Add Cap (As per 296 of 2019)</v>
      </c>
      <c r="D446" s="183" t="str">
        <f t="shared" si="49"/>
        <v>-</v>
      </c>
      <c r="E446" s="116">
        <f t="shared" si="49"/>
        <v>0</v>
      </c>
      <c r="F446" s="404">
        <f t="shared" si="38"/>
        <v>0</v>
      </c>
      <c r="G446" s="404">
        <f t="shared" si="39"/>
        <v>0</v>
      </c>
      <c r="H446" s="404">
        <f t="shared" si="43"/>
        <v>0</v>
      </c>
      <c r="I446" s="404">
        <f>'F4.2'!V53</f>
        <v>0</v>
      </c>
      <c r="J446" s="404">
        <f>'F4.2'!AU53</f>
        <v>0</v>
      </c>
      <c r="K446" s="405"/>
      <c r="L446" s="405"/>
      <c r="M446" s="404">
        <f t="shared" si="44"/>
        <v>0</v>
      </c>
      <c r="N446" s="404">
        <f t="shared" si="45"/>
        <v>0</v>
      </c>
    </row>
    <row r="447" spans="1:14" ht="15.75" hidden="1" outlineLevel="1">
      <c r="A447" s="117">
        <f t="shared" si="49"/>
        <v>9</v>
      </c>
      <c r="B447" s="232" t="str">
        <f t="shared" si="49"/>
        <v>Procurement of Clinker grinder spares at AHP U#8</v>
      </c>
      <c r="C447" s="185" t="str">
        <f t="shared" si="49"/>
        <v>Add Cap (As per 296 of 2019)</v>
      </c>
      <c r="D447" s="183" t="str">
        <f t="shared" si="49"/>
        <v>-</v>
      </c>
      <c r="E447" s="116">
        <f t="shared" si="49"/>
        <v>0</v>
      </c>
      <c r="F447" s="404">
        <f t="shared" si="38"/>
        <v>0.1233369</v>
      </c>
      <c r="G447" s="404">
        <f t="shared" si="39"/>
        <v>0.1233369</v>
      </c>
      <c r="H447" s="404">
        <f t="shared" si="43"/>
        <v>0</v>
      </c>
      <c r="I447" s="404">
        <f>'F4.2'!V54</f>
        <v>0</v>
      </c>
      <c r="J447" s="404">
        <f>'F4.2'!AU54</f>
        <v>0</v>
      </c>
      <c r="K447" s="405"/>
      <c r="L447" s="405"/>
      <c r="M447" s="404">
        <f t="shared" si="44"/>
        <v>0</v>
      </c>
      <c r="N447" s="404">
        <f t="shared" si="45"/>
        <v>0</v>
      </c>
    </row>
    <row r="448" spans="1:14" hidden="1" outlineLevel="1">
      <c r="A448" s="119">
        <f t="shared" si="49"/>
        <v>0</v>
      </c>
      <c r="B448" s="120">
        <f t="shared" si="49"/>
        <v>0</v>
      </c>
      <c r="C448" s="189">
        <f t="shared" si="49"/>
        <v>0</v>
      </c>
      <c r="D448" s="191" t="str">
        <f t="shared" si="49"/>
        <v>-</v>
      </c>
      <c r="E448" s="67">
        <f t="shared" si="49"/>
        <v>0</v>
      </c>
      <c r="F448" s="404">
        <f t="shared" si="38"/>
        <v>0</v>
      </c>
      <c r="G448" s="404">
        <f t="shared" si="39"/>
        <v>0</v>
      </c>
      <c r="H448" s="404">
        <f t="shared" si="43"/>
        <v>0</v>
      </c>
      <c r="I448" s="404">
        <f>'F4.2'!V55</f>
        <v>0</v>
      </c>
      <c r="J448" s="404">
        <f>'F4.2'!AU55</f>
        <v>0</v>
      </c>
      <c r="K448" s="405"/>
      <c r="L448" s="405"/>
      <c r="M448" s="404">
        <f t="shared" si="44"/>
        <v>0</v>
      </c>
      <c r="N448" s="404">
        <f t="shared" si="45"/>
        <v>0</v>
      </c>
    </row>
    <row r="449" spans="1:14" ht="31.5" hidden="1" outlineLevel="1">
      <c r="A449" s="205" t="str">
        <f t="shared" si="49"/>
        <v>B</v>
      </c>
      <c r="B449" s="206" t="str">
        <f t="shared" si="49"/>
        <v>Reassessment of remaining BOP work after insolvency of M/s Sunil Hi-Tech</v>
      </c>
      <c r="C449" s="208">
        <f t="shared" si="49"/>
        <v>0</v>
      </c>
      <c r="D449" s="210" t="str">
        <f t="shared" si="49"/>
        <v>-</v>
      </c>
      <c r="E449" s="204">
        <f t="shared" si="49"/>
        <v>0</v>
      </c>
      <c r="F449" s="404">
        <f t="shared" si="38"/>
        <v>0</v>
      </c>
      <c r="G449" s="404">
        <f t="shared" si="39"/>
        <v>0</v>
      </c>
      <c r="H449" s="404">
        <f t="shared" si="43"/>
        <v>0</v>
      </c>
      <c r="I449" s="404">
        <f>'F4.2'!V56</f>
        <v>0</v>
      </c>
      <c r="J449" s="404">
        <f>'F4.2'!AU56</f>
        <v>0</v>
      </c>
      <c r="K449" s="405"/>
      <c r="L449" s="405"/>
      <c r="M449" s="404">
        <f t="shared" si="44"/>
        <v>0</v>
      </c>
      <c r="N449" s="404">
        <f t="shared" si="45"/>
        <v>0</v>
      </c>
    </row>
    <row r="450" spans="1:14" s="2" customFormat="1" ht="31.5" hidden="1" outlineLevel="1">
      <c r="A450" s="205">
        <f t="shared" si="49"/>
        <v>0</v>
      </c>
      <c r="B450" s="206" t="str">
        <f t="shared" si="49"/>
        <v>Project balance E&amp;M  and procurement of mandetory spares</v>
      </c>
      <c r="C450" s="208" t="str">
        <f t="shared" si="49"/>
        <v>MERC CAPEX Approval in MTR Order 296 of 2019</v>
      </c>
      <c r="D450" s="210" t="str">
        <f t="shared" si="49"/>
        <v>Order 296 of 2019</v>
      </c>
      <c r="E450" s="223">
        <f t="shared" si="49"/>
        <v>41.453400000000002</v>
      </c>
      <c r="F450" s="404">
        <f t="shared" si="38"/>
        <v>0</v>
      </c>
      <c r="G450" s="404">
        <f t="shared" si="39"/>
        <v>0</v>
      </c>
      <c r="H450" s="404">
        <f t="shared" si="43"/>
        <v>0</v>
      </c>
      <c r="I450" s="404">
        <f>'F4.2'!V57</f>
        <v>0</v>
      </c>
      <c r="J450" s="404">
        <f>'F4.2'!AU57</f>
        <v>0</v>
      </c>
      <c r="K450" s="405"/>
      <c r="L450" s="405"/>
      <c r="M450" s="404">
        <f t="shared" si="44"/>
        <v>0</v>
      </c>
      <c r="N450" s="404">
        <f t="shared" si="45"/>
        <v>0</v>
      </c>
    </row>
    <row r="451" spans="1:14" ht="45" hidden="1" outlineLevel="1">
      <c r="A451" s="68">
        <f t="shared" ref="A451:E460" si="50">A58</f>
        <v>1</v>
      </c>
      <c r="B451" s="234" t="str">
        <f t="shared" si="50"/>
        <v>Work order for Contract of Supply and application of Fire Stop Mortar Seal and Fire Retardant Cable Coating Compound at NPTP U-8 Parli Project</v>
      </c>
      <c r="C451" s="192" t="str">
        <f t="shared" si="50"/>
        <v>MERC CAPEX Approval in MTR Order 296 of 2019</v>
      </c>
      <c r="D451" s="183" t="str">
        <f t="shared" si="50"/>
        <v>-</v>
      </c>
      <c r="E451" s="28">
        <f t="shared" si="50"/>
        <v>0</v>
      </c>
      <c r="F451" s="404">
        <f t="shared" si="38"/>
        <v>3.4589155919999999</v>
      </c>
      <c r="G451" s="404">
        <f t="shared" si="39"/>
        <v>3.4589155919999999</v>
      </c>
      <c r="H451" s="404">
        <f t="shared" si="43"/>
        <v>0</v>
      </c>
      <c r="I451" s="404">
        <f>'F4.2'!V58</f>
        <v>0</v>
      </c>
      <c r="J451" s="404">
        <f>'F4.2'!AU58</f>
        <v>0</v>
      </c>
      <c r="K451" s="405"/>
      <c r="L451" s="405"/>
      <c r="M451" s="404">
        <f t="shared" si="44"/>
        <v>0</v>
      </c>
      <c r="N451" s="404">
        <f t="shared" si="45"/>
        <v>0</v>
      </c>
    </row>
    <row r="452" spans="1:14" s="2" customFormat="1" ht="30" hidden="1" outlineLevel="1">
      <c r="A452" s="68">
        <f t="shared" si="50"/>
        <v>2</v>
      </c>
      <c r="B452" s="234" t="str">
        <f t="shared" si="50"/>
        <v>Work order for contract for Supply Installaion Testing &amp; Commissioning Smoke Detection &amp; alaram system</v>
      </c>
      <c r="C452" s="192" t="str">
        <f t="shared" si="50"/>
        <v>MERC CAPEX Approval in MTR Order 296 of 2019</v>
      </c>
      <c r="D452" s="183" t="str">
        <f t="shared" si="50"/>
        <v>-</v>
      </c>
      <c r="E452" s="28">
        <f t="shared" si="50"/>
        <v>0</v>
      </c>
      <c r="F452" s="404">
        <f t="shared" si="38"/>
        <v>2.5606</v>
      </c>
      <c r="G452" s="404">
        <f t="shared" si="39"/>
        <v>2.5606</v>
      </c>
      <c r="H452" s="404">
        <f t="shared" si="43"/>
        <v>0</v>
      </c>
      <c r="I452" s="404">
        <f>'F4.2'!V59</f>
        <v>0</v>
      </c>
      <c r="J452" s="404">
        <f>'F4.2'!AU59</f>
        <v>0</v>
      </c>
      <c r="K452" s="405"/>
      <c r="L452" s="405"/>
      <c r="M452" s="404">
        <f t="shared" si="44"/>
        <v>0</v>
      </c>
      <c r="N452" s="404">
        <f t="shared" si="45"/>
        <v>0</v>
      </c>
    </row>
    <row r="453" spans="1:14" ht="45" hidden="1" outlineLevel="1">
      <c r="A453" s="68">
        <f t="shared" si="50"/>
        <v>3</v>
      </c>
      <c r="B453" s="234" t="str">
        <f t="shared" si="50"/>
        <v>Work order for contract for Supply Installaion Testing &amp; Commissioning of Balance Fire Fighting System at NPTP U-8 Parli Project</v>
      </c>
      <c r="C453" s="192" t="str">
        <f t="shared" si="50"/>
        <v>MERC CAPEX Approval in MTR Order 296 of 2019</v>
      </c>
      <c r="D453" s="183" t="str">
        <f t="shared" si="50"/>
        <v>-</v>
      </c>
      <c r="E453" s="28">
        <f t="shared" si="50"/>
        <v>0</v>
      </c>
      <c r="F453" s="404">
        <f t="shared" si="38"/>
        <v>1.0502</v>
      </c>
      <c r="G453" s="404">
        <f t="shared" si="39"/>
        <v>1.0502</v>
      </c>
      <c r="H453" s="404">
        <f t="shared" si="43"/>
        <v>0</v>
      </c>
      <c r="I453" s="404">
        <f>'F4.2'!V60</f>
        <v>0</v>
      </c>
      <c r="J453" s="404">
        <f>'F4.2'!AU60</f>
        <v>0</v>
      </c>
      <c r="K453" s="405"/>
      <c r="L453" s="405"/>
      <c r="M453" s="404">
        <f t="shared" si="44"/>
        <v>0</v>
      </c>
      <c r="N453" s="404">
        <f t="shared" si="45"/>
        <v>0</v>
      </c>
    </row>
    <row r="454" spans="1:14" ht="60" hidden="1" outlineLevel="1">
      <c r="A454" s="68">
        <f t="shared" si="50"/>
        <v>4</v>
      </c>
      <c r="B454" s="234" t="str">
        <f t="shared" si="50"/>
        <v>Supply, Errection, testing &amp; commissioning works of RWP, PT potable chlorination system, ETP system control panel, automation of LDO, HFO tank foam system Hose boxes with RRL hoses and branch pipe and allied system at NPTP</v>
      </c>
      <c r="C454" s="192" t="str">
        <f t="shared" si="50"/>
        <v>MERC CAPEX Approval in MTR Order 296 of 2019</v>
      </c>
      <c r="D454" s="183" t="str">
        <f t="shared" si="50"/>
        <v>-</v>
      </c>
      <c r="E454" s="28">
        <f t="shared" si="50"/>
        <v>0</v>
      </c>
      <c r="F454" s="404">
        <f t="shared" si="38"/>
        <v>0.84960000000000002</v>
      </c>
      <c r="G454" s="404">
        <f t="shared" si="39"/>
        <v>0.84960000000000002</v>
      </c>
      <c r="H454" s="404">
        <f t="shared" si="43"/>
        <v>0</v>
      </c>
      <c r="I454" s="404">
        <f>'F4.2'!V61</f>
        <v>0</v>
      </c>
      <c r="J454" s="404">
        <f>'F4.2'!AU61</f>
        <v>0</v>
      </c>
      <c r="K454" s="405"/>
      <c r="L454" s="405"/>
      <c r="M454" s="404">
        <f t="shared" si="44"/>
        <v>0</v>
      </c>
      <c r="N454" s="404">
        <f t="shared" si="45"/>
        <v>0</v>
      </c>
    </row>
    <row r="455" spans="1:14" s="2" customFormat="1" ht="45" hidden="1" outlineLevel="1">
      <c r="A455" s="68">
        <f t="shared" si="50"/>
        <v>5</v>
      </c>
      <c r="B455" s="234" t="str">
        <f t="shared" si="50"/>
        <v xml:space="preserve">Work Order contract for supply, installation Testing &amp; Commissioning of telephone exchange (EPBAX) &amp; Telephone System at NPTP U-8 Parli project  </v>
      </c>
      <c r="C455" s="192" t="str">
        <f t="shared" si="50"/>
        <v>MERC CAPEX Approval in MTR Order 296 of 2019</v>
      </c>
      <c r="D455" s="183" t="str">
        <f t="shared" si="50"/>
        <v>-</v>
      </c>
      <c r="E455" s="28">
        <f t="shared" si="50"/>
        <v>0</v>
      </c>
      <c r="F455" s="404">
        <f t="shared" si="38"/>
        <v>0.91256150000000003</v>
      </c>
      <c r="G455" s="404">
        <f t="shared" si="39"/>
        <v>0.91256150000000003</v>
      </c>
      <c r="H455" s="404">
        <f t="shared" si="43"/>
        <v>0</v>
      </c>
      <c r="I455" s="404">
        <f>'F4.2'!V62</f>
        <v>0</v>
      </c>
      <c r="J455" s="404">
        <f>'F4.2'!AU62</f>
        <v>0</v>
      </c>
      <c r="K455" s="405"/>
      <c r="L455" s="405"/>
      <c r="M455" s="404">
        <f t="shared" si="44"/>
        <v>0</v>
      </c>
      <c r="N455" s="404">
        <f t="shared" si="45"/>
        <v>0</v>
      </c>
    </row>
    <row r="456" spans="1:14" ht="30" hidden="1" outlineLevel="1">
      <c r="A456" s="68">
        <f t="shared" si="50"/>
        <v>6</v>
      </c>
      <c r="B456" s="234" t="str">
        <f t="shared" si="50"/>
        <v>Balance Supply of Electrical Lab Equipment  at NPTP parli-V</v>
      </c>
      <c r="C456" s="192" t="str">
        <f t="shared" si="50"/>
        <v>MERC CAPEX Approval in MTR Order 296 of 2019</v>
      </c>
      <c r="D456" s="183" t="str">
        <f t="shared" si="50"/>
        <v>-</v>
      </c>
      <c r="E456" s="28">
        <f t="shared" si="50"/>
        <v>0</v>
      </c>
      <c r="F456" s="404">
        <f t="shared" si="38"/>
        <v>0.60826469999999999</v>
      </c>
      <c r="G456" s="404">
        <f t="shared" si="39"/>
        <v>0.60826469999999999</v>
      </c>
      <c r="H456" s="404">
        <f t="shared" si="43"/>
        <v>0</v>
      </c>
      <c r="I456" s="404">
        <f>'F4.2'!V63</f>
        <v>0</v>
      </c>
      <c r="J456" s="404">
        <f>'F4.2'!AU63</f>
        <v>0</v>
      </c>
      <c r="K456" s="405"/>
      <c r="L456" s="405"/>
      <c r="M456" s="404">
        <f t="shared" si="44"/>
        <v>0</v>
      </c>
      <c r="N456" s="404">
        <f t="shared" si="45"/>
        <v>0</v>
      </c>
    </row>
    <row r="457" spans="1:14" ht="45" hidden="1" outlineLevel="1">
      <c r="A457" s="68">
        <f t="shared" si="50"/>
        <v>7</v>
      </c>
      <c r="B457" s="234" t="str">
        <f t="shared" si="50"/>
        <v>Work order for contract for Supply Installaion Testing &amp; Commissioning with required material to complete  Balance CHP work at NPTP U-8 Parli Project</v>
      </c>
      <c r="C457" s="192" t="str">
        <f t="shared" si="50"/>
        <v>MERC CAPEX Approval in MTR Order 296 of 2019</v>
      </c>
      <c r="D457" s="183" t="str">
        <f t="shared" si="50"/>
        <v>-</v>
      </c>
      <c r="E457" s="28">
        <f t="shared" si="50"/>
        <v>0</v>
      </c>
      <c r="F457" s="404">
        <f t="shared" si="38"/>
        <v>0.41</v>
      </c>
      <c r="G457" s="404">
        <f t="shared" si="39"/>
        <v>0.41</v>
      </c>
      <c r="H457" s="404">
        <f t="shared" si="43"/>
        <v>0</v>
      </c>
      <c r="I457" s="404">
        <f>'F4.2'!V64</f>
        <v>0</v>
      </c>
      <c r="J457" s="404">
        <f>'F4.2'!AU64</f>
        <v>0</v>
      </c>
      <c r="K457" s="405"/>
      <c r="L457" s="405"/>
      <c r="M457" s="404">
        <f t="shared" si="44"/>
        <v>0</v>
      </c>
      <c r="N457" s="404">
        <f t="shared" si="45"/>
        <v>0</v>
      </c>
    </row>
    <row r="458" spans="1:14" ht="45" hidden="1" outlineLevel="1">
      <c r="A458" s="68">
        <f t="shared" si="50"/>
        <v>8</v>
      </c>
      <c r="B458" s="234" t="str">
        <f t="shared" si="50"/>
        <v>Supply, Errection, testing &amp; commissioning of Interconnecting Conveyor no.9 &amp; 10 from U-8 to U-6&amp;7 of CHP at NPTP U-8, Parli-V</v>
      </c>
      <c r="C458" s="192" t="str">
        <f t="shared" si="50"/>
        <v>MERC CAPEX Approval in MTR Order 296 of 2019</v>
      </c>
      <c r="D458" s="183" t="str">
        <f t="shared" si="50"/>
        <v>-</v>
      </c>
      <c r="E458" s="28">
        <f t="shared" si="50"/>
        <v>0</v>
      </c>
      <c r="F458" s="404">
        <f t="shared" si="38"/>
        <v>3.58189</v>
      </c>
      <c r="G458" s="404">
        <f t="shared" si="39"/>
        <v>3.5813899999999999</v>
      </c>
      <c r="H458" s="404">
        <f t="shared" si="43"/>
        <v>5.0000000000016698E-4</v>
      </c>
      <c r="I458" s="404">
        <f>'F4.2'!V65</f>
        <v>1.75</v>
      </c>
      <c r="J458" s="404">
        <f>'F4.2'!AU65</f>
        <v>1.7448406999999999</v>
      </c>
      <c r="K458" s="405"/>
      <c r="L458" s="405"/>
      <c r="M458" s="404">
        <f t="shared" si="44"/>
        <v>1.7448406999999999</v>
      </c>
      <c r="N458" s="404">
        <f t="shared" si="45"/>
        <v>5.6593000000002558E-3</v>
      </c>
    </row>
    <row r="459" spans="1:14" ht="30" hidden="1" outlineLevel="1">
      <c r="A459" s="68">
        <f t="shared" si="50"/>
        <v>9</v>
      </c>
      <c r="B459" s="234" t="str">
        <f t="shared" si="50"/>
        <v>SUPPLY ,INSTA,TEST ,COMM ELECTRICAL SYS</v>
      </c>
      <c r="C459" s="192" t="str">
        <f t="shared" si="50"/>
        <v>MERC CAPEX Approval in MTR Order 296 of 2019</v>
      </c>
      <c r="D459" s="183" t="str">
        <f t="shared" si="50"/>
        <v>-</v>
      </c>
      <c r="E459" s="28">
        <f t="shared" si="50"/>
        <v>0</v>
      </c>
      <c r="F459" s="404">
        <f t="shared" si="38"/>
        <v>0</v>
      </c>
      <c r="G459" s="404">
        <f t="shared" si="39"/>
        <v>0</v>
      </c>
      <c r="H459" s="404">
        <f t="shared" si="43"/>
        <v>0</v>
      </c>
      <c r="I459" s="404">
        <f>'F4.2'!V66</f>
        <v>0</v>
      </c>
      <c r="J459" s="404">
        <f>'F4.2'!AU66</f>
        <v>0</v>
      </c>
      <c r="K459" s="405"/>
      <c r="L459" s="405"/>
      <c r="M459" s="404">
        <f t="shared" si="44"/>
        <v>0</v>
      </c>
      <c r="N459" s="404">
        <f t="shared" si="45"/>
        <v>0</v>
      </c>
    </row>
    <row r="460" spans="1:14" ht="30" hidden="1" outlineLevel="1">
      <c r="A460" s="68">
        <f t="shared" si="50"/>
        <v>10</v>
      </c>
      <c r="B460" s="234" t="str">
        <f t="shared" si="50"/>
        <v>SUPPLY,INSTAL,TEST,COMM OF  CRANS&amp;HOIST</v>
      </c>
      <c r="C460" s="192" t="str">
        <f t="shared" si="50"/>
        <v>MERC CAPEX Approval in MTR Order 296 of 2019</v>
      </c>
      <c r="D460" s="183" t="str">
        <f t="shared" si="50"/>
        <v>-</v>
      </c>
      <c r="E460" s="28">
        <f t="shared" si="50"/>
        <v>0</v>
      </c>
      <c r="F460" s="404">
        <f t="shared" si="38"/>
        <v>1.380482</v>
      </c>
      <c r="G460" s="404">
        <f t="shared" si="39"/>
        <v>1.380482</v>
      </c>
      <c r="H460" s="404">
        <f t="shared" si="43"/>
        <v>0</v>
      </c>
      <c r="I460" s="404">
        <f>'F4.2'!V67</f>
        <v>0.43</v>
      </c>
      <c r="J460" s="404">
        <f>'F4.2'!AU67</f>
        <v>2.2418230000000001</v>
      </c>
      <c r="K460" s="405"/>
      <c r="L460" s="405"/>
      <c r="M460" s="404">
        <f t="shared" si="44"/>
        <v>2.2418230000000001</v>
      </c>
      <c r="N460" s="404">
        <f t="shared" si="45"/>
        <v>-1.8118230000000002</v>
      </c>
    </row>
    <row r="461" spans="1:14" ht="30" hidden="1" outlineLevel="1">
      <c r="A461" s="68">
        <f t="shared" ref="A461:E470" si="51">A68</f>
        <v>11</v>
      </c>
      <c r="B461" s="234" t="str">
        <f t="shared" si="51"/>
        <v>Supply, Errection, testing &amp; commissioning of Dust Extraction system at NPTP U-8, Parli-V</v>
      </c>
      <c r="C461" s="192" t="str">
        <f t="shared" si="51"/>
        <v>MERC CAPEX Approval in MTR Order 296 of 2019</v>
      </c>
      <c r="D461" s="183" t="str">
        <f t="shared" si="51"/>
        <v>-</v>
      </c>
      <c r="E461" s="28">
        <f t="shared" si="51"/>
        <v>0</v>
      </c>
      <c r="F461" s="404">
        <f t="shared" si="38"/>
        <v>1.8060844</v>
      </c>
      <c r="G461" s="404">
        <f t="shared" si="39"/>
        <v>0</v>
      </c>
      <c r="H461" s="404">
        <f t="shared" si="43"/>
        <v>1.8060844</v>
      </c>
      <c r="I461" s="404">
        <f>'F4.2'!V68</f>
        <v>0</v>
      </c>
      <c r="J461" s="404">
        <f>'F4.2'!AU68</f>
        <v>0</v>
      </c>
      <c r="K461" s="405"/>
      <c r="L461" s="405"/>
      <c r="M461" s="404">
        <f t="shared" si="44"/>
        <v>0</v>
      </c>
      <c r="N461" s="404">
        <f t="shared" si="45"/>
        <v>1.8060844</v>
      </c>
    </row>
    <row r="462" spans="1:14" ht="30" hidden="1" outlineLevel="1">
      <c r="A462" s="68">
        <f t="shared" si="51"/>
        <v>12</v>
      </c>
      <c r="B462" s="234" t="str">
        <f t="shared" si="51"/>
        <v>Supply, Errection, testing &amp; commissioning of DSS &amp; DFDS at NPTP U-8, Parli-V</v>
      </c>
      <c r="C462" s="192" t="str">
        <f t="shared" si="51"/>
        <v>MERC CAPEX Approval in MTR Order 296 of 2019</v>
      </c>
      <c r="D462" s="183" t="str">
        <f t="shared" si="51"/>
        <v>-</v>
      </c>
      <c r="E462" s="28">
        <f t="shared" si="51"/>
        <v>0</v>
      </c>
      <c r="F462" s="404">
        <f t="shared" si="38"/>
        <v>2.8091143999999999</v>
      </c>
      <c r="G462" s="404">
        <f t="shared" si="39"/>
        <v>0</v>
      </c>
      <c r="H462" s="404">
        <f t="shared" si="43"/>
        <v>2.8091143999999999</v>
      </c>
      <c r="I462" s="404">
        <f>'F4.2'!V69</f>
        <v>0</v>
      </c>
      <c r="J462" s="404">
        <f>'F4.2'!AU69</f>
        <v>0</v>
      </c>
      <c r="K462" s="405"/>
      <c r="L462" s="405"/>
      <c r="M462" s="404">
        <f t="shared" si="44"/>
        <v>0</v>
      </c>
      <c r="N462" s="404">
        <f t="shared" si="45"/>
        <v>2.8091143999999999</v>
      </c>
    </row>
    <row r="463" spans="1:14" ht="30" hidden="1" outlineLevel="1">
      <c r="A463" s="68">
        <f t="shared" si="51"/>
        <v>13</v>
      </c>
      <c r="B463" s="234" t="str">
        <f t="shared" si="51"/>
        <v>Supply, Errection, testing &amp; commissioning of Monorail at NPTP U-8, Parli-V</v>
      </c>
      <c r="C463" s="192" t="str">
        <f t="shared" si="51"/>
        <v>MERC CAPEX Approval in MTR Order 296 of 2019</v>
      </c>
      <c r="D463" s="183" t="str">
        <f t="shared" si="51"/>
        <v>-</v>
      </c>
      <c r="E463" s="28">
        <f t="shared" si="51"/>
        <v>0</v>
      </c>
      <c r="F463" s="404">
        <f t="shared" si="38"/>
        <v>1.1891777000000001</v>
      </c>
      <c r="G463" s="404">
        <f t="shared" si="39"/>
        <v>1.1891</v>
      </c>
      <c r="H463" s="404">
        <f t="shared" si="43"/>
        <v>7.770000000006938E-5</v>
      </c>
      <c r="I463" s="404">
        <f>'F4.2'!V70</f>
        <v>0</v>
      </c>
      <c r="J463" s="404">
        <f>'F4.2'!AU70</f>
        <v>0</v>
      </c>
      <c r="K463" s="405"/>
      <c r="L463" s="405"/>
      <c r="M463" s="404">
        <f t="shared" si="44"/>
        <v>0</v>
      </c>
      <c r="N463" s="404">
        <f t="shared" si="45"/>
        <v>7.770000000006938E-5</v>
      </c>
    </row>
    <row r="464" spans="1:14" ht="30" hidden="1" outlineLevel="1">
      <c r="A464" s="68">
        <f t="shared" si="51"/>
        <v>14</v>
      </c>
      <c r="B464" s="234" t="str">
        <f t="shared" si="51"/>
        <v>Supply, Errection, testing &amp; commissioning of various Control &amp; Instrumentation equipments at NPTP U-8, Parli-V</v>
      </c>
      <c r="C464" s="192" t="str">
        <f t="shared" si="51"/>
        <v>MERC CAPEX Approval in MTR Order 296 of 2019</v>
      </c>
      <c r="D464" s="183" t="str">
        <f t="shared" si="51"/>
        <v>-</v>
      </c>
      <c r="E464" s="28">
        <f t="shared" si="51"/>
        <v>0</v>
      </c>
      <c r="F464" s="404">
        <f t="shared" si="38"/>
        <v>0.72225269999999997</v>
      </c>
      <c r="G464" s="404">
        <f t="shared" si="39"/>
        <v>0.72225269999999997</v>
      </c>
      <c r="H464" s="404">
        <f t="shared" si="43"/>
        <v>0</v>
      </c>
      <c r="I464" s="404">
        <f>'F4.2'!V71</f>
        <v>0</v>
      </c>
      <c r="J464" s="404">
        <f>'F4.2'!AU71</f>
        <v>0</v>
      </c>
      <c r="K464" s="405"/>
      <c r="L464" s="405"/>
      <c r="M464" s="404">
        <f t="shared" si="44"/>
        <v>0</v>
      </c>
      <c r="N464" s="404">
        <f t="shared" si="45"/>
        <v>0</v>
      </c>
    </row>
    <row r="465" spans="1:14" ht="30" hidden="1" outlineLevel="1">
      <c r="A465" s="68">
        <f t="shared" si="51"/>
        <v>15</v>
      </c>
      <c r="B465" s="234" t="str">
        <f t="shared" si="51"/>
        <v>Supply, Errection, testing &amp; commissioning of Air Conditioning System at NPTP U-8, Parli-V</v>
      </c>
      <c r="C465" s="192" t="str">
        <f t="shared" si="51"/>
        <v>MERC CAPEX Approval in MTR Order 296 of 2019</v>
      </c>
      <c r="D465" s="183" t="str">
        <f t="shared" si="51"/>
        <v>-</v>
      </c>
      <c r="E465" s="28">
        <f t="shared" si="51"/>
        <v>0</v>
      </c>
      <c r="F465" s="404">
        <f t="shared" ref="F465:F528" si="52">F72+I72</f>
        <v>0.15304309999999999</v>
      </c>
      <c r="G465" s="404">
        <f t="shared" ref="G465:G528" si="53">G72+M72</f>
        <v>0.44729429999999998</v>
      </c>
      <c r="H465" s="404">
        <f t="shared" si="43"/>
        <v>-0.29425119999999999</v>
      </c>
      <c r="I465" s="404">
        <f>'F4.2'!V72</f>
        <v>0</v>
      </c>
      <c r="J465" s="404">
        <f>'F4.2'!AU72</f>
        <v>0</v>
      </c>
      <c r="K465" s="405"/>
      <c r="L465" s="405"/>
      <c r="M465" s="404">
        <f t="shared" si="44"/>
        <v>0</v>
      </c>
      <c r="N465" s="404">
        <f t="shared" si="45"/>
        <v>-0.29425119999999999</v>
      </c>
    </row>
    <row r="466" spans="1:14" ht="30" hidden="1" outlineLevel="1">
      <c r="A466" s="68">
        <f t="shared" si="51"/>
        <v>16</v>
      </c>
      <c r="B466" s="234" t="str">
        <f t="shared" si="51"/>
        <v>Supply, Errection, testing &amp; commissioning of Ventilation  System at NPTP U-8, Parli-V</v>
      </c>
      <c r="C466" s="192" t="str">
        <f t="shared" si="51"/>
        <v>MERC CAPEX Approval in MTR Order 296 of 2019</v>
      </c>
      <c r="D466" s="183" t="str">
        <f t="shared" si="51"/>
        <v>-</v>
      </c>
      <c r="E466" s="28">
        <f t="shared" si="51"/>
        <v>0</v>
      </c>
      <c r="F466" s="404">
        <f t="shared" si="52"/>
        <v>1.2036</v>
      </c>
      <c r="G466" s="404">
        <f t="shared" si="53"/>
        <v>1.2036</v>
      </c>
      <c r="H466" s="404">
        <f t="shared" ref="H466:H529" si="54">F466-G466</f>
        <v>0</v>
      </c>
      <c r="I466" s="404">
        <f>'F4.2'!V73</f>
        <v>0.91</v>
      </c>
      <c r="J466" s="404">
        <f>'F4.2'!AU73</f>
        <v>0</v>
      </c>
      <c r="K466" s="405"/>
      <c r="L466" s="405"/>
      <c r="M466" s="404">
        <f t="shared" ref="M466:M529" si="55">SUM(J466:L466)</f>
        <v>0</v>
      </c>
      <c r="N466" s="404">
        <f t="shared" ref="N466:N529" si="56">H466+I466-M466</f>
        <v>0.91</v>
      </c>
    </row>
    <row r="467" spans="1:14" ht="30" hidden="1" outlineLevel="1">
      <c r="A467" s="68">
        <f t="shared" si="51"/>
        <v>17</v>
      </c>
      <c r="B467" s="234" t="str">
        <f t="shared" si="51"/>
        <v>Supply, Errection, testing &amp; commissioning of Elevator works.</v>
      </c>
      <c r="C467" s="192" t="str">
        <f t="shared" si="51"/>
        <v>MERC CAPEX Approval in MTR Order 296 of 2019</v>
      </c>
      <c r="D467" s="183" t="str">
        <f t="shared" si="51"/>
        <v>-</v>
      </c>
      <c r="E467" s="28">
        <f t="shared" si="51"/>
        <v>0</v>
      </c>
      <c r="F467" s="404">
        <f t="shared" si="52"/>
        <v>0</v>
      </c>
      <c r="G467" s="404">
        <f t="shared" si="53"/>
        <v>0</v>
      </c>
      <c r="H467" s="404">
        <f t="shared" si="54"/>
        <v>0</v>
      </c>
      <c r="I467" s="404">
        <f>'F4.2'!V74</f>
        <v>3.5173187000000001</v>
      </c>
      <c r="J467" s="404">
        <f>'F4.2'!AU74</f>
        <v>3.5173187000000001</v>
      </c>
      <c r="K467" s="405"/>
      <c r="L467" s="405"/>
      <c r="M467" s="404">
        <f t="shared" si="55"/>
        <v>3.5173187000000001</v>
      </c>
      <c r="N467" s="404">
        <f t="shared" si="56"/>
        <v>0</v>
      </c>
    </row>
    <row r="468" spans="1:14" ht="30" hidden="1" outlineLevel="1">
      <c r="A468" s="68">
        <f t="shared" si="51"/>
        <v>18</v>
      </c>
      <c r="B468" s="234" t="str">
        <f t="shared" si="51"/>
        <v>Work contract for dismentaling, supply, erection &amp; commissioning of MRHS</v>
      </c>
      <c r="C468" s="192" t="str">
        <f t="shared" si="51"/>
        <v>MERC CAPEX Approval in MTR Order 296 of 2019</v>
      </c>
      <c r="D468" s="183" t="str">
        <f t="shared" si="51"/>
        <v>-</v>
      </c>
      <c r="E468" s="28">
        <f t="shared" si="51"/>
        <v>0</v>
      </c>
      <c r="F468" s="404">
        <f t="shared" si="52"/>
        <v>0</v>
      </c>
      <c r="G468" s="404">
        <f t="shared" si="53"/>
        <v>0</v>
      </c>
      <c r="H468" s="404">
        <f t="shared" si="54"/>
        <v>0</v>
      </c>
      <c r="I468" s="404">
        <f>'F4.2'!V75</f>
        <v>2.2335039999999999</v>
      </c>
      <c r="J468" s="404">
        <f>'F4.2'!AU75</f>
        <v>2.2335039999999999</v>
      </c>
      <c r="K468" s="405"/>
      <c r="L468" s="405"/>
      <c r="M468" s="404">
        <f t="shared" si="55"/>
        <v>2.2335039999999999</v>
      </c>
      <c r="N468" s="404">
        <f t="shared" si="56"/>
        <v>0</v>
      </c>
    </row>
    <row r="469" spans="1:14" ht="45" hidden="1" outlineLevel="1">
      <c r="A469" s="68">
        <f t="shared" si="51"/>
        <v>19</v>
      </c>
      <c r="B469" s="234" t="str">
        <f t="shared" si="51"/>
        <v>Supply, Errection, testing &amp; commissioning of FF System, Smoke detection &amp; Fire stop mortar &amp; Fire retradant cable coating for conveyor 09 &amp; 10</v>
      </c>
      <c r="C469" s="192" t="str">
        <f t="shared" si="51"/>
        <v>MERC CAPEX Approval in MTR Order 296 of 2019</v>
      </c>
      <c r="D469" s="183" t="str">
        <f t="shared" si="51"/>
        <v>-</v>
      </c>
      <c r="E469" s="28">
        <f t="shared" si="51"/>
        <v>0</v>
      </c>
      <c r="F469" s="404">
        <f t="shared" si="52"/>
        <v>0</v>
      </c>
      <c r="G469" s="404">
        <f t="shared" si="53"/>
        <v>0</v>
      </c>
      <c r="H469" s="404">
        <f t="shared" si="54"/>
        <v>0</v>
      </c>
      <c r="I469" s="404">
        <f>'F4.2'!V76</f>
        <v>0.22170519999999999</v>
      </c>
      <c r="J469" s="404">
        <f>'F4.2'!AU76</f>
        <v>0.51866310000000004</v>
      </c>
      <c r="K469" s="405"/>
      <c r="L469" s="405"/>
      <c r="M469" s="404">
        <f t="shared" si="55"/>
        <v>0.51866310000000004</v>
      </c>
      <c r="N469" s="404">
        <f t="shared" si="56"/>
        <v>-0.29695790000000005</v>
      </c>
    </row>
    <row r="470" spans="1:14" ht="30" hidden="1" outlineLevel="1">
      <c r="A470" s="68">
        <f t="shared" si="51"/>
        <v>20</v>
      </c>
      <c r="B470" s="234" t="str">
        <f t="shared" si="51"/>
        <v>Supply, Errection, testing &amp; commissioning of Chimney Elevator</v>
      </c>
      <c r="C470" s="192" t="str">
        <f t="shared" si="51"/>
        <v>MERC CAPEX Approval in MTR Order 296 of 2019</v>
      </c>
      <c r="D470" s="183" t="str">
        <f t="shared" si="51"/>
        <v>-</v>
      </c>
      <c r="E470" s="28">
        <f t="shared" si="51"/>
        <v>0</v>
      </c>
      <c r="F470" s="404">
        <f t="shared" si="52"/>
        <v>0</v>
      </c>
      <c r="G470" s="404">
        <f t="shared" si="53"/>
        <v>0</v>
      </c>
      <c r="H470" s="404">
        <f t="shared" si="54"/>
        <v>0</v>
      </c>
      <c r="I470" s="404">
        <f>'F4.2'!V77</f>
        <v>1.060802</v>
      </c>
      <c r="J470" s="404">
        <f>'F4.2'!AU77</f>
        <v>0</v>
      </c>
      <c r="K470" s="405"/>
      <c r="L470" s="405"/>
      <c r="M470" s="404">
        <f t="shared" si="55"/>
        <v>0</v>
      </c>
      <c r="N470" s="404">
        <f t="shared" si="56"/>
        <v>1.060802</v>
      </c>
    </row>
    <row r="471" spans="1:14" ht="30" hidden="1" outlineLevel="1">
      <c r="A471" s="68">
        <f t="shared" ref="A471:E480" si="57">A78</f>
        <v>21</v>
      </c>
      <c r="B471" s="234" t="str">
        <f t="shared" si="57"/>
        <v>Supply, Errection, testing &amp; commissioning work of GEHO Pumps.</v>
      </c>
      <c r="C471" s="192" t="str">
        <f t="shared" si="57"/>
        <v>MERC CAPEX Approval in MTR Order 296 of 2019</v>
      </c>
      <c r="D471" s="183" t="str">
        <f t="shared" si="57"/>
        <v>-</v>
      </c>
      <c r="E471" s="28">
        <f t="shared" si="57"/>
        <v>0</v>
      </c>
      <c r="F471" s="404">
        <f t="shared" si="52"/>
        <v>0</v>
      </c>
      <c r="G471" s="404">
        <f t="shared" si="53"/>
        <v>0</v>
      </c>
      <c r="H471" s="404">
        <f t="shared" si="54"/>
        <v>0</v>
      </c>
      <c r="I471" s="404">
        <f>'F4.2'!V78</f>
        <v>0</v>
      </c>
      <c r="J471" s="404">
        <f>'F4.2'!AU78</f>
        <v>0</v>
      </c>
      <c r="K471" s="405"/>
      <c r="L471" s="405"/>
      <c r="M471" s="404">
        <f t="shared" si="55"/>
        <v>0</v>
      </c>
      <c r="N471" s="404">
        <f t="shared" si="56"/>
        <v>0</v>
      </c>
    </row>
    <row r="472" spans="1:14" ht="30" hidden="1" outlineLevel="1">
      <c r="A472" s="68">
        <f t="shared" si="57"/>
        <v>22</v>
      </c>
      <c r="B472" s="234" t="str">
        <f t="shared" si="57"/>
        <v>Procurement of various Mandetory spares of BOP packages</v>
      </c>
      <c r="C472" s="192" t="str">
        <f t="shared" si="57"/>
        <v>MERC CAPEX Approval in MTR Order 296 of 2019</v>
      </c>
      <c r="D472" s="183" t="str">
        <f t="shared" si="57"/>
        <v>-</v>
      </c>
      <c r="E472" s="28">
        <f t="shared" si="57"/>
        <v>0</v>
      </c>
      <c r="F472" s="404">
        <f t="shared" si="52"/>
        <v>0</v>
      </c>
      <c r="G472" s="404">
        <f t="shared" si="53"/>
        <v>0</v>
      </c>
      <c r="H472" s="404">
        <f t="shared" si="54"/>
        <v>0</v>
      </c>
      <c r="I472" s="404">
        <f>'F4.2'!V79</f>
        <v>0</v>
      </c>
      <c r="J472" s="404">
        <f>'F4.2'!AU79</f>
        <v>0</v>
      </c>
      <c r="K472" s="405"/>
      <c r="L472" s="405"/>
      <c r="M472" s="404">
        <f t="shared" si="55"/>
        <v>0</v>
      </c>
      <c r="N472" s="404">
        <f t="shared" si="56"/>
        <v>0</v>
      </c>
    </row>
    <row r="473" spans="1:14" ht="31.5" hidden="1" outlineLevel="1">
      <c r="A473" s="205">
        <f t="shared" si="57"/>
        <v>0</v>
      </c>
      <c r="B473" s="206" t="str">
        <f t="shared" si="57"/>
        <v>Balance civil work of BOP scope at 250 MW Parli-V</v>
      </c>
      <c r="C473" s="208" t="str">
        <f t="shared" si="57"/>
        <v>MERC CAPEX Approval in MTR Order 296 of 2019</v>
      </c>
      <c r="D473" s="210" t="str">
        <f t="shared" si="57"/>
        <v>-</v>
      </c>
      <c r="E473" s="223">
        <f t="shared" si="57"/>
        <v>45.323799999999991</v>
      </c>
      <c r="F473" s="404">
        <f t="shared" si="52"/>
        <v>0</v>
      </c>
      <c r="G473" s="404">
        <f t="shared" si="53"/>
        <v>0</v>
      </c>
      <c r="H473" s="404">
        <f t="shared" si="54"/>
        <v>0</v>
      </c>
      <c r="I473" s="404">
        <f>'F4.2'!V80</f>
        <v>0.55711806000000097</v>
      </c>
      <c r="J473" s="404">
        <f>'F4.2'!AU80</f>
        <v>16.720000000000002</v>
      </c>
      <c r="K473" s="405"/>
      <c r="L473" s="405"/>
      <c r="M473" s="404">
        <f t="shared" si="55"/>
        <v>16.720000000000002</v>
      </c>
      <c r="N473" s="404">
        <f t="shared" si="56"/>
        <v>-16.162881940000002</v>
      </c>
    </row>
    <row r="474" spans="1:14" ht="30" hidden="1" outlineLevel="1">
      <c r="A474" s="68">
        <f t="shared" si="57"/>
        <v>1</v>
      </c>
      <c r="B474" s="122" t="str">
        <f t="shared" si="57"/>
        <v>Area grading</v>
      </c>
      <c r="C474" s="192" t="str">
        <f t="shared" si="57"/>
        <v>MERC CAPEX Approval in MTR Order 296 of 2019</v>
      </c>
      <c r="D474" s="183" t="str">
        <f t="shared" si="57"/>
        <v>-</v>
      </c>
      <c r="E474" s="28">
        <f t="shared" si="57"/>
        <v>0</v>
      </c>
      <c r="F474" s="404">
        <f t="shared" si="52"/>
        <v>6.6028819399999996</v>
      </c>
      <c r="G474" s="404">
        <f t="shared" si="53"/>
        <v>0</v>
      </c>
      <c r="H474" s="404">
        <f t="shared" si="54"/>
        <v>6.6028819399999996</v>
      </c>
      <c r="I474" s="404">
        <f>'F4.2'!V81</f>
        <v>0.38375873999999999</v>
      </c>
      <c r="J474" s="404">
        <f>'F4.2'!AU81</f>
        <v>0.89</v>
      </c>
      <c r="K474" s="405"/>
      <c r="L474" s="405"/>
      <c r="M474" s="404">
        <f t="shared" si="55"/>
        <v>0.89</v>
      </c>
      <c r="N474" s="404">
        <f t="shared" si="56"/>
        <v>6.0966406800000001</v>
      </c>
    </row>
    <row r="475" spans="1:14" ht="30" hidden="1" outlineLevel="1">
      <c r="A475" s="68">
        <f t="shared" si="57"/>
        <v>2</v>
      </c>
      <c r="B475" s="122" t="str">
        <f t="shared" si="57"/>
        <v>CMD</v>
      </c>
      <c r="C475" s="192" t="str">
        <f t="shared" si="57"/>
        <v>MERC CAPEX Approval in MTR Order 296 of 2019</v>
      </c>
      <c r="D475" s="183" t="str">
        <f t="shared" si="57"/>
        <v>-</v>
      </c>
      <c r="E475" s="28">
        <f t="shared" si="57"/>
        <v>0</v>
      </c>
      <c r="F475" s="404">
        <f t="shared" si="52"/>
        <v>0.76624126000000015</v>
      </c>
      <c r="G475" s="404">
        <f t="shared" si="53"/>
        <v>0</v>
      </c>
      <c r="H475" s="404">
        <f t="shared" si="54"/>
        <v>0.76624126000000015</v>
      </c>
      <c r="I475" s="404">
        <f>'F4.2'!V82</f>
        <v>0.47483324000000099</v>
      </c>
      <c r="J475" s="404">
        <f>'F4.2'!AU82</f>
        <v>1.3549000000000009</v>
      </c>
      <c r="K475" s="405"/>
      <c r="L475" s="405"/>
      <c r="M475" s="404">
        <f t="shared" si="55"/>
        <v>1.3549000000000009</v>
      </c>
      <c r="N475" s="404">
        <f t="shared" si="56"/>
        <v>-0.11382549999999969</v>
      </c>
    </row>
    <row r="476" spans="1:14" ht="30" hidden="1" outlineLevel="1">
      <c r="A476" s="68">
        <f t="shared" si="57"/>
        <v>3</v>
      </c>
      <c r="B476" s="122" t="str">
        <f t="shared" si="57"/>
        <v>Conveyor 09, 10 &amp; TP 06</v>
      </c>
      <c r="C476" s="192" t="str">
        <f t="shared" si="57"/>
        <v>MERC CAPEX Approval in MTR Order 296 of 2019</v>
      </c>
      <c r="D476" s="183" t="str">
        <f t="shared" si="57"/>
        <v>-</v>
      </c>
      <c r="E476" s="28">
        <f t="shared" si="57"/>
        <v>0</v>
      </c>
      <c r="F476" s="404">
        <f t="shared" si="52"/>
        <v>10.605166759999999</v>
      </c>
      <c r="G476" s="404">
        <f t="shared" si="53"/>
        <v>0</v>
      </c>
      <c r="H476" s="404">
        <f t="shared" si="54"/>
        <v>10.605166759999999</v>
      </c>
      <c r="I476" s="404">
        <f>'F4.2'!V83</f>
        <v>3.9553725000000002</v>
      </c>
      <c r="J476" s="404">
        <f>'F4.2'!AU83</f>
        <v>10.1</v>
      </c>
      <c r="K476" s="405"/>
      <c r="L476" s="405"/>
      <c r="M476" s="404">
        <f t="shared" si="55"/>
        <v>10.1</v>
      </c>
      <c r="N476" s="404">
        <f t="shared" si="56"/>
        <v>4.4605392599999991</v>
      </c>
    </row>
    <row r="477" spans="1:14" ht="30" hidden="1" outlineLevel="1">
      <c r="A477" s="68">
        <f t="shared" si="57"/>
        <v>4</v>
      </c>
      <c r="B477" s="122" t="str">
        <f t="shared" si="57"/>
        <v>Finishing item</v>
      </c>
      <c r="C477" s="192" t="str">
        <f t="shared" si="57"/>
        <v>MERC CAPEX Approval in MTR Order 296 of 2019</v>
      </c>
      <c r="D477" s="183" t="str">
        <f t="shared" si="57"/>
        <v>-</v>
      </c>
      <c r="E477" s="28">
        <f t="shared" si="57"/>
        <v>0</v>
      </c>
      <c r="F477" s="404">
        <f t="shared" si="52"/>
        <v>6.1446274999999995</v>
      </c>
      <c r="G477" s="404">
        <f t="shared" si="53"/>
        <v>0</v>
      </c>
      <c r="H477" s="404">
        <f t="shared" si="54"/>
        <v>6.1446274999999995</v>
      </c>
      <c r="I477" s="404">
        <f>'F4.2'!V84</f>
        <v>1.94033754</v>
      </c>
      <c r="J477" s="404">
        <f>'F4.2'!AU84</f>
        <v>4.6505999999999998</v>
      </c>
      <c r="K477" s="405"/>
      <c r="L477" s="405"/>
      <c r="M477" s="404">
        <f t="shared" si="55"/>
        <v>4.6505999999999998</v>
      </c>
      <c r="N477" s="404">
        <f t="shared" si="56"/>
        <v>3.4343650400000003</v>
      </c>
    </row>
    <row r="478" spans="1:14" ht="30" hidden="1" outlineLevel="1">
      <c r="A478" s="68">
        <f t="shared" si="57"/>
        <v>5</v>
      </c>
      <c r="B478" s="122" t="str">
        <f t="shared" si="57"/>
        <v>Drain &amp; nala</v>
      </c>
      <c r="C478" s="192" t="str">
        <f t="shared" si="57"/>
        <v>MERC CAPEX Approval in MTR Order 296 of 2019</v>
      </c>
      <c r="D478" s="183" t="str">
        <f t="shared" si="57"/>
        <v>-</v>
      </c>
      <c r="E478" s="28">
        <f t="shared" si="57"/>
        <v>0</v>
      </c>
      <c r="F478" s="404">
        <f t="shared" si="52"/>
        <v>2.7096624600000001</v>
      </c>
      <c r="G478" s="404">
        <f t="shared" si="53"/>
        <v>0</v>
      </c>
      <c r="H478" s="404">
        <f t="shared" si="54"/>
        <v>2.7096624600000001</v>
      </c>
      <c r="I478" s="404">
        <f>'F4.2'!V85</f>
        <v>2.3751707799999999</v>
      </c>
      <c r="J478" s="404">
        <f>'F4.2'!AU85</f>
        <v>11.79</v>
      </c>
      <c r="K478" s="405"/>
      <c r="L478" s="405"/>
      <c r="M478" s="404">
        <f t="shared" si="55"/>
        <v>11.79</v>
      </c>
      <c r="N478" s="404">
        <f t="shared" si="56"/>
        <v>-6.7051667599999991</v>
      </c>
    </row>
    <row r="479" spans="1:14" ht="30" hidden="1" outlineLevel="1">
      <c r="A479" s="68">
        <f t="shared" si="57"/>
        <v>6</v>
      </c>
      <c r="B479" s="122" t="str">
        <f t="shared" si="57"/>
        <v>Internal roads</v>
      </c>
      <c r="C479" s="192" t="str">
        <f t="shared" si="57"/>
        <v>MERC CAPEX Approval in MTR Order 296 of 2019</v>
      </c>
      <c r="D479" s="183" t="str">
        <f t="shared" si="57"/>
        <v>-</v>
      </c>
      <c r="E479" s="28">
        <f t="shared" si="57"/>
        <v>0</v>
      </c>
      <c r="F479" s="404">
        <f t="shared" si="52"/>
        <v>9.4148292199999997</v>
      </c>
      <c r="G479" s="404">
        <f t="shared" si="53"/>
        <v>0</v>
      </c>
      <c r="H479" s="404">
        <f t="shared" si="54"/>
        <v>9.4148292199999997</v>
      </c>
      <c r="I479" s="404">
        <f>'F4.2'!V86</f>
        <v>0.33731576000000002</v>
      </c>
      <c r="J479" s="404">
        <f>'F4.2'!AU86</f>
        <v>1.5</v>
      </c>
      <c r="K479" s="405"/>
      <c r="L479" s="405"/>
      <c r="M479" s="404">
        <f t="shared" si="55"/>
        <v>1.5</v>
      </c>
      <c r="N479" s="404">
        <f t="shared" si="56"/>
        <v>8.2521449799999989</v>
      </c>
    </row>
    <row r="480" spans="1:14" ht="30" hidden="1" outlineLevel="1">
      <c r="A480" s="68">
        <f t="shared" si="57"/>
        <v>7</v>
      </c>
      <c r="B480" s="122" t="str">
        <f t="shared" si="57"/>
        <v>Stacker &amp; reclaimer</v>
      </c>
      <c r="C480" s="192" t="str">
        <f t="shared" si="57"/>
        <v>MERC CAPEX Approval in MTR Order 296 of 2019</v>
      </c>
      <c r="D480" s="183" t="str">
        <f t="shared" si="57"/>
        <v>-</v>
      </c>
      <c r="E480" s="28">
        <f t="shared" si="57"/>
        <v>0</v>
      </c>
      <c r="F480" s="404">
        <f t="shared" si="52"/>
        <v>1.1626842399999999</v>
      </c>
      <c r="G480" s="404">
        <f t="shared" si="53"/>
        <v>0</v>
      </c>
      <c r="H480" s="404">
        <f t="shared" si="54"/>
        <v>1.1626842399999999</v>
      </c>
      <c r="I480" s="404">
        <f>'F4.2'!V87</f>
        <v>0</v>
      </c>
      <c r="J480" s="404">
        <f>'F4.2'!AU87</f>
        <v>0</v>
      </c>
      <c r="K480" s="405"/>
      <c r="L480" s="405"/>
      <c r="M480" s="404">
        <f t="shared" si="55"/>
        <v>0</v>
      </c>
      <c r="N480" s="404">
        <f t="shared" si="56"/>
        <v>1.1626842399999999</v>
      </c>
    </row>
    <row r="481" spans="1:16" ht="15.75" hidden="1" outlineLevel="1">
      <c r="A481" s="205">
        <f t="shared" ref="A481:E490" si="58">A88</f>
        <v>0</v>
      </c>
      <c r="B481" s="206" t="str">
        <f t="shared" si="58"/>
        <v>Other Add Cap</v>
      </c>
      <c r="C481" s="208">
        <f t="shared" si="58"/>
        <v>0</v>
      </c>
      <c r="D481" s="210" t="str">
        <f t="shared" si="58"/>
        <v>-</v>
      </c>
      <c r="E481" s="204">
        <f t="shared" si="58"/>
        <v>0</v>
      </c>
      <c r="F481" s="404">
        <f t="shared" si="52"/>
        <v>0</v>
      </c>
      <c r="G481" s="404">
        <f t="shared" si="53"/>
        <v>0</v>
      </c>
      <c r="H481" s="404">
        <f t="shared" si="54"/>
        <v>0</v>
      </c>
      <c r="I481" s="404">
        <f>'F4.2'!V88</f>
        <v>0</v>
      </c>
      <c r="J481" s="404">
        <f>'F4.2'!AU88</f>
        <v>0</v>
      </c>
      <c r="K481" s="405"/>
      <c r="L481" s="405"/>
      <c r="M481" s="404">
        <f t="shared" si="55"/>
        <v>0</v>
      </c>
      <c r="N481" s="404">
        <f t="shared" si="56"/>
        <v>0</v>
      </c>
    </row>
    <row r="482" spans="1:16" ht="15.75" hidden="1" outlineLevel="1">
      <c r="A482" s="53">
        <f t="shared" si="58"/>
        <v>0</v>
      </c>
      <c r="B482" s="235" t="str">
        <f t="shared" si="58"/>
        <v>Laboratory set up</v>
      </c>
      <c r="C482" s="185" t="str">
        <f t="shared" si="58"/>
        <v>Add Cap (As per 296 of 2019)</v>
      </c>
      <c r="D482" s="183" t="str">
        <f t="shared" si="58"/>
        <v>-</v>
      </c>
      <c r="E482" s="229">
        <f t="shared" si="58"/>
        <v>0</v>
      </c>
      <c r="F482" s="404">
        <f t="shared" si="52"/>
        <v>0</v>
      </c>
      <c r="G482" s="404">
        <f t="shared" si="53"/>
        <v>0</v>
      </c>
      <c r="H482" s="404">
        <f t="shared" si="54"/>
        <v>0</v>
      </c>
      <c r="I482" s="404">
        <f>'F4.2'!V89</f>
        <v>0</v>
      </c>
      <c r="J482" s="404">
        <f>'F4.2'!AU89</f>
        <v>0</v>
      </c>
      <c r="K482" s="405"/>
      <c r="L482" s="405"/>
      <c r="M482" s="404">
        <f t="shared" si="55"/>
        <v>0</v>
      </c>
      <c r="N482" s="404">
        <f t="shared" si="56"/>
        <v>0</v>
      </c>
    </row>
    <row r="483" spans="1:16" ht="31.5" hidden="1" outlineLevel="1">
      <c r="A483" s="53">
        <f t="shared" si="58"/>
        <v>1</v>
      </c>
      <c r="B483" s="236" t="str">
        <f t="shared" si="58"/>
        <v>Supply of Analytical Instruments for condition monitoring Laboratory for 1X250 MW of   NPTPS, Parli-V.</v>
      </c>
      <c r="C483" s="185" t="str">
        <f t="shared" si="58"/>
        <v>Add Cap (As per 296 of 2019)</v>
      </c>
      <c r="D483" s="188" t="str">
        <f t="shared" si="58"/>
        <v>-</v>
      </c>
      <c r="E483" s="57">
        <f t="shared" si="58"/>
        <v>0.5</v>
      </c>
      <c r="F483" s="404">
        <f t="shared" si="52"/>
        <v>0.49655460000000001</v>
      </c>
      <c r="G483" s="404">
        <f t="shared" si="53"/>
        <v>0.49655460000000001</v>
      </c>
      <c r="H483" s="404">
        <f t="shared" si="54"/>
        <v>0</v>
      </c>
      <c r="I483" s="404">
        <f>'F4.2'!V90</f>
        <v>0</v>
      </c>
      <c r="J483" s="404">
        <f>'F4.2'!AU90</f>
        <v>0</v>
      </c>
      <c r="K483" s="405"/>
      <c r="L483" s="405"/>
      <c r="M483" s="404">
        <f t="shared" si="55"/>
        <v>0</v>
      </c>
      <c r="N483" s="404">
        <f t="shared" si="56"/>
        <v>0</v>
      </c>
    </row>
    <row r="484" spans="1:16" ht="31.5" hidden="1" outlineLevel="1">
      <c r="A484" s="53">
        <f t="shared" si="58"/>
        <v>2</v>
      </c>
      <c r="B484" s="236" t="str">
        <f t="shared" si="58"/>
        <v>Supply of Analytical Instruments for Water Analysis Laboratory for 1X250 MW of   NPTPS, Parli-V</v>
      </c>
      <c r="C484" s="185" t="str">
        <f t="shared" si="58"/>
        <v>Add Cap (As per 296 of 2019)</v>
      </c>
      <c r="D484" s="183" t="str">
        <f t="shared" si="58"/>
        <v>-</v>
      </c>
      <c r="E484" s="57">
        <f t="shared" si="58"/>
        <v>1.23</v>
      </c>
      <c r="F484" s="404">
        <f t="shared" si="52"/>
        <v>0.29846889999999998</v>
      </c>
      <c r="G484" s="404">
        <f t="shared" si="53"/>
        <v>0.29846889999999998</v>
      </c>
      <c r="H484" s="404">
        <f t="shared" si="54"/>
        <v>0</v>
      </c>
      <c r="I484" s="404">
        <f>'F4.2'!V91</f>
        <v>0</v>
      </c>
      <c r="J484" s="404">
        <f>'F4.2'!AU91</f>
        <v>0</v>
      </c>
      <c r="K484" s="405"/>
      <c r="L484" s="405"/>
      <c r="M484" s="404">
        <f t="shared" si="55"/>
        <v>0</v>
      </c>
      <c r="N484" s="404">
        <f t="shared" si="56"/>
        <v>0</v>
      </c>
    </row>
    <row r="485" spans="1:16" ht="31.5" hidden="1" outlineLevel="1">
      <c r="A485" s="53">
        <f t="shared" si="58"/>
        <v>3</v>
      </c>
      <c r="B485" s="236" t="str">
        <f t="shared" si="58"/>
        <v>Supply of Analytical Instruments for Environment Laboratory for 1 x 250 MW, NPTPS, Parli-V.</v>
      </c>
      <c r="C485" s="185" t="str">
        <f t="shared" si="58"/>
        <v>Add Cap (As per 296 of 2019)</v>
      </c>
      <c r="D485" s="188" t="str">
        <f t="shared" si="58"/>
        <v>-</v>
      </c>
      <c r="E485" s="57">
        <f t="shared" si="58"/>
        <v>0.39</v>
      </c>
      <c r="F485" s="404">
        <f t="shared" si="52"/>
        <v>0.36579919999999999</v>
      </c>
      <c r="G485" s="404">
        <f t="shared" si="53"/>
        <v>0.36579919999999999</v>
      </c>
      <c r="H485" s="404">
        <f t="shared" si="54"/>
        <v>0</v>
      </c>
      <c r="I485" s="404">
        <f>'F4.2'!V92</f>
        <v>0</v>
      </c>
      <c r="J485" s="404">
        <f>'F4.2'!AU92</f>
        <v>0</v>
      </c>
      <c r="K485" s="405"/>
      <c r="L485" s="405"/>
      <c r="M485" s="404">
        <f t="shared" si="55"/>
        <v>0</v>
      </c>
      <c r="N485" s="404">
        <f t="shared" si="56"/>
        <v>0</v>
      </c>
    </row>
    <row r="486" spans="1:16" ht="31.5" hidden="1" outlineLevel="1">
      <c r="A486" s="53">
        <f t="shared" si="58"/>
        <v>4</v>
      </c>
      <c r="B486" s="236" t="str">
        <f t="shared" si="58"/>
        <v>Supply of Analytical Instruments for Precision Laboratory for 1 x 250 MW, NPTPS, Parli-V.</v>
      </c>
      <c r="C486" s="185" t="str">
        <f t="shared" si="58"/>
        <v>Add Cap (As per 296 of 2019)</v>
      </c>
      <c r="D486" s="183" t="str">
        <f t="shared" si="58"/>
        <v>-</v>
      </c>
      <c r="E486" s="57">
        <f t="shared" si="58"/>
        <v>1</v>
      </c>
      <c r="F486" s="404">
        <f t="shared" si="52"/>
        <v>0</v>
      </c>
      <c r="G486" s="404">
        <f t="shared" si="53"/>
        <v>0</v>
      </c>
      <c r="H486" s="404">
        <f t="shared" si="54"/>
        <v>0</v>
      </c>
      <c r="I486" s="404">
        <f>'F4.2'!V93</f>
        <v>0</v>
      </c>
      <c r="J486" s="404">
        <f>'F4.2'!AU93</f>
        <v>0</v>
      </c>
      <c r="K486" s="405"/>
      <c r="L486" s="405"/>
      <c r="M486" s="404">
        <f t="shared" si="55"/>
        <v>0</v>
      </c>
      <c r="N486" s="404">
        <f t="shared" si="56"/>
        <v>0</v>
      </c>
    </row>
    <row r="487" spans="1:16" ht="31.5" hidden="1" outlineLevel="1">
      <c r="A487" s="53">
        <f t="shared" si="58"/>
        <v>5</v>
      </c>
      <c r="B487" s="236" t="str">
        <f t="shared" si="58"/>
        <v>Supply of Analytical Instruments for General Laboratory of Water Treatment Plant of 1 x 250 MW, NPTPS, Parli-V.</v>
      </c>
      <c r="C487" s="185" t="str">
        <f t="shared" si="58"/>
        <v>Add Cap (As per 296 of 2019)</v>
      </c>
      <c r="D487" s="183" t="str">
        <f t="shared" si="58"/>
        <v>-</v>
      </c>
      <c r="E487" s="57">
        <f t="shared" si="58"/>
        <v>0.93</v>
      </c>
      <c r="F487" s="404">
        <f t="shared" si="52"/>
        <v>0</v>
      </c>
      <c r="G487" s="404">
        <f t="shared" si="53"/>
        <v>0</v>
      </c>
      <c r="H487" s="404">
        <f t="shared" si="54"/>
        <v>0</v>
      </c>
      <c r="I487" s="404">
        <f>'F4.2'!V94</f>
        <v>0</v>
      </c>
      <c r="J487" s="404">
        <f>'F4.2'!AU94</f>
        <v>0</v>
      </c>
      <c r="K487" s="405"/>
      <c r="L487" s="405"/>
      <c r="M487" s="404">
        <f t="shared" si="55"/>
        <v>0</v>
      </c>
      <c r="N487" s="404">
        <f t="shared" si="56"/>
        <v>0</v>
      </c>
    </row>
    <row r="488" spans="1:16" ht="31.5" hidden="1" outlineLevel="1">
      <c r="A488" s="53">
        <f t="shared" si="58"/>
        <v>6</v>
      </c>
      <c r="B488" s="236" t="str">
        <f t="shared" si="58"/>
        <v>Supply of Corrosion Monitor/Meter, Corrosion Coupon &amp; Coupon Rack for 1X250 MW of   NPTPS, Parli-V.</v>
      </c>
      <c r="C488" s="185" t="str">
        <f t="shared" si="58"/>
        <v>Add Cap (As per 296 of 2019)</v>
      </c>
      <c r="D488" s="183" t="str">
        <f t="shared" si="58"/>
        <v>-</v>
      </c>
      <c r="E488" s="57">
        <f t="shared" si="58"/>
        <v>0.34</v>
      </c>
      <c r="F488" s="404">
        <f t="shared" si="52"/>
        <v>0.347356836</v>
      </c>
      <c r="G488" s="404">
        <f t="shared" si="53"/>
        <v>0.347356836</v>
      </c>
      <c r="H488" s="404">
        <f t="shared" si="54"/>
        <v>0</v>
      </c>
      <c r="I488" s="404">
        <f>'F4.2'!V95</f>
        <v>0</v>
      </c>
      <c r="J488" s="404">
        <f>'F4.2'!AU95</f>
        <v>0</v>
      </c>
      <c r="K488" s="405"/>
      <c r="L488" s="405"/>
      <c r="M488" s="404">
        <f t="shared" si="55"/>
        <v>0</v>
      </c>
      <c r="N488" s="404">
        <f t="shared" si="56"/>
        <v>0</v>
      </c>
    </row>
    <row r="489" spans="1:16" ht="31.5" hidden="1" outlineLevel="1">
      <c r="A489" s="53">
        <f t="shared" si="58"/>
        <v>7</v>
      </c>
      <c r="B489" s="237" t="str">
        <f t="shared" si="58"/>
        <v>Supply of Analytical Instruments for Coal Analysis Laboratory for 1X250 MW of   NPTPS, Parli-V</v>
      </c>
      <c r="C489" s="185" t="str">
        <f t="shared" si="58"/>
        <v>Add Cap (As per 296 of 2019)</v>
      </c>
      <c r="D489" s="183" t="str">
        <f t="shared" si="58"/>
        <v>-</v>
      </c>
      <c r="E489" s="57">
        <f t="shared" si="58"/>
        <v>1.65</v>
      </c>
      <c r="F489" s="404">
        <f t="shared" si="52"/>
        <v>0.39444410000000002</v>
      </c>
      <c r="G489" s="404">
        <f t="shared" si="53"/>
        <v>0.39444410000000002</v>
      </c>
      <c r="H489" s="404">
        <f t="shared" si="54"/>
        <v>0</v>
      </c>
      <c r="I489" s="404">
        <f>'F4.2'!V96</f>
        <v>0</v>
      </c>
      <c r="J489" s="404">
        <f>'F4.2'!AU96</f>
        <v>0</v>
      </c>
      <c r="K489" s="405"/>
      <c r="L489" s="405"/>
      <c r="M489" s="404">
        <f t="shared" si="55"/>
        <v>0</v>
      </c>
      <c r="N489" s="404">
        <f t="shared" si="56"/>
        <v>0</v>
      </c>
      <c r="O489" s="270">
        <f t="shared" ref="O489:O491" si="59">MAX(0,IF(M489=0,0,IF(G489+M489&lt;E489,M489,E489-G489)))</f>
        <v>0</v>
      </c>
      <c r="P489" s="27">
        <f t="shared" ref="P489:P491" si="60">M489-O489</f>
        <v>0</v>
      </c>
    </row>
    <row r="490" spans="1:16" ht="15.75" hidden="1" outlineLevel="1">
      <c r="A490" s="53">
        <f t="shared" si="58"/>
        <v>9</v>
      </c>
      <c r="B490" s="235" t="str">
        <f t="shared" si="58"/>
        <v>Grade slab (WTP Area)</v>
      </c>
      <c r="C490" s="185" t="str">
        <f t="shared" si="58"/>
        <v>Add Cap (As per 296 of 2019)</v>
      </c>
      <c r="D490" s="183" t="str">
        <f t="shared" si="58"/>
        <v>-</v>
      </c>
      <c r="E490" s="229">
        <f t="shared" si="58"/>
        <v>1</v>
      </c>
      <c r="F490" s="404">
        <f t="shared" si="52"/>
        <v>0.99752063400000002</v>
      </c>
      <c r="G490" s="404">
        <f t="shared" si="53"/>
        <v>0.99752063400000002</v>
      </c>
      <c r="H490" s="404">
        <f t="shared" si="54"/>
        <v>0</v>
      </c>
      <c r="I490" s="404">
        <f>'F4.2'!V97</f>
        <v>0</v>
      </c>
      <c r="J490" s="404">
        <f>'F4.2'!AU97</f>
        <v>0</v>
      </c>
      <c r="K490" s="405"/>
      <c r="L490" s="405"/>
      <c r="M490" s="404">
        <f t="shared" si="55"/>
        <v>0</v>
      </c>
      <c r="N490" s="404">
        <f t="shared" si="56"/>
        <v>0</v>
      </c>
      <c r="O490" s="270">
        <f t="shared" si="59"/>
        <v>0</v>
      </c>
      <c r="P490" s="27">
        <f t="shared" si="60"/>
        <v>0</v>
      </c>
    </row>
    <row r="491" spans="1:16" ht="15.75" hidden="1" outlineLevel="1">
      <c r="A491" s="53">
        <f t="shared" ref="A491:E500" si="61">A98</f>
        <v>10</v>
      </c>
      <c r="B491" s="235" t="str">
        <f t="shared" si="61"/>
        <v>Grade slab (Near AHP Building)</v>
      </c>
      <c r="C491" s="185" t="str">
        <f t="shared" si="61"/>
        <v>Add Cap (As per 296 of 2019)</v>
      </c>
      <c r="D491" s="183" t="str">
        <f t="shared" si="61"/>
        <v>-</v>
      </c>
      <c r="E491" s="59">
        <f t="shared" si="61"/>
        <v>0.75</v>
      </c>
      <c r="F491" s="404">
        <f t="shared" si="52"/>
        <v>0.74556261000000001</v>
      </c>
      <c r="G491" s="404">
        <f t="shared" si="53"/>
        <v>0.74556261000000001</v>
      </c>
      <c r="H491" s="404">
        <f t="shared" si="54"/>
        <v>0</v>
      </c>
      <c r="I491" s="404">
        <f>'F4.2'!V98</f>
        <v>0</v>
      </c>
      <c r="J491" s="404">
        <f>'F4.2'!AU98</f>
        <v>0</v>
      </c>
      <c r="K491" s="405"/>
      <c r="L491" s="405"/>
      <c r="M491" s="404">
        <f t="shared" si="55"/>
        <v>0</v>
      </c>
      <c r="N491" s="404">
        <f t="shared" si="56"/>
        <v>0</v>
      </c>
      <c r="O491" s="270">
        <f t="shared" si="59"/>
        <v>0</v>
      </c>
      <c r="P491" s="27">
        <f t="shared" si="60"/>
        <v>0</v>
      </c>
    </row>
    <row r="492" spans="1:16" ht="15.75" hidden="1" outlineLevel="1">
      <c r="A492" s="54">
        <f t="shared" si="61"/>
        <v>11</v>
      </c>
      <c r="B492" s="238" t="str">
        <f t="shared" si="61"/>
        <v>Temporary shed for empty barrles &amp; filled barrles</v>
      </c>
      <c r="C492" s="185" t="str">
        <f t="shared" si="61"/>
        <v>Add Cap (As per 296 of 2019)</v>
      </c>
      <c r="D492" s="188" t="str">
        <f t="shared" si="61"/>
        <v>-</v>
      </c>
      <c r="E492" s="59">
        <f t="shared" si="61"/>
        <v>0.5</v>
      </c>
      <c r="F492" s="404">
        <f t="shared" si="52"/>
        <v>0.45635233799999997</v>
      </c>
      <c r="G492" s="404">
        <f t="shared" si="53"/>
        <v>0.45635233799999997</v>
      </c>
      <c r="H492" s="404">
        <f t="shared" si="54"/>
        <v>0</v>
      </c>
      <c r="I492" s="404">
        <f>'F4.2'!V99</f>
        <v>0</v>
      </c>
      <c r="J492" s="404">
        <f>'F4.2'!AU99</f>
        <v>0</v>
      </c>
      <c r="K492" s="405"/>
      <c r="L492" s="405"/>
      <c r="M492" s="404">
        <f t="shared" si="55"/>
        <v>0</v>
      </c>
      <c r="N492" s="404">
        <f t="shared" si="56"/>
        <v>0</v>
      </c>
    </row>
    <row r="493" spans="1:16" ht="15.75" hidden="1" outlineLevel="1">
      <c r="A493" s="53">
        <f t="shared" si="61"/>
        <v>12</v>
      </c>
      <c r="B493" s="239" t="str">
        <f t="shared" si="61"/>
        <v>Cabins for operators at TP.</v>
      </c>
      <c r="C493" s="185" t="str">
        <f t="shared" si="61"/>
        <v>Add Cap (As per 296 of 2019)</v>
      </c>
      <c r="D493" s="183" t="str">
        <f t="shared" si="61"/>
        <v>-</v>
      </c>
      <c r="E493" s="59">
        <f t="shared" si="61"/>
        <v>0.2</v>
      </c>
      <c r="F493" s="404">
        <f t="shared" si="52"/>
        <v>0.18583111099999999</v>
      </c>
      <c r="G493" s="404">
        <f t="shared" si="53"/>
        <v>0.18583111099999999</v>
      </c>
      <c r="H493" s="404">
        <f t="shared" si="54"/>
        <v>0</v>
      </c>
      <c r="I493" s="404">
        <f>'F4.2'!V100</f>
        <v>0</v>
      </c>
      <c r="J493" s="404">
        <f>'F4.2'!AU100</f>
        <v>0</v>
      </c>
      <c r="K493" s="405"/>
      <c r="L493" s="405"/>
      <c r="M493" s="404">
        <f t="shared" si="55"/>
        <v>0</v>
      </c>
      <c r="N493" s="404">
        <f t="shared" si="56"/>
        <v>0</v>
      </c>
    </row>
    <row r="494" spans="1:16" ht="15.75" hidden="1" outlineLevel="1">
      <c r="A494" s="53">
        <f t="shared" si="61"/>
        <v>13</v>
      </c>
      <c r="B494" s="238" t="str">
        <f t="shared" si="61"/>
        <v>Compound wall for isolation of administrative building.</v>
      </c>
      <c r="C494" s="185" t="str">
        <f t="shared" si="61"/>
        <v>Add Cap (As per 296 of 2019)</v>
      </c>
      <c r="D494" s="183" t="str">
        <f t="shared" si="61"/>
        <v>-</v>
      </c>
      <c r="E494" s="59">
        <f t="shared" si="61"/>
        <v>0.5</v>
      </c>
      <c r="F494" s="404">
        <f t="shared" si="52"/>
        <v>0</v>
      </c>
      <c r="G494" s="404">
        <f t="shared" si="53"/>
        <v>0</v>
      </c>
      <c r="H494" s="404">
        <f t="shared" si="54"/>
        <v>0</v>
      </c>
      <c r="I494" s="404">
        <f>'F4.2'!V101</f>
        <v>0</v>
      </c>
      <c r="J494" s="404">
        <f>'F4.2'!AU101</f>
        <v>0</v>
      </c>
      <c r="K494" s="405"/>
      <c r="L494" s="405"/>
      <c r="M494" s="404">
        <f t="shared" si="55"/>
        <v>0</v>
      </c>
      <c r="N494" s="404">
        <f t="shared" si="56"/>
        <v>0</v>
      </c>
    </row>
    <row r="495" spans="1:16" ht="47.25" hidden="1" outlineLevel="1">
      <c r="A495" s="53">
        <f t="shared" si="61"/>
        <v>14</v>
      </c>
      <c r="B495" s="239" t="str">
        <f t="shared" si="61"/>
        <v>Work of providing/ fixing of internal partitions of aluminium/Nova palm/glass/wooden for Unit 8 service building &amp; other allied builings in the premises.</v>
      </c>
      <c r="C495" s="185" t="str">
        <f t="shared" si="61"/>
        <v>Add Cap (As per 296 of 2019)</v>
      </c>
      <c r="D495" s="183" t="str">
        <f t="shared" si="61"/>
        <v>-</v>
      </c>
      <c r="E495" s="229">
        <f t="shared" si="61"/>
        <v>0.7</v>
      </c>
      <c r="F495" s="404">
        <f t="shared" si="52"/>
        <v>0.67356391299999996</v>
      </c>
      <c r="G495" s="404">
        <f t="shared" si="53"/>
        <v>0.67356391299999996</v>
      </c>
      <c r="H495" s="404">
        <f t="shared" si="54"/>
        <v>0</v>
      </c>
      <c r="I495" s="404">
        <f>'F4.2'!V102</f>
        <v>0</v>
      </c>
      <c r="J495" s="404">
        <f>'F4.2'!AU102</f>
        <v>0</v>
      </c>
      <c r="K495" s="405"/>
      <c r="L495" s="405"/>
      <c r="M495" s="404">
        <f t="shared" si="55"/>
        <v>0</v>
      </c>
      <c r="N495" s="404">
        <f t="shared" si="56"/>
        <v>0</v>
      </c>
    </row>
    <row r="496" spans="1:16" ht="45" hidden="1" outlineLevel="1">
      <c r="A496" s="226">
        <f t="shared" si="61"/>
        <v>15</v>
      </c>
      <c r="B496" s="240" t="str">
        <f t="shared" si="61"/>
        <v>Provision of DM and softening water line interconnection from u-6,7 to u-8 &amp; Provision of recovery of waste water from sandava pump house,NDCT.</v>
      </c>
      <c r="C496" s="185" t="str">
        <f t="shared" si="61"/>
        <v>Add Cap (As per 296 of 2019)</v>
      </c>
      <c r="D496" s="183" t="str">
        <f t="shared" si="61"/>
        <v>-</v>
      </c>
      <c r="E496" s="229">
        <f t="shared" si="61"/>
        <v>3</v>
      </c>
      <c r="F496" s="404">
        <f t="shared" si="52"/>
        <v>1.0266339840000001</v>
      </c>
      <c r="G496" s="404">
        <f t="shared" si="53"/>
        <v>1.0266339840000001</v>
      </c>
      <c r="H496" s="404">
        <f t="shared" si="54"/>
        <v>0</v>
      </c>
      <c r="I496" s="404">
        <f>'F4.2'!V103</f>
        <v>0</v>
      </c>
      <c r="J496" s="404">
        <f>'F4.2'!AU103</f>
        <v>0</v>
      </c>
      <c r="K496" s="405"/>
      <c r="L496" s="405"/>
      <c r="M496" s="404">
        <f t="shared" si="55"/>
        <v>0</v>
      </c>
      <c r="N496" s="404">
        <f t="shared" si="56"/>
        <v>0</v>
      </c>
    </row>
    <row r="497" spans="1:14" ht="15.75" hidden="1" outlineLevel="1">
      <c r="A497" s="227">
        <f t="shared" si="61"/>
        <v>0</v>
      </c>
      <c r="B497" s="241">
        <f t="shared" si="61"/>
        <v>0</v>
      </c>
      <c r="C497" s="185" t="str">
        <f t="shared" si="61"/>
        <v>Add Cap (As per 296 of 2019)</v>
      </c>
      <c r="D497" s="183" t="str">
        <f t="shared" si="61"/>
        <v>-</v>
      </c>
      <c r="E497" s="229">
        <f t="shared" si="61"/>
        <v>0</v>
      </c>
      <c r="F497" s="404">
        <f t="shared" si="52"/>
        <v>1.8371300820000001</v>
      </c>
      <c r="G497" s="404">
        <f t="shared" si="53"/>
        <v>1.8371300820000001</v>
      </c>
      <c r="H497" s="404">
        <f t="shared" si="54"/>
        <v>0</v>
      </c>
      <c r="I497" s="404">
        <f>'F4.2'!V104</f>
        <v>0</v>
      </c>
      <c r="J497" s="404">
        <f>'F4.2'!AU104</f>
        <v>0</v>
      </c>
      <c r="K497" s="405"/>
      <c r="L497" s="405"/>
      <c r="M497" s="404">
        <f t="shared" si="55"/>
        <v>0</v>
      </c>
      <c r="N497" s="404">
        <f t="shared" si="56"/>
        <v>0</v>
      </c>
    </row>
    <row r="498" spans="1:14" ht="15.75" hidden="1" outlineLevel="1">
      <c r="A498" s="53">
        <f t="shared" si="61"/>
        <v>16</v>
      </c>
      <c r="B498" s="242" t="str">
        <f t="shared" si="61"/>
        <v xml:space="preserve"> Hydraulic drive system modification.    </v>
      </c>
      <c r="C498" s="185" t="str">
        <f t="shared" si="61"/>
        <v>Add Cap (As per 296 of 2019)</v>
      </c>
      <c r="D498" s="183" t="str">
        <f t="shared" si="61"/>
        <v>-</v>
      </c>
      <c r="E498" s="56">
        <f t="shared" si="61"/>
        <v>2.5</v>
      </c>
      <c r="F498" s="404">
        <f t="shared" si="52"/>
        <v>2.4383865259999999</v>
      </c>
      <c r="G498" s="404">
        <f t="shared" si="53"/>
        <v>2.4383865259999999</v>
      </c>
      <c r="H498" s="404">
        <f t="shared" si="54"/>
        <v>0</v>
      </c>
      <c r="I498" s="404">
        <f>'F4.2'!V105</f>
        <v>0</v>
      </c>
      <c r="J498" s="404">
        <f>'F4.2'!AU105</f>
        <v>0</v>
      </c>
      <c r="K498" s="405"/>
      <c r="L498" s="405"/>
      <c r="M498" s="404">
        <f t="shared" si="55"/>
        <v>0</v>
      </c>
      <c r="N498" s="404">
        <f t="shared" si="56"/>
        <v>0</v>
      </c>
    </row>
    <row r="499" spans="1:14" ht="15.75" hidden="1" outlineLevel="1">
      <c r="A499" s="53">
        <f t="shared" si="61"/>
        <v>17</v>
      </c>
      <c r="B499" s="242" t="str">
        <f t="shared" si="61"/>
        <v xml:space="preserve">Link conveyor from Con-2 of U-6/7 to Con.-2AB of U-8. </v>
      </c>
      <c r="C499" s="185" t="str">
        <f t="shared" si="61"/>
        <v>Add Cap (As per 296 of 2019)</v>
      </c>
      <c r="D499" s="183" t="str">
        <f t="shared" si="61"/>
        <v>-</v>
      </c>
      <c r="E499" s="56">
        <f t="shared" si="61"/>
        <v>3.7</v>
      </c>
      <c r="F499" s="404">
        <f t="shared" si="52"/>
        <v>3.8434434319999999</v>
      </c>
      <c r="G499" s="404">
        <f t="shared" si="53"/>
        <v>3.8434434319999999</v>
      </c>
      <c r="H499" s="404">
        <f t="shared" si="54"/>
        <v>0</v>
      </c>
      <c r="I499" s="404">
        <f>'F4.2'!V106</f>
        <v>0.80000000000000027</v>
      </c>
      <c r="J499" s="404">
        <f>'F4.2'!AU106</f>
        <v>18.812928558999999</v>
      </c>
      <c r="K499" s="405"/>
      <c r="L499" s="405"/>
      <c r="M499" s="404">
        <f t="shared" si="55"/>
        <v>18.812928558999999</v>
      </c>
      <c r="N499" s="404">
        <f t="shared" si="56"/>
        <v>-18.012928558999999</v>
      </c>
    </row>
    <row r="500" spans="1:14" ht="15.75" hidden="1" outlineLevel="1">
      <c r="A500" s="53">
        <f t="shared" si="61"/>
        <v>18</v>
      </c>
      <c r="B500" s="242" t="str">
        <f t="shared" si="61"/>
        <v>Ozone plant for Unit -8</v>
      </c>
      <c r="C500" s="185" t="str">
        <f t="shared" si="61"/>
        <v>Add Cap (As per 296 of 2019)</v>
      </c>
      <c r="D500" s="183" t="str">
        <f t="shared" si="61"/>
        <v>-</v>
      </c>
      <c r="E500" s="56">
        <f t="shared" si="61"/>
        <v>20</v>
      </c>
      <c r="F500" s="404">
        <f t="shared" si="52"/>
        <v>17.904708299999999</v>
      </c>
      <c r="G500" s="404">
        <f t="shared" si="53"/>
        <v>0</v>
      </c>
      <c r="H500" s="404">
        <f t="shared" si="54"/>
        <v>17.904708299999999</v>
      </c>
      <c r="I500" s="404">
        <f>'F4.2'!V107</f>
        <v>2.19</v>
      </c>
      <c r="J500" s="404">
        <f>'F4.2'!AU107</f>
        <v>2.1929439999999998</v>
      </c>
      <c r="K500" s="405"/>
      <c r="L500" s="405"/>
      <c r="M500" s="404">
        <f t="shared" si="55"/>
        <v>2.1929439999999998</v>
      </c>
      <c r="N500" s="404">
        <f t="shared" si="56"/>
        <v>17.9017643</v>
      </c>
    </row>
    <row r="501" spans="1:14" ht="15.75" hidden="1" outlineLevel="1">
      <c r="A501" s="68">
        <f t="shared" ref="A501:E510" si="62">A108</f>
        <v>0</v>
      </c>
      <c r="B501" s="318" t="str">
        <f t="shared" si="62"/>
        <v>IDC</v>
      </c>
      <c r="C501" s="185">
        <f t="shared" si="62"/>
        <v>0</v>
      </c>
      <c r="D501" s="183" t="str">
        <f t="shared" si="62"/>
        <v>-</v>
      </c>
      <c r="E501" s="56">
        <f t="shared" si="62"/>
        <v>0</v>
      </c>
      <c r="F501" s="404">
        <f t="shared" si="52"/>
        <v>0</v>
      </c>
      <c r="G501" s="404">
        <f t="shared" si="53"/>
        <v>0</v>
      </c>
      <c r="H501" s="404">
        <f t="shared" si="54"/>
        <v>0</v>
      </c>
      <c r="I501" s="404">
        <f>'F4.2'!V108</f>
        <v>0</v>
      </c>
      <c r="J501" s="404">
        <f>'F4.2'!AU108</f>
        <v>0</v>
      </c>
      <c r="K501" s="405"/>
      <c r="L501" s="405"/>
      <c r="M501" s="404">
        <f t="shared" si="55"/>
        <v>0</v>
      </c>
      <c r="N501" s="404">
        <f t="shared" si="56"/>
        <v>0</v>
      </c>
    </row>
    <row r="502" spans="1:14" ht="15.75" hidden="1" outlineLevel="1">
      <c r="A502" s="53">
        <f t="shared" si="62"/>
        <v>19</v>
      </c>
      <c r="B502" s="235" t="str">
        <f t="shared" si="62"/>
        <v>Water management system</v>
      </c>
      <c r="C502" s="185" t="str">
        <f t="shared" si="62"/>
        <v>Add Cap (As per 296 of 2019)</v>
      </c>
      <c r="D502" s="183" t="str">
        <f t="shared" si="62"/>
        <v>-</v>
      </c>
      <c r="E502" s="229">
        <f t="shared" si="62"/>
        <v>2</v>
      </c>
      <c r="F502" s="404">
        <f t="shared" si="52"/>
        <v>0</v>
      </c>
      <c r="G502" s="404">
        <f t="shared" si="53"/>
        <v>0</v>
      </c>
      <c r="H502" s="404">
        <f t="shared" si="54"/>
        <v>0</v>
      </c>
      <c r="I502" s="404">
        <f>'F4.2'!V109</f>
        <v>0</v>
      </c>
      <c r="J502" s="404">
        <f>'F4.2'!AU109</f>
        <v>0</v>
      </c>
      <c r="K502" s="405"/>
      <c r="L502" s="405"/>
      <c r="M502" s="404">
        <f t="shared" si="55"/>
        <v>0</v>
      </c>
      <c r="N502" s="404">
        <f t="shared" si="56"/>
        <v>0</v>
      </c>
    </row>
    <row r="503" spans="1:14" ht="31.5" hidden="1" outlineLevel="1">
      <c r="A503" s="224" t="str">
        <f t="shared" si="62"/>
        <v>8, 20</v>
      </c>
      <c r="B503" s="243" t="str">
        <f t="shared" si="62"/>
        <v>Procurement &amp; Installation of EMS system at Unit-8 NPTPS Parli-Vaijnath</v>
      </c>
      <c r="C503" s="185" t="str">
        <f t="shared" si="62"/>
        <v>Add Cap (As per 296 of 2019)</v>
      </c>
      <c r="D503" s="188" t="str">
        <f t="shared" si="62"/>
        <v>-</v>
      </c>
      <c r="E503" s="225">
        <f t="shared" si="62"/>
        <v>1</v>
      </c>
      <c r="F503" s="404">
        <f t="shared" si="52"/>
        <v>0.144170512</v>
      </c>
      <c r="G503" s="404">
        <f t="shared" si="53"/>
        <v>0.144170512</v>
      </c>
      <c r="H503" s="404">
        <f t="shared" si="54"/>
        <v>0</v>
      </c>
      <c r="I503" s="404">
        <f>'F4.2'!V110</f>
        <v>0</v>
      </c>
      <c r="J503" s="404">
        <f>'F4.2'!AU110</f>
        <v>0</v>
      </c>
      <c r="K503" s="405"/>
      <c r="L503" s="405"/>
      <c r="M503" s="404">
        <f t="shared" si="55"/>
        <v>0</v>
      </c>
      <c r="N503" s="404">
        <f t="shared" si="56"/>
        <v>0</v>
      </c>
    </row>
    <row r="504" spans="1:14" ht="31.5" hidden="1" outlineLevel="1">
      <c r="A504" s="53">
        <f t="shared" si="62"/>
        <v>21</v>
      </c>
      <c r="B504" s="244" t="str">
        <f t="shared" si="62"/>
        <v>Conveyor-5 of  stacking/reclaiming belt double drive arrangement.</v>
      </c>
      <c r="C504" s="185" t="str">
        <f t="shared" si="62"/>
        <v>Add Cap (As per 296 of 2019)</v>
      </c>
      <c r="D504" s="183" t="str">
        <f t="shared" si="62"/>
        <v>-</v>
      </c>
      <c r="E504" s="58">
        <f t="shared" si="62"/>
        <v>2</v>
      </c>
      <c r="F504" s="404">
        <f t="shared" si="52"/>
        <v>2.0431699999999999</v>
      </c>
      <c r="G504" s="404">
        <f t="shared" si="53"/>
        <v>2.0431699999999999</v>
      </c>
      <c r="H504" s="404">
        <f t="shared" si="54"/>
        <v>0</v>
      </c>
      <c r="I504" s="404">
        <f>'F4.2'!V111</f>
        <v>0</v>
      </c>
      <c r="J504" s="404">
        <f>'F4.2'!AU111</f>
        <v>0</v>
      </c>
      <c r="K504" s="405"/>
      <c r="L504" s="405"/>
      <c r="M504" s="404">
        <f t="shared" si="55"/>
        <v>0</v>
      </c>
      <c r="N504" s="404">
        <f t="shared" si="56"/>
        <v>0</v>
      </c>
    </row>
    <row r="505" spans="1:14" ht="15.75" hidden="1" outlineLevel="1">
      <c r="A505" s="53">
        <f t="shared" si="62"/>
        <v>22</v>
      </c>
      <c r="B505" s="235" t="str">
        <f t="shared" si="62"/>
        <v>Chemical lab building</v>
      </c>
      <c r="C505" s="185" t="str">
        <f t="shared" si="62"/>
        <v>Add Cap (As per 296 of 2019)</v>
      </c>
      <c r="D505" s="183" t="str">
        <f t="shared" si="62"/>
        <v>-</v>
      </c>
      <c r="E505" s="59">
        <f t="shared" si="62"/>
        <v>1.5</v>
      </c>
      <c r="F505" s="404">
        <f t="shared" si="52"/>
        <v>0</v>
      </c>
      <c r="G505" s="404">
        <f t="shared" si="53"/>
        <v>0</v>
      </c>
      <c r="H505" s="404">
        <f t="shared" si="54"/>
        <v>0</v>
      </c>
      <c r="I505" s="404">
        <f>'F4.2'!V112</f>
        <v>0</v>
      </c>
      <c r="J505" s="404">
        <f>'F4.2'!AU112</f>
        <v>0</v>
      </c>
      <c r="K505" s="405"/>
      <c r="L505" s="405"/>
      <c r="M505" s="404">
        <f t="shared" si="55"/>
        <v>0</v>
      </c>
      <c r="N505" s="404">
        <f t="shared" si="56"/>
        <v>0</v>
      </c>
    </row>
    <row r="506" spans="1:14" ht="15.75" hidden="1" outlineLevel="1">
      <c r="A506" s="53">
        <f t="shared" si="62"/>
        <v>23</v>
      </c>
      <c r="B506" s="235" t="str">
        <f t="shared" si="62"/>
        <v>Chemical store</v>
      </c>
      <c r="C506" s="185" t="str">
        <f t="shared" si="62"/>
        <v>Add Cap (As per 296 of 2019)</v>
      </c>
      <c r="D506" s="183" t="str">
        <f t="shared" si="62"/>
        <v>-</v>
      </c>
      <c r="E506" s="59">
        <f t="shared" si="62"/>
        <v>2.5</v>
      </c>
      <c r="F506" s="404">
        <f t="shared" si="52"/>
        <v>0</v>
      </c>
      <c r="G506" s="404">
        <f t="shared" si="53"/>
        <v>0</v>
      </c>
      <c r="H506" s="404">
        <f t="shared" si="54"/>
        <v>0</v>
      </c>
      <c r="I506" s="404">
        <f>'F4.2'!V113</f>
        <v>0</v>
      </c>
      <c r="J506" s="404">
        <f>'F4.2'!AU113</f>
        <v>0</v>
      </c>
      <c r="K506" s="405"/>
      <c r="L506" s="405"/>
      <c r="M506" s="404">
        <f t="shared" si="55"/>
        <v>0</v>
      </c>
      <c r="N506" s="404">
        <f t="shared" si="56"/>
        <v>0</v>
      </c>
    </row>
    <row r="507" spans="1:14" hidden="1" outlineLevel="1">
      <c r="A507" s="53">
        <f t="shared" si="62"/>
        <v>24</v>
      </c>
      <c r="B507" s="245" t="str">
        <f t="shared" si="62"/>
        <v xml:space="preserve"> Lawn development around NDCT.</v>
      </c>
      <c r="C507" s="185" t="str">
        <f t="shared" si="62"/>
        <v>Add Cap (As per 296 of 2019)</v>
      </c>
      <c r="D507" s="188" t="str">
        <f t="shared" si="62"/>
        <v>-</v>
      </c>
      <c r="E507" s="60">
        <f t="shared" si="62"/>
        <v>0.75</v>
      </c>
      <c r="F507" s="404">
        <f t="shared" si="52"/>
        <v>0</v>
      </c>
      <c r="G507" s="404">
        <f t="shared" si="53"/>
        <v>0</v>
      </c>
      <c r="H507" s="404">
        <f t="shared" si="54"/>
        <v>0</v>
      </c>
      <c r="I507" s="404">
        <f>'F4.2'!V114</f>
        <v>0</v>
      </c>
      <c r="J507" s="404">
        <f>'F4.2'!AU114</f>
        <v>0</v>
      </c>
      <c r="K507" s="405"/>
      <c r="L507" s="405"/>
      <c r="M507" s="404">
        <f t="shared" si="55"/>
        <v>0</v>
      </c>
      <c r="N507" s="404">
        <f t="shared" si="56"/>
        <v>0</v>
      </c>
    </row>
    <row r="508" spans="1:14" hidden="1" outlineLevel="1">
      <c r="A508" s="53">
        <f t="shared" si="62"/>
        <v>25</v>
      </c>
      <c r="B508" s="246" t="str">
        <f t="shared" si="62"/>
        <v>Tree plantation &amp; greenery along road side.</v>
      </c>
      <c r="C508" s="185" t="str">
        <f t="shared" si="62"/>
        <v>Add Cap (As per 296 of 2019)</v>
      </c>
      <c r="D508" s="183" t="str">
        <f t="shared" si="62"/>
        <v>-</v>
      </c>
      <c r="E508" s="61">
        <f t="shared" si="62"/>
        <v>0.5</v>
      </c>
      <c r="F508" s="404">
        <f t="shared" si="52"/>
        <v>0</v>
      </c>
      <c r="G508" s="404">
        <f t="shared" si="53"/>
        <v>0</v>
      </c>
      <c r="H508" s="404">
        <f t="shared" si="54"/>
        <v>0</v>
      </c>
      <c r="I508" s="404">
        <f>'F4.2'!V115</f>
        <v>0</v>
      </c>
      <c r="J508" s="404">
        <f>'F4.2'!AU115</f>
        <v>0</v>
      </c>
      <c r="K508" s="405"/>
      <c r="L508" s="405"/>
      <c r="M508" s="404">
        <f t="shared" si="55"/>
        <v>0</v>
      </c>
      <c r="N508" s="404">
        <f t="shared" si="56"/>
        <v>0</v>
      </c>
    </row>
    <row r="509" spans="1:14" hidden="1" outlineLevel="1">
      <c r="A509" s="53">
        <f t="shared" si="62"/>
        <v>26</v>
      </c>
      <c r="B509" s="246" t="str">
        <f t="shared" si="62"/>
        <v>Greenery development in area between  WTP &amp; main plant.</v>
      </c>
      <c r="C509" s="185" t="str">
        <f t="shared" si="62"/>
        <v>Add Cap (As per 296 of 2019)</v>
      </c>
      <c r="D509" s="183" t="str">
        <f t="shared" si="62"/>
        <v>-</v>
      </c>
      <c r="E509" s="61">
        <f t="shared" si="62"/>
        <v>1.25</v>
      </c>
      <c r="F509" s="404">
        <f t="shared" si="52"/>
        <v>0</v>
      </c>
      <c r="G509" s="404">
        <f t="shared" si="53"/>
        <v>0</v>
      </c>
      <c r="H509" s="404">
        <f t="shared" si="54"/>
        <v>0</v>
      </c>
      <c r="I509" s="404">
        <f>'F4.2'!V116</f>
        <v>0</v>
      </c>
      <c r="J509" s="404">
        <f>'F4.2'!AU116</f>
        <v>0</v>
      </c>
      <c r="K509" s="405"/>
      <c r="L509" s="405"/>
      <c r="M509" s="404">
        <f t="shared" si="55"/>
        <v>0</v>
      </c>
      <c r="N509" s="404">
        <f t="shared" si="56"/>
        <v>0</v>
      </c>
    </row>
    <row r="510" spans="1:14" ht="15.75" hidden="1" outlineLevel="1">
      <c r="A510" s="53">
        <f t="shared" si="62"/>
        <v>27</v>
      </c>
      <c r="B510" s="238" t="str">
        <f t="shared" si="62"/>
        <v>Construction of staff rooms &amp; store for CHP maint..</v>
      </c>
      <c r="C510" s="185" t="str">
        <f t="shared" si="62"/>
        <v>Add Cap (As per 296 of 2019)</v>
      </c>
      <c r="D510" s="183" t="str">
        <f t="shared" si="62"/>
        <v>-</v>
      </c>
      <c r="E510" s="229">
        <f t="shared" si="62"/>
        <v>1</v>
      </c>
      <c r="F510" s="404">
        <f t="shared" si="52"/>
        <v>0.90702717499999985</v>
      </c>
      <c r="G510" s="404">
        <f t="shared" si="53"/>
        <v>0.90702717499999996</v>
      </c>
      <c r="H510" s="404">
        <f t="shared" si="54"/>
        <v>0</v>
      </c>
      <c r="I510" s="404">
        <f>'F4.2'!V117</f>
        <v>0</v>
      </c>
      <c r="J510" s="404">
        <f>'F4.2'!AU117</f>
        <v>0</v>
      </c>
      <c r="K510" s="405"/>
      <c r="L510" s="405"/>
      <c r="M510" s="404">
        <f t="shared" si="55"/>
        <v>0</v>
      </c>
      <c r="N510" s="404">
        <f t="shared" si="56"/>
        <v>0</v>
      </c>
    </row>
    <row r="511" spans="1:14" ht="15.75" hidden="1" outlineLevel="1">
      <c r="A511" s="53">
        <f t="shared" ref="A511:E520" si="63">A118</f>
        <v>28</v>
      </c>
      <c r="B511" s="235" t="str">
        <f t="shared" si="63"/>
        <v xml:space="preserve">Dsludg filteration for raw water </v>
      </c>
      <c r="C511" s="185" t="str">
        <f t="shared" si="63"/>
        <v>Add Cap (As per 296 of 2019)</v>
      </c>
      <c r="D511" s="183" t="str">
        <f t="shared" si="63"/>
        <v>-</v>
      </c>
      <c r="E511" s="62">
        <f t="shared" si="63"/>
        <v>17</v>
      </c>
      <c r="F511" s="404">
        <f t="shared" si="52"/>
        <v>0</v>
      </c>
      <c r="G511" s="404">
        <f t="shared" si="53"/>
        <v>0</v>
      </c>
      <c r="H511" s="404">
        <f t="shared" si="54"/>
        <v>0</v>
      </c>
      <c r="I511" s="404">
        <f>'F4.2'!V118</f>
        <v>0</v>
      </c>
      <c r="J511" s="404">
        <f>'F4.2'!AU118</f>
        <v>0</v>
      </c>
      <c r="K511" s="405"/>
      <c r="L511" s="405"/>
      <c r="M511" s="404">
        <f t="shared" si="55"/>
        <v>0</v>
      </c>
      <c r="N511" s="404">
        <f t="shared" si="56"/>
        <v>0</v>
      </c>
    </row>
    <row r="512" spans="1:14" ht="15.75" hidden="1" outlineLevel="1">
      <c r="A512" s="53">
        <f t="shared" si="63"/>
        <v>29</v>
      </c>
      <c r="B512" s="247" t="str">
        <f t="shared" si="63"/>
        <v>PLC/UPS system  upgradation</v>
      </c>
      <c r="C512" s="185" t="str">
        <f t="shared" si="63"/>
        <v>Add Cap (As per 296 of 2019)</v>
      </c>
      <c r="D512" s="188" t="str">
        <f t="shared" si="63"/>
        <v>-</v>
      </c>
      <c r="E512" s="63">
        <f t="shared" si="63"/>
        <v>0.5</v>
      </c>
      <c r="F512" s="404">
        <f t="shared" si="52"/>
        <v>0.40149499999999999</v>
      </c>
      <c r="G512" s="404">
        <f t="shared" si="53"/>
        <v>0.40149499999999999</v>
      </c>
      <c r="H512" s="404">
        <f t="shared" si="54"/>
        <v>0</v>
      </c>
      <c r="I512" s="404">
        <f>'F4.2'!V119</f>
        <v>0</v>
      </c>
      <c r="J512" s="404">
        <f>'F4.2'!AU119</f>
        <v>0</v>
      </c>
      <c r="K512" s="405"/>
      <c r="L512" s="405"/>
      <c r="M512" s="404">
        <f t="shared" si="55"/>
        <v>0</v>
      </c>
      <c r="N512" s="404">
        <f t="shared" si="56"/>
        <v>0</v>
      </c>
    </row>
    <row r="513" spans="1:14" hidden="1" outlineLevel="1">
      <c r="A513" s="81">
        <f t="shared" si="63"/>
        <v>0</v>
      </c>
      <c r="B513" s="24" t="str">
        <f t="shared" si="63"/>
        <v>DPR Schemes</v>
      </c>
      <c r="C513" s="181">
        <f t="shared" si="63"/>
        <v>0</v>
      </c>
      <c r="D513" s="183" t="str">
        <f t="shared" si="63"/>
        <v>-</v>
      </c>
      <c r="E513" s="78">
        <f t="shared" si="63"/>
        <v>0</v>
      </c>
      <c r="F513" s="404">
        <f t="shared" si="52"/>
        <v>0</v>
      </c>
      <c r="G513" s="404">
        <f t="shared" si="53"/>
        <v>0</v>
      </c>
      <c r="H513" s="404">
        <f t="shared" si="54"/>
        <v>0</v>
      </c>
      <c r="I513" s="404">
        <f>'F4.2'!V120</f>
        <v>0</v>
      </c>
      <c r="J513" s="404">
        <f>'F4.2'!AU120</f>
        <v>0</v>
      </c>
      <c r="K513" s="405"/>
      <c r="L513" s="405"/>
      <c r="M513" s="404">
        <f t="shared" si="55"/>
        <v>0</v>
      </c>
      <c r="N513" s="404">
        <f t="shared" si="56"/>
        <v>0</v>
      </c>
    </row>
    <row r="514" spans="1:14" hidden="1" outlineLevel="1">
      <c r="A514" s="259">
        <f t="shared" si="63"/>
        <v>22</v>
      </c>
      <c r="B514" s="260" t="str">
        <f t="shared" si="63"/>
        <v>FGD at Parli Unit # 8</v>
      </c>
      <c r="C514" s="259" t="str">
        <f t="shared" si="63"/>
        <v>MERC/CAPEX/2021-2022/0284</v>
      </c>
      <c r="D514" s="262">
        <f t="shared" si="63"/>
        <v>44739</v>
      </c>
      <c r="E514" s="263">
        <f t="shared" si="63"/>
        <v>89.240000000000009</v>
      </c>
      <c r="F514" s="404">
        <f t="shared" si="52"/>
        <v>0</v>
      </c>
      <c r="G514" s="404">
        <f t="shared" si="53"/>
        <v>0</v>
      </c>
      <c r="H514" s="404">
        <f t="shared" si="54"/>
        <v>0</v>
      </c>
      <c r="I514" s="404">
        <f>'F4.2'!V121</f>
        <v>4.0999999999999996</v>
      </c>
      <c r="J514" s="404">
        <f>'F4.2'!AU121</f>
        <v>0</v>
      </c>
      <c r="K514" s="405"/>
      <c r="L514" s="405"/>
      <c r="M514" s="404">
        <f t="shared" si="55"/>
        <v>0</v>
      </c>
      <c r="N514" s="404">
        <f t="shared" si="56"/>
        <v>4.0999999999999996</v>
      </c>
    </row>
    <row r="515" spans="1:14" hidden="1" outlineLevel="1">
      <c r="A515" s="68">
        <f t="shared" si="63"/>
        <v>22.1</v>
      </c>
      <c r="B515" s="22" t="str">
        <f t="shared" si="63"/>
        <v>FGD at Parli Unit # 8</v>
      </c>
      <c r="C515" s="53" t="str">
        <f t="shared" si="63"/>
        <v>MERC/CAPEX/2021-2022/0284</v>
      </c>
      <c r="D515" s="403">
        <f t="shared" si="63"/>
        <v>44739</v>
      </c>
      <c r="E515" s="118">
        <f t="shared" si="63"/>
        <v>85.2</v>
      </c>
      <c r="F515" s="404">
        <f t="shared" si="52"/>
        <v>0</v>
      </c>
      <c r="G515" s="404">
        <f t="shared" si="53"/>
        <v>0</v>
      </c>
      <c r="H515" s="404">
        <f t="shared" si="54"/>
        <v>0</v>
      </c>
      <c r="I515" s="404">
        <f>'F4.2'!V122</f>
        <v>0.49</v>
      </c>
      <c r="J515" s="404">
        <f>'F4.2'!AU122</f>
        <v>0</v>
      </c>
      <c r="K515" s="405"/>
      <c r="L515" s="405"/>
      <c r="M515" s="404">
        <f t="shared" si="55"/>
        <v>0</v>
      </c>
      <c r="N515" s="404">
        <f t="shared" si="56"/>
        <v>0.49</v>
      </c>
    </row>
    <row r="516" spans="1:14" hidden="1" outlineLevel="1">
      <c r="A516" s="192">
        <f t="shared" si="63"/>
        <v>0</v>
      </c>
      <c r="B516" s="253" t="str">
        <f t="shared" si="63"/>
        <v>IDC</v>
      </c>
      <c r="C516" s="53" t="str">
        <f t="shared" si="63"/>
        <v>MERC/CAPEX/2021-2022/0284</v>
      </c>
      <c r="D516" s="403">
        <f t="shared" si="63"/>
        <v>44739</v>
      </c>
      <c r="E516" s="118">
        <f t="shared" si="63"/>
        <v>4.04</v>
      </c>
      <c r="F516" s="404">
        <f t="shared" si="52"/>
        <v>0</v>
      </c>
      <c r="G516" s="404">
        <f t="shared" si="53"/>
        <v>0</v>
      </c>
      <c r="H516" s="404">
        <f t="shared" si="54"/>
        <v>0</v>
      </c>
      <c r="I516" s="404">
        <f>'F4.2'!V123</f>
        <v>0</v>
      </c>
      <c r="J516" s="404">
        <f>'F4.2'!AU123</f>
        <v>0</v>
      </c>
      <c r="K516" s="405"/>
      <c r="L516" s="405"/>
      <c r="M516" s="404">
        <f t="shared" si="55"/>
        <v>0</v>
      </c>
      <c r="N516" s="404">
        <f t="shared" si="56"/>
        <v>0</v>
      </c>
    </row>
    <row r="517" spans="1:14" ht="31.5" hidden="1" outlineLevel="1">
      <c r="A517" s="271" t="str">
        <f t="shared" si="63"/>
        <v>HO
DPR 16</v>
      </c>
      <c r="B517" s="272" t="str">
        <f t="shared" si="63"/>
        <v>Construction of new Administrative Building for Mahagenco at Vidyut Bhawan, Katol Road, Nagpur</v>
      </c>
      <c r="C517" s="259" t="str">
        <f t="shared" si="63"/>
        <v>MERC/CAPEX/2021-2022/MSPGCL/063</v>
      </c>
      <c r="D517" s="262">
        <f t="shared" si="63"/>
        <v>44604</v>
      </c>
      <c r="E517" s="263">
        <f t="shared" si="63"/>
        <v>57</v>
      </c>
      <c r="F517" s="404">
        <f t="shared" si="52"/>
        <v>0</v>
      </c>
      <c r="G517" s="404">
        <f t="shared" si="53"/>
        <v>0</v>
      </c>
      <c r="H517" s="404">
        <f t="shared" si="54"/>
        <v>0</v>
      </c>
      <c r="I517" s="404">
        <f>'F4.2'!V124</f>
        <v>0</v>
      </c>
      <c r="J517" s="404">
        <f>'F4.2'!AU124</f>
        <v>0</v>
      </c>
      <c r="K517" s="405"/>
      <c r="L517" s="405"/>
      <c r="M517" s="404">
        <f t="shared" si="55"/>
        <v>0</v>
      </c>
      <c r="N517" s="404">
        <f t="shared" si="56"/>
        <v>0</v>
      </c>
    </row>
    <row r="518" spans="1:14" ht="47.25" hidden="1" outlineLevel="1">
      <c r="A518" s="286" t="str">
        <f t="shared" si="63"/>
        <v>HO
DPR 16.1</v>
      </c>
      <c r="B518" s="287" t="str">
        <f t="shared" si="63"/>
        <v>Construction of new Administrative Building for Mahagenco at Vidyut Bhawan, Katol Road, Nagpur</v>
      </c>
      <c r="C518" s="53" t="str">
        <f t="shared" si="63"/>
        <v>MERC/CAPEX/2021-2022/MSPGCL/063</v>
      </c>
      <c r="D518" s="403">
        <f t="shared" si="63"/>
        <v>44604</v>
      </c>
      <c r="E518" s="118">
        <f t="shared" si="63"/>
        <v>54.24</v>
      </c>
      <c r="F518" s="404">
        <f t="shared" si="52"/>
        <v>0</v>
      </c>
      <c r="G518" s="404">
        <f t="shared" si="53"/>
        <v>0</v>
      </c>
      <c r="H518" s="404">
        <f t="shared" si="54"/>
        <v>0</v>
      </c>
      <c r="I518" s="404">
        <f>'F4.2'!V125</f>
        <v>0</v>
      </c>
      <c r="J518" s="404">
        <f>'F4.2'!AU125</f>
        <v>0</v>
      </c>
      <c r="K518" s="405"/>
      <c r="L518" s="405"/>
      <c r="M518" s="404">
        <f t="shared" si="55"/>
        <v>0</v>
      </c>
      <c r="N518" s="404">
        <f t="shared" si="56"/>
        <v>0</v>
      </c>
    </row>
    <row r="519" spans="1:14" ht="30" hidden="1" outlineLevel="1">
      <c r="A519" s="288">
        <f t="shared" si="63"/>
        <v>0</v>
      </c>
      <c r="B519" s="287" t="str">
        <f t="shared" si="63"/>
        <v>IDC</v>
      </c>
      <c r="C519" s="53" t="str">
        <f t="shared" si="63"/>
        <v>MERC/CAPEX/2021-2022/MSPGCL/063</v>
      </c>
      <c r="D519" s="403">
        <f t="shared" si="63"/>
        <v>44604</v>
      </c>
      <c r="E519" s="118">
        <f t="shared" si="63"/>
        <v>2.76</v>
      </c>
      <c r="F519" s="404">
        <f t="shared" si="52"/>
        <v>0</v>
      </c>
      <c r="G519" s="404">
        <f t="shared" si="53"/>
        <v>0</v>
      </c>
      <c r="H519" s="404">
        <f t="shared" si="54"/>
        <v>0</v>
      </c>
      <c r="I519" s="404">
        <f>'F4.2'!V126</f>
        <v>0</v>
      </c>
      <c r="J519" s="404">
        <f>'F4.2'!AU126</f>
        <v>0</v>
      </c>
      <c r="K519" s="405"/>
      <c r="L519" s="405"/>
      <c r="M519" s="404">
        <f t="shared" si="55"/>
        <v>0</v>
      </c>
      <c r="N519" s="404">
        <f t="shared" si="56"/>
        <v>0</v>
      </c>
    </row>
    <row r="520" spans="1:14" ht="31.5" hidden="1" outlineLevel="1">
      <c r="A520" s="271" t="str">
        <f t="shared" si="63"/>
        <v>HO
DPR 17</v>
      </c>
      <c r="B520" s="272" t="str">
        <f t="shared" si="63"/>
        <v>Centralized Monitoring Solution</v>
      </c>
      <c r="C520" s="259" t="str">
        <f t="shared" si="63"/>
        <v>MERC/CAPEX/MSPGCL/2023-24/0576</v>
      </c>
      <c r="D520" s="262">
        <f t="shared" si="63"/>
        <v>45232</v>
      </c>
      <c r="E520" s="263">
        <f t="shared" si="63"/>
        <v>69.308999999999997</v>
      </c>
      <c r="F520" s="404">
        <f t="shared" si="52"/>
        <v>0</v>
      </c>
      <c r="G520" s="404">
        <f t="shared" si="53"/>
        <v>0</v>
      </c>
      <c r="H520" s="404">
        <f t="shared" si="54"/>
        <v>0</v>
      </c>
      <c r="I520" s="404">
        <f>'F4.2'!V127</f>
        <v>0</v>
      </c>
      <c r="J520" s="404">
        <f>'F4.2'!AU127</f>
        <v>0</v>
      </c>
      <c r="K520" s="405"/>
      <c r="L520" s="405"/>
      <c r="M520" s="404">
        <f t="shared" si="55"/>
        <v>0</v>
      </c>
      <c r="N520" s="404">
        <f t="shared" si="56"/>
        <v>0</v>
      </c>
    </row>
    <row r="521" spans="1:14" ht="47.25" hidden="1" outlineLevel="1">
      <c r="A521" s="286" t="str">
        <f t="shared" ref="A521:E530" si="64">A128</f>
        <v>HO
DPR 17.1</v>
      </c>
      <c r="B521" s="287" t="str">
        <f t="shared" si="64"/>
        <v>Centralized Monitoring Solution</v>
      </c>
      <c r="C521" s="53" t="str">
        <f t="shared" si="64"/>
        <v>MERC/CAPEX/MSPGCL/2023-24/0576</v>
      </c>
      <c r="D521" s="403">
        <f t="shared" si="64"/>
        <v>45232</v>
      </c>
      <c r="E521" s="118">
        <f t="shared" si="64"/>
        <v>66.009</v>
      </c>
      <c r="F521" s="404">
        <f t="shared" si="52"/>
        <v>0</v>
      </c>
      <c r="G521" s="404">
        <f t="shared" si="53"/>
        <v>0</v>
      </c>
      <c r="H521" s="404">
        <f t="shared" si="54"/>
        <v>0</v>
      </c>
      <c r="I521" s="404">
        <f>'F4.2'!V128</f>
        <v>0</v>
      </c>
      <c r="J521" s="404">
        <f>'F4.2'!AU128</f>
        <v>0</v>
      </c>
      <c r="K521" s="405"/>
      <c r="L521" s="405"/>
      <c r="M521" s="404">
        <f t="shared" si="55"/>
        <v>0</v>
      </c>
      <c r="N521" s="404">
        <f t="shared" si="56"/>
        <v>0</v>
      </c>
    </row>
    <row r="522" spans="1:14" ht="15.75" hidden="1" outlineLevel="1">
      <c r="A522" s="288">
        <f t="shared" si="64"/>
        <v>0</v>
      </c>
      <c r="B522" s="287" t="str">
        <f t="shared" si="64"/>
        <v>IDC</v>
      </c>
      <c r="C522" s="53" t="str">
        <f t="shared" si="64"/>
        <v>MERC/CAPEX/MSPGCL/2023-24/0576</v>
      </c>
      <c r="D522" s="403">
        <f t="shared" si="64"/>
        <v>45232</v>
      </c>
      <c r="E522" s="118">
        <f t="shared" si="64"/>
        <v>3.3</v>
      </c>
      <c r="F522" s="404">
        <f t="shared" si="52"/>
        <v>0</v>
      </c>
      <c r="G522" s="404">
        <f t="shared" si="53"/>
        <v>0</v>
      </c>
      <c r="H522" s="404">
        <f t="shared" si="54"/>
        <v>0</v>
      </c>
      <c r="I522" s="404">
        <f>'F4.2'!V129</f>
        <v>0</v>
      </c>
      <c r="J522" s="404">
        <f>'F4.2'!AU129</f>
        <v>0</v>
      </c>
      <c r="K522" s="405"/>
      <c r="L522" s="405"/>
      <c r="M522" s="404">
        <f t="shared" si="55"/>
        <v>0</v>
      </c>
      <c r="N522" s="404">
        <f t="shared" si="56"/>
        <v>0</v>
      </c>
    </row>
    <row r="523" spans="1:14" hidden="1" outlineLevel="1">
      <c r="A523" s="119">
        <f t="shared" si="64"/>
        <v>0</v>
      </c>
      <c r="B523" s="24" t="str">
        <f t="shared" si="64"/>
        <v>(ii) Yet to be submitted to MERC</v>
      </c>
      <c r="C523" s="53">
        <f t="shared" si="64"/>
        <v>0</v>
      </c>
      <c r="D523" s="403" t="str">
        <f t="shared" si="64"/>
        <v>-</v>
      </c>
      <c r="E523" s="118">
        <f t="shared" si="64"/>
        <v>0</v>
      </c>
      <c r="F523" s="404">
        <f t="shared" si="52"/>
        <v>0</v>
      </c>
      <c r="G523" s="404">
        <f t="shared" si="53"/>
        <v>0</v>
      </c>
      <c r="H523" s="404">
        <f t="shared" si="54"/>
        <v>0</v>
      </c>
      <c r="I523" s="404">
        <f>'F4.2'!V130</f>
        <v>0</v>
      </c>
      <c r="J523" s="404">
        <f>'F4.2'!AU130</f>
        <v>0</v>
      </c>
      <c r="K523" s="405"/>
      <c r="L523" s="405"/>
      <c r="M523" s="404">
        <f t="shared" si="55"/>
        <v>0</v>
      </c>
      <c r="N523" s="404">
        <f t="shared" si="56"/>
        <v>0</v>
      </c>
    </row>
    <row r="524" spans="1:14" ht="47.25" hidden="1" outlineLevel="1">
      <c r="A524" s="271">
        <f t="shared" si="64"/>
        <v>1</v>
      </c>
      <c r="B524" s="272" t="str">
        <f t="shared" si="64"/>
        <v xml:space="preserve">Detailed Project Report on  Boiler plant performance improvement and availability improvement schemes at Boiler Maintenance 1x250MW Unit-8 TPS Parli-V </v>
      </c>
      <c r="C524" s="259" t="str">
        <f t="shared" si="64"/>
        <v>Yet to be approved</v>
      </c>
      <c r="D524" s="262" t="str">
        <f t="shared" si="64"/>
        <v>-</v>
      </c>
      <c r="E524" s="263">
        <f t="shared" si="64"/>
        <v>0</v>
      </c>
      <c r="F524" s="404">
        <f t="shared" si="52"/>
        <v>0</v>
      </c>
      <c r="G524" s="404">
        <f t="shared" si="53"/>
        <v>0</v>
      </c>
      <c r="H524" s="404">
        <f t="shared" si="54"/>
        <v>0</v>
      </c>
      <c r="I524" s="404">
        <f>'F4.2'!V131</f>
        <v>0</v>
      </c>
      <c r="J524" s="404">
        <f>'F4.2'!AU131</f>
        <v>0</v>
      </c>
      <c r="K524" s="405"/>
      <c r="L524" s="405"/>
      <c r="M524" s="404">
        <f t="shared" si="55"/>
        <v>0</v>
      </c>
      <c r="N524" s="404">
        <f t="shared" si="56"/>
        <v>0</v>
      </c>
    </row>
    <row r="525" spans="1:14" ht="30" hidden="1" outlineLevel="1">
      <c r="A525" s="18">
        <f t="shared" si="64"/>
        <v>1.1000000000000001</v>
      </c>
      <c r="B525" s="372" t="str">
        <f t="shared" si="64"/>
        <v>Procurement &amp; Replacement of Complete Economizer Upper &amp; Lower Bank Coil Assemblies at Unit-8, NPTPS Parli-V</v>
      </c>
      <c r="C525" s="53" t="str">
        <f t="shared" si="64"/>
        <v>Yet to be approved</v>
      </c>
      <c r="D525" s="403" t="str">
        <f t="shared" si="64"/>
        <v>-</v>
      </c>
      <c r="E525" s="118">
        <f t="shared" si="64"/>
        <v>0</v>
      </c>
      <c r="F525" s="404">
        <f t="shared" si="52"/>
        <v>0</v>
      </c>
      <c r="G525" s="404">
        <f t="shared" si="53"/>
        <v>0</v>
      </c>
      <c r="H525" s="404">
        <f t="shared" si="54"/>
        <v>0</v>
      </c>
      <c r="I525" s="404">
        <f>'F4.2'!V132</f>
        <v>0</v>
      </c>
      <c r="J525" s="404">
        <f>'F4.2'!AU132</f>
        <v>0</v>
      </c>
      <c r="K525" s="405"/>
      <c r="L525" s="405"/>
      <c r="M525" s="404">
        <f t="shared" si="55"/>
        <v>0</v>
      </c>
      <c r="N525" s="404">
        <f t="shared" si="56"/>
        <v>0</v>
      </c>
    </row>
    <row r="526" spans="1:14" ht="30" hidden="1" outlineLevel="1">
      <c r="A526" s="18">
        <f t="shared" si="64"/>
        <v>1.2</v>
      </c>
      <c r="B526" s="372" t="str">
        <f t="shared" si="64"/>
        <v>Procurement &amp; Replacement of Two complete set of APH Baskets at 250 MW Unit-8, Parli TPS.</v>
      </c>
      <c r="C526" s="53" t="str">
        <f t="shared" si="64"/>
        <v>Yet to be approved</v>
      </c>
      <c r="D526" s="403" t="str">
        <f t="shared" si="64"/>
        <v>-</v>
      </c>
      <c r="E526" s="118">
        <f t="shared" si="64"/>
        <v>0</v>
      </c>
      <c r="F526" s="404">
        <f t="shared" si="52"/>
        <v>0</v>
      </c>
      <c r="G526" s="404">
        <f t="shared" si="53"/>
        <v>0</v>
      </c>
      <c r="H526" s="404">
        <f t="shared" si="54"/>
        <v>0</v>
      </c>
      <c r="I526" s="404">
        <f>'F4.2'!V133</f>
        <v>0</v>
      </c>
      <c r="J526" s="404">
        <f>'F4.2'!AU133</f>
        <v>0</v>
      </c>
      <c r="K526" s="405"/>
      <c r="L526" s="405"/>
      <c r="M526" s="404">
        <f t="shared" si="55"/>
        <v>0</v>
      </c>
      <c r="N526" s="404">
        <f t="shared" si="56"/>
        <v>0</v>
      </c>
    </row>
    <row r="527" spans="1:14" ht="45" hidden="1" outlineLevel="1">
      <c r="A527" s="18">
        <f t="shared" si="64"/>
        <v>1.3</v>
      </c>
      <c r="B527" s="372" t="str">
        <f t="shared" si="64"/>
        <v>Procurement &amp; replacement of  PA Fan PAF 17/11.8-2 and FD Fan FAF 17/9.5-1 Complete Blade set required at BM U-8 NPTPS Parli-V.</v>
      </c>
      <c r="C527" s="53" t="str">
        <f t="shared" si="64"/>
        <v>Yet to be approved</v>
      </c>
      <c r="D527" s="403" t="str">
        <f t="shared" si="64"/>
        <v>-</v>
      </c>
      <c r="E527" s="118">
        <f t="shared" si="64"/>
        <v>0</v>
      </c>
      <c r="F527" s="404">
        <f t="shared" si="52"/>
        <v>0</v>
      </c>
      <c r="G527" s="404">
        <f t="shared" si="53"/>
        <v>0</v>
      </c>
      <c r="H527" s="404">
        <f t="shared" si="54"/>
        <v>0</v>
      </c>
      <c r="I527" s="404">
        <f>'F4.2'!V134</f>
        <v>0</v>
      </c>
      <c r="J527" s="404">
        <f>'F4.2'!AU134</f>
        <v>0</v>
      </c>
      <c r="K527" s="405"/>
      <c r="L527" s="405"/>
      <c r="M527" s="404">
        <f t="shared" si="55"/>
        <v>0</v>
      </c>
      <c r="N527" s="404">
        <f t="shared" si="56"/>
        <v>0</v>
      </c>
    </row>
    <row r="528" spans="1:14" ht="30" hidden="1" outlineLevel="1">
      <c r="A528" s="18">
        <f t="shared" si="64"/>
        <v>1.4</v>
      </c>
      <c r="B528" s="372" t="str">
        <f t="shared" si="64"/>
        <v>Procurement &amp; Replacement of  Coal Mill Gear Box Type KMP 280 at 250 MW Unit-8, Parli TPS.</v>
      </c>
      <c r="C528" s="53" t="str">
        <f t="shared" si="64"/>
        <v>Yet to be approved</v>
      </c>
      <c r="D528" s="403" t="str">
        <f t="shared" si="64"/>
        <v>-</v>
      </c>
      <c r="E528" s="118">
        <f t="shared" si="64"/>
        <v>0</v>
      </c>
      <c r="F528" s="404">
        <f t="shared" si="52"/>
        <v>0</v>
      </c>
      <c r="G528" s="404">
        <f t="shared" si="53"/>
        <v>0</v>
      </c>
      <c r="H528" s="404">
        <f t="shared" si="54"/>
        <v>0</v>
      </c>
      <c r="I528" s="404">
        <f>'F4.2'!V135</f>
        <v>0</v>
      </c>
      <c r="J528" s="404">
        <f>'F4.2'!AU135</f>
        <v>0</v>
      </c>
      <c r="K528" s="405"/>
      <c r="L528" s="405"/>
      <c r="M528" s="404">
        <f t="shared" si="55"/>
        <v>0</v>
      </c>
      <c r="N528" s="404">
        <f t="shared" si="56"/>
        <v>0</v>
      </c>
    </row>
    <row r="529" spans="1:14" ht="30" hidden="1" outlineLevel="1">
      <c r="A529" s="18">
        <f t="shared" si="64"/>
        <v>1.5</v>
      </c>
      <c r="B529" s="372" t="str">
        <f t="shared" si="64"/>
        <v>Procurement &amp; replacement of Bowl &amp; Bowl Hub Assembly of Coal Mill XRP-903 required at BM U-8 NPTPS Parli-V.</v>
      </c>
      <c r="C529" s="53" t="str">
        <f t="shared" si="64"/>
        <v>Yet to be approved</v>
      </c>
      <c r="D529" s="403" t="str">
        <f t="shared" si="64"/>
        <v>-</v>
      </c>
      <c r="E529" s="118">
        <f t="shared" si="64"/>
        <v>0</v>
      </c>
      <c r="F529" s="404">
        <f t="shared" ref="F529:F592" si="65">F136+I136</f>
        <v>0</v>
      </c>
      <c r="G529" s="404">
        <f t="shared" ref="G529:G592" si="66">G136+M136</f>
        <v>0</v>
      </c>
      <c r="H529" s="404">
        <f t="shared" si="54"/>
        <v>0</v>
      </c>
      <c r="I529" s="404">
        <f>'F4.2'!V136</f>
        <v>0</v>
      </c>
      <c r="J529" s="404">
        <f>'F4.2'!AU136</f>
        <v>0</v>
      </c>
      <c r="K529" s="405"/>
      <c r="L529" s="405"/>
      <c r="M529" s="404">
        <f t="shared" si="55"/>
        <v>0</v>
      </c>
      <c r="N529" s="404">
        <f t="shared" si="56"/>
        <v>0</v>
      </c>
    </row>
    <row r="530" spans="1:14" ht="30" hidden="1" outlineLevel="1">
      <c r="A530" s="18">
        <f t="shared" si="64"/>
        <v>1.6</v>
      </c>
      <c r="B530" s="372" t="str">
        <f t="shared" si="64"/>
        <v>Procurement of Complete Journal Assembly without Grinding roll for Coal Mill XRP-903  required at BM U-8 NPTPS Parli-V</v>
      </c>
      <c r="C530" s="53" t="str">
        <f t="shared" si="64"/>
        <v>Yet to be approved</v>
      </c>
      <c r="D530" s="403" t="str">
        <f t="shared" si="64"/>
        <v>-</v>
      </c>
      <c r="E530" s="118">
        <f t="shared" si="64"/>
        <v>0</v>
      </c>
      <c r="F530" s="404">
        <f t="shared" si="65"/>
        <v>0</v>
      </c>
      <c r="G530" s="404">
        <f t="shared" si="66"/>
        <v>0</v>
      </c>
      <c r="H530" s="404">
        <f t="shared" ref="H530:H594" si="67">F530-G530</f>
        <v>0</v>
      </c>
      <c r="I530" s="404">
        <f>'F4.2'!V137</f>
        <v>0</v>
      </c>
      <c r="J530" s="404">
        <f>'F4.2'!AU137</f>
        <v>0</v>
      </c>
      <c r="K530" s="405"/>
      <c r="L530" s="405"/>
      <c r="M530" s="404">
        <f t="shared" ref="M530:M594" si="68">SUM(J530:L530)</f>
        <v>0</v>
      </c>
      <c r="N530" s="404">
        <f t="shared" ref="N530:N594" si="69">H530+I530-M530</f>
        <v>0</v>
      </c>
    </row>
    <row r="531" spans="1:14" ht="30" hidden="1" outlineLevel="1">
      <c r="A531" s="18">
        <f t="shared" ref="A531:E540" si="70">A138</f>
        <v>1.7</v>
      </c>
      <c r="B531" s="372" t="str">
        <f t="shared" si="70"/>
        <v>Procurement of  Hydraulic Adjustment Device for FD Fan FAF 17/9.5-1 at BM U-8 NPTPS Parli-V.</v>
      </c>
      <c r="C531" s="53" t="str">
        <f t="shared" si="70"/>
        <v>Yet to be approved</v>
      </c>
      <c r="D531" s="403" t="str">
        <f t="shared" si="70"/>
        <v>-</v>
      </c>
      <c r="E531" s="118">
        <f t="shared" si="70"/>
        <v>0</v>
      </c>
      <c r="F531" s="404">
        <f t="shared" si="65"/>
        <v>0</v>
      </c>
      <c r="G531" s="404">
        <f t="shared" si="66"/>
        <v>0</v>
      </c>
      <c r="H531" s="404">
        <f t="shared" si="67"/>
        <v>0</v>
      </c>
      <c r="I531" s="404">
        <f>'F4.2'!V138</f>
        <v>0</v>
      </c>
      <c r="J531" s="404">
        <f>'F4.2'!AU138</f>
        <v>0</v>
      </c>
      <c r="K531" s="405"/>
      <c r="L531" s="405"/>
      <c r="M531" s="404">
        <f t="shared" si="68"/>
        <v>0</v>
      </c>
      <c r="N531" s="404">
        <f t="shared" si="69"/>
        <v>0</v>
      </c>
    </row>
    <row r="532" spans="1:14" hidden="1" outlineLevel="1">
      <c r="A532" s="18">
        <f t="shared" si="70"/>
        <v>1.8</v>
      </c>
      <c r="B532" s="372" t="str">
        <f t="shared" si="70"/>
        <v>SWAS upgradation at U#8</v>
      </c>
      <c r="C532" s="53" t="str">
        <f t="shared" si="70"/>
        <v>Yet to be approved</v>
      </c>
      <c r="D532" s="403" t="str">
        <f t="shared" si="70"/>
        <v>-</v>
      </c>
      <c r="E532" s="118">
        <f t="shared" si="70"/>
        <v>0</v>
      </c>
      <c r="F532" s="404">
        <f t="shared" si="65"/>
        <v>0</v>
      </c>
      <c r="G532" s="404">
        <f t="shared" si="66"/>
        <v>0</v>
      </c>
      <c r="H532" s="404">
        <f t="shared" si="67"/>
        <v>0</v>
      </c>
      <c r="I532" s="404">
        <f>'F4.2'!V139</f>
        <v>0</v>
      </c>
      <c r="J532" s="404">
        <f>'F4.2'!AU139</f>
        <v>0</v>
      </c>
      <c r="K532" s="405"/>
      <c r="L532" s="405"/>
      <c r="M532" s="404">
        <f t="shared" si="68"/>
        <v>0</v>
      </c>
      <c r="N532" s="404">
        <f t="shared" si="69"/>
        <v>0</v>
      </c>
    </row>
    <row r="533" spans="1:14" ht="21" hidden="1" outlineLevel="1">
      <c r="A533" s="410">
        <f t="shared" si="70"/>
        <v>0</v>
      </c>
      <c r="B533" s="411" t="str">
        <f t="shared" si="70"/>
        <v>(ii) Yet to be submitted to MERC</v>
      </c>
      <c r="C533" s="53">
        <f t="shared" si="70"/>
        <v>0</v>
      </c>
      <c r="D533" s="403" t="str">
        <f t="shared" si="70"/>
        <v>-</v>
      </c>
      <c r="E533" s="118">
        <f t="shared" si="70"/>
        <v>0</v>
      </c>
      <c r="F533" s="404">
        <f t="shared" si="65"/>
        <v>0</v>
      </c>
      <c r="G533" s="404">
        <f t="shared" si="66"/>
        <v>0</v>
      </c>
      <c r="H533" s="404">
        <f t="shared" si="67"/>
        <v>0</v>
      </c>
      <c r="I533" s="404">
        <f>'F4.2'!V140</f>
        <v>0</v>
      </c>
      <c r="J533" s="404">
        <f>'F4.2'!AU140</f>
        <v>0</v>
      </c>
      <c r="K533" s="405"/>
      <c r="L533" s="405"/>
      <c r="M533" s="404">
        <f t="shared" si="68"/>
        <v>0</v>
      </c>
      <c r="N533" s="404">
        <f t="shared" si="69"/>
        <v>0</v>
      </c>
    </row>
    <row r="534" spans="1:14" ht="94.5" hidden="1" outlineLevel="1">
      <c r="A534" s="271">
        <f t="shared" si="70"/>
        <v>2</v>
      </c>
      <c r="B534" s="272" t="str">
        <f t="shared" si="70"/>
        <v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v>
      </c>
      <c r="C534" s="53" t="str">
        <f t="shared" si="70"/>
        <v>Yet to be approved</v>
      </c>
      <c r="D534" s="403" t="str">
        <f t="shared" si="70"/>
        <v>-</v>
      </c>
      <c r="E534" s="118">
        <f t="shared" si="70"/>
        <v>0</v>
      </c>
      <c r="F534" s="404">
        <f t="shared" si="65"/>
        <v>0</v>
      </c>
      <c r="G534" s="404">
        <f t="shared" si="66"/>
        <v>0</v>
      </c>
      <c r="H534" s="404">
        <f t="shared" si="67"/>
        <v>0</v>
      </c>
      <c r="I534" s="404">
        <f>'F4.2'!V141</f>
        <v>0</v>
      </c>
      <c r="J534" s="404">
        <f>'F4.2'!AU141</f>
        <v>0</v>
      </c>
      <c r="K534" s="405"/>
      <c r="L534" s="405"/>
      <c r="M534" s="404">
        <f t="shared" si="68"/>
        <v>0</v>
      </c>
      <c r="N534" s="404">
        <f t="shared" si="69"/>
        <v>0</v>
      </c>
    </row>
    <row r="535" spans="1:14" ht="30" hidden="1" outlineLevel="1">
      <c r="A535" s="18">
        <f t="shared" si="70"/>
        <v>2.1</v>
      </c>
      <c r="B535" s="372" t="str">
        <f t="shared" si="70"/>
        <v>Procurement &amp; Replacement of Complete Platen super heater coils  Coil Assemblies at Unit-8, TPS Parli-V</v>
      </c>
      <c r="C535" s="53" t="str">
        <f t="shared" si="70"/>
        <v>Yet to be approved</v>
      </c>
      <c r="D535" s="403" t="str">
        <f t="shared" si="70"/>
        <v>-</v>
      </c>
      <c r="E535" s="118">
        <f t="shared" si="70"/>
        <v>0</v>
      </c>
      <c r="F535" s="404">
        <f t="shared" si="65"/>
        <v>0</v>
      </c>
      <c r="G535" s="404">
        <f t="shared" si="66"/>
        <v>0</v>
      </c>
      <c r="H535" s="404">
        <f t="shared" si="67"/>
        <v>0</v>
      </c>
      <c r="I535" s="404">
        <f>'F4.2'!V142</f>
        <v>0</v>
      </c>
      <c r="J535" s="404">
        <f>'F4.2'!AU142</f>
        <v>0</v>
      </c>
      <c r="K535" s="405"/>
      <c r="L535" s="405"/>
      <c r="M535" s="404">
        <f t="shared" si="68"/>
        <v>0</v>
      </c>
      <c r="N535" s="404">
        <f t="shared" si="69"/>
        <v>0</v>
      </c>
    </row>
    <row r="536" spans="1:14" ht="30" hidden="1" outlineLevel="1">
      <c r="A536" s="18">
        <f t="shared" si="70"/>
        <v>2.2000000000000002</v>
      </c>
      <c r="B536" s="372" t="str">
        <f t="shared" si="70"/>
        <v>Procurement &amp; Replacement of Complete LTSH upper &amp; lower bank Coil Assemblies at Unit-8, TPS Parli-V</v>
      </c>
      <c r="C536" s="53" t="str">
        <f t="shared" si="70"/>
        <v>Yet to be approved</v>
      </c>
      <c r="D536" s="403" t="str">
        <f t="shared" si="70"/>
        <v>-</v>
      </c>
      <c r="E536" s="118">
        <f t="shared" si="70"/>
        <v>0</v>
      </c>
      <c r="F536" s="404">
        <f t="shared" si="65"/>
        <v>0</v>
      </c>
      <c r="G536" s="404">
        <f t="shared" si="66"/>
        <v>0</v>
      </c>
      <c r="H536" s="404">
        <f t="shared" si="67"/>
        <v>0</v>
      </c>
      <c r="I536" s="404">
        <f>'F4.2'!V143</f>
        <v>0</v>
      </c>
      <c r="J536" s="404">
        <f>'F4.2'!AU143</f>
        <v>0</v>
      </c>
      <c r="K536" s="405"/>
      <c r="L536" s="405"/>
      <c r="M536" s="404">
        <f t="shared" si="68"/>
        <v>0</v>
      </c>
      <c r="N536" s="404">
        <f t="shared" si="69"/>
        <v>0</v>
      </c>
    </row>
    <row r="537" spans="1:14" ht="30" hidden="1" outlineLevel="1">
      <c r="A537" s="18">
        <f t="shared" si="70"/>
        <v>2.2999999999999998</v>
      </c>
      <c r="B537" s="372" t="str">
        <f t="shared" si="70"/>
        <v xml:space="preserve"> Procurement &amp; Replacement of  Coal Mill Gear Box Type KMP 280 at 250 MW Unit-8, Parli TPS.</v>
      </c>
      <c r="C537" s="53" t="str">
        <f t="shared" si="70"/>
        <v>Yet to be approved</v>
      </c>
      <c r="D537" s="403" t="str">
        <f t="shared" si="70"/>
        <v>-</v>
      </c>
      <c r="E537" s="118">
        <f t="shared" si="70"/>
        <v>0</v>
      </c>
      <c r="F537" s="404">
        <f t="shared" si="65"/>
        <v>0</v>
      </c>
      <c r="G537" s="404">
        <f t="shared" si="66"/>
        <v>0</v>
      </c>
      <c r="H537" s="404">
        <f t="shared" si="67"/>
        <v>0</v>
      </c>
      <c r="I537" s="404">
        <f>'F4.2'!V144</f>
        <v>0</v>
      </c>
      <c r="J537" s="404">
        <f>'F4.2'!AU144</f>
        <v>0</v>
      </c>
      <c r="K537" s="405"/>
      <c r="L537" s="405"/>
      <c r="M537" s="404">
        <f t="shared" si="68"/>
        <v>0</v>
      </c>
      <c r="N537" s="404">
        <f t="shared" si="69"/>
        <v>0</v>
      </c>
    </row>
    <row r="538" spans="1:14" ht="63" hidden="1" outlineLevel="1">
      <c r="A538" s="271">
        <f t="shared" si="70"/>
        <v>3</v>
      </c>
      <c r="B538" s="272" t="str">
        <f t="shared" si="70"/>
        <v xml:space="preserve"> Procurement &amp; Replacement of Two complete set of APH Baskets at 250 MW Unit-8, Parli TPS Procurement &amp; replacement of PA &amp; FD fan rotar hub assembly at Unit-8 TPS Parli-V</v>
      </c>
      <c r="C538" s="53" t="str">
        <f t="shared" si="70"/>
        <v>Yet to be approved</v>
      </c>
      <c r="D538" s="403" t="str">
        <f t="shared" si="70"/>
        <v>-</v>
      </c>
      <c r="E538" s="118">
        <f t="shared" si="70"/>
        <v>0</v>
      </c>
      <c r="F538" s="404">
        <f t="shared" si="65"/>
        <v>0</v>
      </c>
      <c r="G538" s="404">
        <f t="shared" si="66"/>
        <v>0</v>
      </c>
      <c r="H538" s="404">
        <f t="shared" si="67"/>
        <v>0</v>
      </c>
      <c r="I538" s="404">
        <f>'F4.2'!V145</f>
        <v>0</v>
      </c>
      <c r="J538" s="404">
        <f>'F4.2'!AU145</f>
        <v>0</v>
      </c>
      <c r="K538" s="405"/>
      <c r="L538" s="405"/>
      <c r="M538" s="404">
        <f t="shared" si="68"/>
        <v>0</v>
      </c>
      <c r="N538" s="404">
        <f t="shared" si="69"/>
        <v>0</v>
      </c>
    </row>
    <row r="539" spans="1:14" ht="30" hidden="1" outlineLevel="1">
      <c r="A539" s="18">
        <f t="shared" si="70"/>
        <v>3.1</v>
      </c>
      <c r="B539" s="372" t="str">
        <f t="shared" si="70"/>
        <v xml:space="preserve"> Procurement &amp; Replacement of Two complete set of APH Baskets at 250 MW Unit-8, Parli TPS.</v>
      </c>
      <c r="C539" s="53" t="str">
        <f t="shared" si="70"/>
        <v>Yet to be approved</v>
      </c>
      <c r="D539" s="403" t="str">
        <f t="shared" si="70"/>
        <v>-</v>
      </c>
      <c r="E539" s="118">
        <f t="shared" si="70"/>
        <v>0</v>
      </c>
      <c r="F539" s="404">
        <f t="shared" si="65"/>
        <v>0</v>
      </c>
      <c r="G539" s="404">
        <f t="shared" si="66"/>
        <v>0</v>
      </c>
      <c r="H539" s="404">
        <f t="shared" si="67"/>
        <v>0</v>
      </c>
      <c r="I539" s="404">
        <f>'F4.2'!V146</f>
        <v>0</v>
      </c>
      <c r="J539" s="404">
        <f>'F4.2'!AU146</f>
        <v>0</v>
      </c>
      <c r="K539" s="405"/>
      <c r="L539" s="405"/>
      <c r="M539" s="404">
        <f t="shared" si="68"/>
        <v>0</v>
      </c>
      <c r="N539" s="404">
        <f t="shared" si="69"/>
        <v>0</v>
      </c>
    </row>
    <row r="540" spans="1:14" ht="30" hidden="1" outlineLevel="1">
      <c r="A540" s="18">
        <f t="shared" si="70"/>
        <v>3.2</v>
      </c>
      <c r="B540" s="372" t="str">
        <f t="shared" si="70"/>
        <v>Procurement &amp; replacement of PA &amp; FD fan rotar hub assembly at Unit-8 TPS Parli-V</v>
      </c>
      <c r="C540" s="53" t="str">
        <f t="shared" si="70"/>
        <v>Yet to be approved</v>
      </c>
      <c r="D540" s="403" t="str">
        <f t="shared" si="70"/>
        <v>-</v>
      </c>
      <c r="E540" s="118">
        <f t="shared" si="70"/>
        <v>0</v>
      </c>
      <c r="F540" s="404">
        <f t="shared" si="65"/>
        <v>0</v>
      </c>
      <c r="G540" s="404">
        <f t="shared" si="66"/>
        <v>0</v>
      </c>
      <c r="H540" s="404">
        <f t="shared" si="67"/>
        <v>0</v>
      </c>
      <c r="I540" s="404">
        <f>'F4.2'!V147</f>
        <v>0</v>
      </c>
      <c r="J540" s="404">
        <f>'F4.2'!AU147</f>
        <v>0</v>
      </c>
      <c r="K540" s="405"/>
      <c r="L540" s="405"/>
      <c r="M540" s="404">
        <f t="shared" si="68"/>
        <v>0</v>
      </c>
      <c r="N540" s="404">
        <f t="shared" si="69"/>
        <v>0</v>
      </c>
    </row>
    <row r="541" spans="1:14" ht="31.5" hidden="1" outlineLevel="1">
      <c r="A541" s="271">
        <f t="shared" ref="A541:E550" si="71">A148</f>
        <v>4</v>
      </c>
      <c r="B541" s="272" t="str">
        <f t="shared" si="71"/>
        <v xml:space="preserve">DPR on Refurbishment of TG Governing system at Unit-8, PTPS, Parli V. </v>
      </c>
      <c r="C541" s="53" t="str">
        <f t="shared" si="71"/>
        <v>Yet to be approved</v>
      </c>
      <c r="D541" s="403" t="str">
        <f t="shared" si="71"/>
        <v>-</v>
      </c>
      <c r="E541" s="118">
        <f t="shared" si="71"/>
        <v>0</v>
      </c>
      <c r="F541" s="404">
        <f t="shared" si="65"/>
        <v>0</v>
      </c>
      <c r="G541" s="404">
        <f t="shared" si="66"/>
        <v>0</v>
      </c>
      <c r="H541" s="404">
        <f t="shared" si="67"/>
        <v>0</v>
      </c>
      <c r="I541" s="404">
        <f>'F4.2'!V148</f>
        <v>0</v>
      </c>
      <c r="J541" s="404">
        <f>'F4.2'!AU148</f>
        <v>0</v>
      </c>
      <c r="K541" s="405"/>
      <c r="L541" s="405"/>
      <c r="M541" s="404">
        <f t="shared" si="68"/>
        <v>0</v>
      </c>
      <c r="N541" s="404">
        <f t="shared" si="69"/>
        <v>0</v>
      </c>
    </row>
    <row r="542" spans="1:14" hidden="1" outlineLevel="1">
      <c r="A542" s="18">
        <f t="shared" si="71"/>
        <v>4.0999999999999996</v>
      </c>
      <c r="B542" s="372" t="str">
        <f t="shared" si="71"/>
        <v xml:space="preserve">Refurbishment of TG Governing system at Unit-8, PTPS, Parli V. </v>
      </c>
      <c r="C542" s="53" t="str">
        <f t="shared" si="71"/>
        <v>Yet to be approved</v>
      </c>
      <c r="D542" s="403" t="str">
        <f t="shared" si="71"/>
        <v>-</v>
      </c>
      <c r="E542" s="118">
        <f t="shared" si="71"/>
        <v>0</v>
      </c>
      <c r="F542" s="404">
        <f t="shared" si="65"/>
        <v>0</v>
      </c>
      <c r="G542" s="404">
        <f t="shared" si="66"/>
        <v>0</v>
      </c>
      <c r="H542" s="404">
        <f t="shared" si="67"/>
        <v>0</v>
      </c>
      <c r="I542" s="404">
        <f>'F4.2'!V149</f>
        <v>0</v>
      </c>
      <c r="J542" s="404">
        <f>'F4.2'!AU149</f>
        <v>0</v>
      </c>
      <c r="K542" s="405"/>
      <c r="L542" s="405"/>
      <c r="M542" s="404">
        <f t="shared" si="68"/>
        <v>0</v>
      </c>
      <c r="N542" s="404">
        <f t="shared" si="69"/>
        <v>0</v>
      </c>
    </row>
    <row r="543" spans="1:14" ht="31.5" hidden="1" outlineLevel="1">
      <c r="A543" s="271">
        <f t="shared" si="71"/>
        <v>5</v>
      </c>
      <c r="B543" s="272" t="str">
        <f t="shared" si="71"/>
        <v>DPR on Performance improvement of Natural Draft Cooling Tower (NDCT) at Unit-8, PTPS, Parli V.</v>
      </c>
      <c r="C543" s="53" t="str">
        <f t="shared" si="71"/>
        <v>Yet to be approved</v>
      </c>
      <c r="D543" s="403" t="str">
        <f t="shared" si="71"/>
        <v>-</v>
      </c>
      <c r="E543" s="118">
        <f t="shared" si="71"/>
        <v>0</v>
      </c>
      <c r="F543" s="404">
        <f t="shared" si="65"/>
        <v>0</v>
      </c>
      <c r="G543" s="404">
        <f t="shared" si="66"/>
        <v>0</v>
      </c>
      <c r="H543" s="404">
        <f t="shared" si="67"/>
        <v>0</v>
      </c>
      <c r="I543" s="404">
        <f>'F4.2'!V150</f>
        <v>0</v>
      </c>
      <c r="J543" s="404">
        <f>'F4.2'!AU150</f>
        <v>0</v>
      </c>
      <c r="K543" s="405"/>
      <c r="L543" s="405"/>
      <c r="M543" s="404">
        <f t="shared" si="68"/>
        <v>0</v>
      </c>
      <c r="N543" s="404">
        <f t="shared" si="69"/>
        <v>0</v>
      </c>
    </row>
    <row r="544" spans="1:14" ht="60" hidden="1" outlineLevel="1">
      <c r="A544" s="18">
        <f t="shared" si="71"/>
        <v>5.0999999999999996</v>
      </c>
      <c r="B544" s="372" t="str">
        <f t="shared" si="71"/>
        <v>Performance improvement of Natural Draft Cooling Tower (NDCT) by replacement of PVC fills, AC cement pipes, strengthening of Hot water distribution system, replacement of beams, columns, support structures, etc. at Unit-8, PTPS, Parli V.</v>
      </c>
      <c r="C544" s="53" t="str">
        <f t="shared" si="71"/>
        <v>Yet to be approved</v>
      </c>
      <c r="D544" s="403" t="str">
        <f t="shared" si="71"/>
        <v>-</v>
      </c>
      <c r="E544" s="118">
        <f t="shared" si="71"/>
        <v>0</v>
      </c>
      <c r="F544" s="404">
        <f t="shared" si="65"/>
        <v>0</v>
      </c>
      <c r="G544" s="404">
        <f t="shared" si="66"/>
        <v>0</v>
      </c>
      <c r="H544" s="404">
        <f t="shared" si="67"/>
        <v>0</v>
      </c>
      <c r="I544" s="404">
        <f>'F4.2'!V151</f>
        <v>0</v>
      </c>
      <c r="J544" s="404">
        <f>'F4.2'!AU151</f>
        <v>0</v>
      </c>
      <c r="K544" s="405"/>
      <c r="L544" s="405"/>
      <c r="M544" s="404">
        <f t="shared" si="68"/>
        <v>0</v>
      </c>
      <c r="N544" s="404">
        <f t="shared" si="69"/>
        <v>0</v>
      </c>
    </row>
    <row r="545" spans="1:14" ht="31.5" hidden="1" outlineLevel="1">
      <c r="A545" s="271">
        <f t="shared" si="71"/>
        <v>6</v>
      </c>
      <c r="B545" s="272" t="str">
        <f t="shared" si="71"/>
        <v xml:space="preserve">DPR on Procurement of  ACW &amp; CW pump along with mandatory spares at Unit-8, PTPS, Parli V. </v>
      </c>
      <c r="C545" s="53" t="str">
        <f t="shared" si="71"/>
        <v>Yet to be approved</v>
      </c>
      <c r="D545" s="403" t="str">
        <f t="shared" si="71"/>
        <v>-</v>
      </c>
      <c r="E545" s="118">
        <f t="shared" si="71"/>
        <v>0</v>
      </c>
      <c r="F545" s="404">
        <f t="shared" si="65"/>
        <v>0</v>
      </c>
      <c r="G545" s="404">
        <f t="shared" si="66"/>
        <v>0</v>
      </c>
      <c r="H545" s="404">
        <f t="shared" si="67"/>
        <v>0</v>
      </c>
      <c r="I545" s="404">
        <f>'F4.2'!V152</f>
        <v>0</v>
      </c>
      <c r="J545" s="404">
        <f>'F4.2'!AU152</f>
        <v>0</v>
      </c>
      <c r="K545" s="405"/>
      <c r="L545" s="405"/>
      <c r="M545" s="404">
        <f t="shared" si="68"/>
        <v>0</v>
      </c>
      <c r="N545" s="404">
        <f t="shared" si="69"/>
        <v>0</v>
      </c>
    </row>
    <row r="546" spans="1:14" ht="30" hidden="1" outlineLevel="1">
      <c r="A546" s="18">
        <f t="shared" si="71"/>
        <v>6.1</v>
      </c>
      <c r="B546" s="372" t="str">
        <f t="shared" si="71"/>
        <v xml:space="preserve">DPR on Procurement of  ACW &amp; CW pump along with mandatory spares at Unit-8, PTPS, Parli V. </v>
      </c>
      <c r="C546" s="53" t="str">
        <f t="shared" si="71"/>
        <v>Yet to be approved</v>
      </c>
      <c r="D546" s="403" t="str">
        <f t="shared" si="71"/>
        <v>-</v>
      </c>
      <c r="E546" s="118">
        <f t="shared" si="71"/>
        <v>0</v>
      </c>
      <c r="F546" s="404">
        <f t="shared" si="65"/>
        <v>0</v>
      </c>
      <c r="G546" s="404">
        <f t="shared" si="66"/>
        <v>0</v>
      </c>
      <c r="H546" s="404">
        <f t="shared" si="67"/>
        <v>0</v>
      </c>
      <c r="I546" s="404">
        <f>'F4.2'!V153</f>
        <v>0</v>
      </c>
      <c r="J546" s="404">
        <f>'F4.2'!AU153</f>
        <v>0</v>
      </c>
      <c r="K546" s="405"/>
      <c r="L546" s="405"/>
      <c r="M546" s="404">
        <f t="shared" si="68"/>
        <v>0</v>
      </c>
      <c r="N546" s="404">
        <f t="shared" si="69"/>
        <v>0</v>
      </c>
    </row>
    <row r="547" spans="1:14" ht="63" hidden="1" outlineLevel="1">
      <c r="A547" s="271">
        <f t="shared" si="71"/>
        <v>7</v>
      </c>
      <c r="B547" s="272" t="str">
        <f t="shared" si="71"/>
        <v xml:space="preserve">DPR on Procurement of  CEP pump and BFP Booster pump along with mandatory spares at Unit-8, PTPS, Parli V and Procurement of Energy Efficient Cartridges of Boiler Feed Pump at Unit-8, PTPS, Parli V. </v>
      </c>
      <c r="C547" s="53" t="str">
        <f t="shared" si="71"/>
        <v>Yet to be approved</v>
      </c>
      <c r="D547" s="403" t="str">
        <f t="shared" si="71"/>
        <v>-</v>
      </c>
      <c r="E547" s="118">
        <f t="shared" si="71"/>
        <v>0</v>
      </c>
      <c r="F547" s="404">
        <f t="shared" si="65"/>
        <v>0</v>
      </c>
      <c r="G547" s="404">
        <f t="shared" si="66"/>
        <v>0</v>
      </c>
      <c r="H547" s="404">
        <f t="shared" si="67"/>
        <v>0</v>
      </c>
      <c r="I547" s="404">
        <f>'F4.2'!V154</f>
        <v>0</v>
      </c>
      <c r="J547" s="404">
        <f>'F4.2'!AU154</f>
        <v>0</v>
      </c>
      <c r="K547" s="405"/>
      <c r="L547" s="405"/>
      <c r="M547" s="404">
        <f t="shared" si="68"/>
        <v>0</v>
      </c>
      <c r="N547" s="404">
        <f t="shared" si="69"/>
        <v>0</v>
      </c>
    </row>
    <row r="548" spans="1:14" ht="30" hidden="1" outlineLevel="1">
      <c r="A548" s="18">
        <f t="shared" si="71"/>
        <v>7.1</v>
      </c>
      <c r="B548" s="372" t="str">
        <f t="shared" si="71"/>
        <v xml:space="preserve">Procurement of  CEP pump and BFP Booster pump along with mandatory spares at Unit-8, PTPS, Parli </v>
      </c>
      <c r="C548" s="53" t="str">
        <f t="shared" si="71"/>
        <v>Yet to be approved</v>
      </c>
      <c r="D548" s="403" t="str">
        <f t="shared" si="71"/>
        <v>-</v>
      </c>
      <c r="E548" s="118">
        <f t="shared" si="71"/>
        <v>0</v>
      </c>
      <c r="F548" s="404">
        <f t="shared" si="65"/>
        <v>0</v>
      </c>
      <c r="G548" s="404">
        <f t="shared" si="66"/>
        <v>0</v>
      </c>
      <c r="H548" s="404">
        <f t="shared" si="67"/>
        <v>0</v>
      </c>
      <c r="I548" s="404">
        <f>'F4.2'!V155</f>
        <v>0</v>
      </c>
      <c r="J548" s="404">
        <f>'F4.2'!AU155</f>
        <v>0</v>
      </c>
      <c r="K548" s="405"/>
      <c r="L548" s="405"/>
      <c r="M548" s="404">
        <f t="shared" si="68"/>
        <v>0</v>
      </c>
      <c r="N548" s="404">
        <f t="shared" si="69"/>
        <v>0</v>
      </c>
    </row>
    <row r="549" spans="1:14" ht="30" hidden="1" outlineLevel="1">
      <c r="A549" s="18">
        <f t="shared" si="71"/>
        <v>7.2</v>
      </c>
      <c r="B549" s="372" t="str">
        <f t="shared" si="71"/>
        <v xml:space="preserve">Procurement of Energy Efficient Cartridges of Boiler Feed Pump at Unit-8, PTPS, Parli V. </v>
      </c>
      <c r="C549" s="53" t="str">
        <f t="shared" si="71"/>
        <v>Yet to be approved</v>
      </c>
      <c r="D549" s="403" t="str">
        <f t="shared" si="71"/>
        <v>-</v>
      </c>
      <c r="E549" s="118">
        <f t="shared" si="71"/>
        <v>0</v>
      </c>
      <c r="F549" s="404">
        <f t="shared" si="65"/>
        <v>0</v>
      </c>
      <c r="G549" s="404">
        <f t="shared" si="66"/>
        <v>0</v>
      </c>
      <c r="H549" s="404">
        <f t="shared" si="67"/>
        <v>0</v>
      </c>
      <c r="I549" s="404">
        <f>'F4.2'!V156</f>
        <v>0</v>
      </c>
      <c r="J549" s="404">
        <f>'F4.2'!AU156</f>
        <v>0</v>
      </c>
      <c r="K549" s="405"/>
      <c r="L549" s="405"/>
      <c r="M549" s="404">
        <f t="shared" si="68"/>
        <v>0</v>
      </c>
      <c r="N549" s="404">
        <f t="shared" si="69"/>
        <v>0</v>
      </c>
    </row>
    <row r="550" spans="1:14" ht="31.5" hidden="1" outlineLevel="1">
      <c r="A550" s="271">
        <f t="shared" si="71"/>
        <v>8</v>
      </c>
      <c r="B550" s="272" t="str">
        <f t="shared" si="71"/>
        <v>DPR on Procurement of turbine blades of HP, IP &amp; LP rotor in Unit-8, PTPS, Parli V.</v>
      </c>
      <c r="C550" s="53" t="str">
        <f t="shared" si="71"/>
        <v>Yet to be approved</v>
      </c>
      <c r="D550" s="403" t="str">
        <f t="shared" si="71"/>
        <v>-</v>
      </c>
      <c r="E550" s="118">
        <f t="shared" si="71"/>
        <v>0</v>
      </c>
      <c r="F550" s="404">
        <f t="shared" si="65"/>
        <v>0</v>
      </c>
      <c r="G550" s="404">
        <f t="shared" si="66"/>
        <v>0</v>
      </c>
      <c r="H550" s="404">
        <f t="shared" si="67"/>
        <v>0</v>
      </c>
      <c r="I550" s="404">
        <f>'F4.2'!V157</f>
        <v>0</v>
      </c>
      <c r="J550" s="404">
        <f>'F4.2'!AU157</f>
        <v>0</v>
      </c>
      <c r="K550" s="405"/>
      <c r="L550" s="405"/>
      <c r="M550" s="404">
        <f t="shared" si="68"/>
        <v>0</v>
      </c>
      <c r="N550" s="404">
        <f t="shared" si="69"/>
        <v>0</v>
      </c>
    </row>
    <row r="551" spans="1:14" ht="30" hidden="1" outlineLevel="1">
      <c r="A551" s="18">
        <f t="shared" ref="A551:E560" si="72">A158</f>
        <v>8.1</v>
      </c>
      <c r="B551" s="372" t="str">
        <f t="shared" si="72"/>
        <v>DPR on Procurement of turbine blades of HP, IP &amp; LP rotor in Unit-8, PTPS, Parli V.</v>
      </c>
      <c r="C551" s="53" t="str">
        <f t="shared" si="72"/>
        <v>Yet to be approved</v>
      </c>
      <c r="D551" s="403" t="str">
        <f t="shared" si="72"/>
        <v>-</v>
      </c>
      <c r="E551" s="118">
        <f t="shared" si="72"/>
        <v>0</v>
      </c>
      <c r="F551" s="404">
        <f t="shared" si="65"/>
        <v>0</v>
      </c>
      <c r="G551" s="404">
        <f t="shared" si="66"/>
        <v>0</v>
      </c>
      <c r="H551" s="404">
        <f t="shared" si="67"/>
        <v>0</v>
      </c>
      <c r="I551" s="404">
        <f>'F4.2'!V158</f>
        <v>0</v>
      </c>
      <c r="J551" s="404">
        <f>'F4.2'!AU158</f>
        <v>0</v>
      </c>
      <c r="K551" s="405"/>
      <c r="L551" s="405"/>
      <c r="M551" s="404">
        <f t="shared" si="68"/>
        <v>0</v>
      </c>
      <c r="N551" s="404">
        <f t="shared" si="69"/>
        <v>0</v>
      </c>
    </row>
    <row r="552" spans="1:14" ht="47.25" hidden="1" outlineLevel="1">
      <c r="A552" s="271">
        <f t="shared" si="72"/>
        <v>9</v>
      </c>
      <c r="B552" s="272" t="str">
        <f t="shared" si="72"/>
        <v xml:space="preserve">DPR on Repair &amp; Reconditioning of Water treatment plant at Unit-8, PTPS, Parli V and Performance improvement of centralised AC plant at Unit-8, PTPS, Parli V. </v>
      </c>
      <c r="C552" s="53" t="str">
        <f t="shared" si="72"/>
        <v>Yet to be approved</v>
      </c>
      <c r="D552" s="403" t="str">
        <f t="shared" si="72"/>
        <v>-</v>
      </c>
      <c r="E552" s="118">
        <f t="shared" si="72"/>
        <v>0</v>
      </c>
      <c r="F552" s="404">
        <f t="shared" si="65"/>
        <v>0</v>
      </c>
      <c r="G552" s="404">
        <f t="shared" si="66"/>
        <v>0</v>
      </c>
      <c r="H552" s="404">
        <f t="shared" si="67"/>
        <v>0</v>
      </c>
      <c r="I552" s="404">
        <f>'F4.2'!V159</f>
        <v>0</v>
      </c>
      <c r="J552" s="404">
        <f>'F4.2'!AU159</f>
        <v>0</v>
      </c>
      <c r="K552" s="405"/>
      <c r="L552" s="405"/>
      <c r="M552" s="404">
        <f t="shared" si="68"/>
        <v>0</v>
      </c>
      <c r="N552" s="404">
        <f t="shared" si="69"/>
        <v>0</v>
      </c>
    </row>
    <row r="553" spans="1:14" ht="30" hidden="1" outlineLevel="1">
      <c r="A553" s="18">
        <f t="shared" si="72"/>
        <v>9.1</v>
      </c>
      <c r="B553" s="372" t="str">
        <f t="shared" si="72"/>
        <v>Reconditioning of Acid and Alkali Unloading and storage system at Unit-8, PTPS, Parli V.</v>
      </c>
      <c r="C553" s="53" t="str">
        <f t="shared" si="72"/>
        <v>Yet to be approved</v>
      </c>
      <c r="D553" s="403" t="str">
        <f t="shared" si="72"/>
        <v>-</v>
      </c>
      <c r="E553" s="118">
        <f t="shared" si="72"/>
        <v>0</v>
      </c>
      <c r="F553" s="404">
        <f t="shared" si="65"/>
        <v>0</v>
      </c>
      <c r="G553" s="404">
        <f t="shared" si="66"/>
        <v>0</v>
      </c>
      <c r="H553" s="404">
        <f t="shared" si="67"/>
        <v>0</v>
      </c>
      <c r="I553" s="404">
        <f>'F4.2'!V160</f>
        <v>0</v>
      </c>
      <c r="J553" s="404">
        <f>'F4.2'!AU160</f>
        <v>0</v>
      </c>
      <c r="K553" s="405"/>
      <c r="L553" s="405"/>
      <c r="M553" s="404">
        <f t="shared" si="68"/>
        <v>0</v>
      </c>
      <c r="N553" s="404">
        <f t="shared" si="69"/>
        <v>0</v>
      </c>
    </row>
    <row r="554" spans="1:14" ht="30" hidden="1" outlineLevel="1">
      <c r="A554" s="18">
        <f t="shared" si="72"/>
        <v>9.1999999999999993</v>
      </c>
      <c r="B554" s="372" t="str">
        <f t="shared" si="72"/>
        <v>Reconditioning &amp; repairing of WTP DM Plant regeneration system at Unit-8, PTPS, Parli V.</v>
      </c>
      <c r="C554" s="53" t="str">
        <f t="shared" si="72"/>
        <v>Yet to be approved</v>
      </c>
      <c r="D554" s="403" t="str">
        <f t="shared" si="72"/>
        <v>-</v>
      </c>
      <c r="E554" s="118">
        <f t="shared" si="72"/>
        <v>0</v>
      </c>
      <c r="F554" s="404">
        <f t="shared" si="65"/>
        <v>0</v>
      </c>
      <c r="G554" s="404">
        <f t="shared" si="66"/>
        <v>0</v>
      </c>
      <c r="H554" s="404">
        <f t="shared" si="67"/>
        <v>0</v>
      </c>
      <c r="I554" s="404">
        <f>'F4.2'!V161</f>
        <v>0</v>
      </c>
      <c r="J554" s="404">
        <f>'F4.2'!AU161</f>
        <v>0</v>
      </c>
      <c r="K554" s="405"/>
      <c r="L554" s="405"/>
      <c r="M554" s="404">
        <f t="shared" si="68"/>
        <v>0</v>
      </c>
      <c r="N554" s="404">
        <f t="shared" si="69"/>
        <v>0</v>
      </c>
    </row>
    <row r="555" spans="1:14" ht="45" hidden="1" outlineLevel="1">
      <c r="A555" s="18">
        <f t="shared" si="72"/>
        <v>9.3000000000000007</v>
      </c>
      <c r="B555" s="372" t="str">
        <f t="shared" si="72"/>
        <v xml:space="preserve"> Performance improvement of centralised AC plant by reconditioning of cooling tower, various pumps, heat exchangers, etc. at Unit-8, PTPS, Parli V. </v>
      </c>
      <c r="C555" s="53" t="str">
        <f t="shared" si="72"/>
        <v>Yet to be approved</v>
      </c>
      <c r="D555" s="403" t="str">
        <f t="shared" si="72"/>
        <v>-</v>
      </c>
      <c r="E555" s="118">
        <f t="shared" si="72"/>
        <v>0</v>
      </c>
      <c r="F555" s="404">
        <f t="shared" si="65"/>
        <v>0</v>
      </c>
      <c r="G555" s="404">
        <f t="shared" si="66"/>
        <v>0</v>
      </c>
      <c r="H555" s="404">
        <f t="shared" si="67"/>
        <v>0</v>
      </c>
      <c r="I555" s="404">
        <f>'F4.2'!V162</f>
        <v>0</v>
      </c>
      <c r="J555" s="404">
        <f>'F4.2'!AU162</f>
        <v>0</v>
      </c>
      <c r="K555" s="405"/>
      <c r="L555" s="405"/>
      <c r="M555" s="404">
        <f t="shared" si="68"/>
        <v>0</v>
      </c>
      <c r="N555" s="404">
        <f t="shared" si="69"/>
        <v>0</v>
      </c>
    </row>
    <row r="556" spans="1:14" ht="47.25" hidden="1" outlineLevel="1">
      <c r="A556" s="271">
        <f t="shared" si="72"/>
        <v>10</v>
      </c>
      <c r="B556" s="272" t="str">
        <f t="shared" si="72"/>
        <v>DPR on Procurement of Control Fluid (HPCF) pump, Lube Oil pump, Emergency Oil pump, Jacking Oil pump, Seal oil pump at Unit-8, PTPS, Parli V.</v>
      </c>
      <c r="C556" s="53" t="str">
        <f t="shared" si="72"/>
        <v>Yet to be approved</v>
      </c>
      <c r="D556" s="403" t="str">
        <f t="shared" si="72"/>
        <v>-</v>
      </c>
      <c r="E556" s="118">
        <f t="shared" si="72"/>
        <v>0</v>
      </c>
      <c r="F556" s="404">
        <f t="shared" si="65"/>
        <v>0</v>
      </c>
      <c r="G556" s="404">
        <f t="shared" si="66"/>
        <v>0</v>
      </c>
      <c r="H556" s="404">
        <f t="shared" si="67"/>
        <v>0</v>
      </c>
      <c r="I556" s="404">
        <f>'F4.2'!V163</f>
        <v>0</v>
      </c>
      <c r="J556" s="404">
        <f>'F4.2'!AU163</f>
        <v>0</v>
      </c>
      <c r="K556" s="405"/>
      <c r="L556" s="405"/>
      <c r="M556" s="404">
        <f t="shared" si="68"/>
        <v>0</v>
      </c>
      <c r="N556" s="404">
        <f t="shared" si="69"/>
        <v>0</v>
      </c>
    </row>
    <row r="557" spans="1:14" ht="45" hidden="1" outlineLevel="1">
      <c r="A557" s="18">
        <f t="shared" si="72"/>
        <v>10.1</v>
      </c>
      <c r="B557" s="372" t="str">
        <f t="shared" si="72"/>
        <v>DPR on Procurement of Control Fluid (HPCF) pump, Lube Oil pump, Emergency Oil pump, Jacking Oil pump, Seal oil pump at Unit-8, PTPS, Parli V.</v>
      </c>
      <c r="C557" s="53" t="str">
        <f t="shared" si="72"/>
        <v>Yet to be approved</v>
      </c>
      <c r="D557" s="403" t="str">
        <f t="shared" si="72"/>
        <v>-</v>
      </c>
      <c r="E557" s="118">
        <f t="shared" si="72"/>
        <v>0</v>
      </c>
      <c r="F557" s="404">
        <f t="shared" si="65"/>
        <v>0</v>
      </c>
      <c r="G557" s="404">
        <f t="shared" si="66"/>
        <v>0</v>
      </c>
      <c r="H557" s="404">
        <f t="shared" si="67"/>
        <v>0</v>
      </c>
      <c r="I557" s="404">
        <f>'F4.2'!V164</f>
        <v>0</v>
      </c>
      <c r="J557" s="404">
        <f>'F4.2'!AU164</f>
        <v>0</v>
      </c>
      <c r="K557" s="405"/>
      <c r="L557" s="405"/>
      <c r="M557" s="404">
        <f t="shared" si="68"/>
        <v>0</v>
      </c>
      <c r="N557" s="404">
        <f t="shared" si="69"/>
        <v>0</v>
      </c>
    </row>
    <row r="558" spans="1:14" ht="47.25" hidden="1" outlineLevel="1">
      <c r="A558" s="271">
        <f t="shared" si="72"/>
        <v>11</v>
      </c>
      <c r="B558" s="272" t="str">
        <f t="shared" si="72"/>
        <v xml:space="preserve">DPR on Procurement of H2 cooler, BFP coolers, generator exciter cooler, Seal and Lube oil coolers at Unit-8, PTPS, Parli V. </v>
      </c>
      <c r="C558" s="53" t="str">
        <f t="shared" si="72"/>
        <v>Yet to be approved</v>
      </c>
      <c r="D558" s="403" t="str">
        <f t="shared" si="72"/>
        <v>-</v>
      </c>
      <c r="E558" s="118">
        <f t="shared" si="72"/>
        <v>0</v>
      </c>
      <c r="F558" s="404">
        <f t="shared" si="65"/>
        <v>0</v>
      </c>
      <c r="G558" s="404">
        <f t="shared" si="66"/>
        <v>0</v>
      </c>
      <c r="H558" s="404">
        <f t="shared" si="67"/>
        <v>0</v>
      </c>
      <c r="I558" s="404">
        <f>'F4.2'!V165</f>
        <v>0</v>
      </c>
      <c r="J558" s="404">
        <f>'F4.2'!AU165</f>
        <v>0</v>
      </c>
      <c r="K558" s="405"/>
      <c r="L558" s="405"/>
      <c r="M558" s="404">
        <f t="shared" si="68"/>
        <v>0</v>
      </c>
      <c r="N558" s="404">
        <f t="shared" si="69"/>
        <v>0</v>
      </c>
    </row>
    <row r="559" spans="1:14" ht="30" hidden="1" outlineLevel="1">
      <c r="A559" s="18">
        <f t="shared" si="72"/>
        <v>11.1</v>
      </c>
      <c r="B559" s="372" t="str">
        <f t="shared" si="72"/>
        <v xml:space="preserve">DPR on Procurement of H2 cooler, BFP coolers, generator exciter cooler, Seal and Lube oil coolers at Unit-8, PTPS, Parli V. </v>
      </c>
      <c r="C559" s="53" t="str">
        <f t="shared" si="72"/>
        <v>Yet to be approved</v>
      </c>
      <c r="D559" s="403" t="str">
        <f t="shared" si="72"/>
        <v>-</v>
      </c>
      <c r="E559" s="118">
        <f t="shared" si="72"/>
        <v>0</v>
      </c>
      <c r="F559" s="404">
        <f t="shared" si="65"/>
        <v>0</v>
      </c>
      <c r="G559" s="404">
        <f t="shared" si="66"/>
        <v>0</v>
      </c>
      <c r="H559" s="404">
        <f t="shared" si="67"/>
        <v>0</v>
      </c>
      <c r="I559" s="404">
        <f>'F4.2'!V166</f>
        <v>0</v>
      </c>
      <c r="J559" s="404">
        <f>'F4.2'!AU166</f>
        <v>0</v>
      </c>
      <c r="K559" s="405"/>
      <c r="L559" s="405"/>
      <c r="M559" s="404">
        <f t="shared" si="68"/>
        <v>0</v>
      </c>
      <c r="N559" s="404">
        <f t="shared" si="69"/>
        <v>0</v>
      </c>
    </row>
    <row r="560" spans="1:14" ht="63" hidden="1" outlineLevel="1">
      <c r="A560" s="271">
        <f t="shared" si="72"/>
        <v>12</v>
      </c>
      <c r="B560" s="272" t="str">
        <f t="shared" si="72"/>
        <v>Supply, installation &amp; commissioning of 220V 2140AH,24V 830AH &amp; 710AH, 360V 570AH Mains UPS,110V 110AH AHP PLC , 110V , 103 AH DM plant battery set for unit 8 , NPTPS Parli-V &amp; Procurement of HT motors at U#8</v>
      </c>
      <c r="C560" s="53" t="str">
        <f t="shared" si="72"/>
        <v>Yet to be approved</v>
      </c>
      <c r="D560" s="403" t="str">
        <f t="shared" si="72"/>
        <v>-</v>
      </c>
      <c r="E560" s="118">
        <f t="shared" si="72"/>
        <v>0</v>
      </c>
      <c r="F560" s="404">
        <f t="shared" si="65"/>
        <v>0</v>
      </c>
      <c r="G560" s="404">
        <f t="shared" si="66"/>
        <v>0</v>
      </c>
      <c r="H560" s="404">
        <f t="shared" si="67"/>
        <v>0</v>
      </c>
      <c r="I560" s="404">
        <f>'F4.2'!V167</f>
        <v>0</v>
      </c>
      <c r="J560" s="404">
        <f>'F4.2'!AU167</f>
        <v>0</v>
      </c>
      <c r="K560" s="405"/>
      <c r="L560" s="405"/>
      <c r="M560" s="404">
        <f t="shared" si="68"/>
        <v>0</v>
      </c>
      <c r="N560" s="404">
        <f t="shared" si="69"/>
        <v>0</v>
      </c>
    </row>
    <row r="561" spans="1:14" ht="45" hidden="1" outlineLevel="1">
      <c r="A561" s="18">
        <f t="shared" ref="A561:E570" si="73">A168</f>
        <v>12.1</v>
      </c>
      <c r="B561" s="372" t="str">
        <f t="shared" si="73"/>
        <v>Supply, installation &amp; commissioning of 220V 2140AH,24V 830AH &amp; 710AH, 360V 570AH Mains UPS,110V 110AH AHP PLC , 110V , 103 AH DM plant battery set for unit 8 , NPTPS Parli-V</v>
      </c>
      <c r="C561" s="53" t="str">
        <f t="shared" si="73"/>
        <v>Yet to be approved</v>
      </c>
      <c r="D561" s="403" t="str">
        <f t="shared" si="73"/>
        <v>-</v>
      </c>
      <c r="E561" s="118">
        <f t="shared" si="73"/>
        <v>0</v>
      </c>
      <c r="F561" s="404">
        <f t="shared" si="65"/>
        <v>0</v>
      </c>
      <c r="G561" s="404">
        <f t="shared" si="66"/>
        <v>0</v>
      </c>
      <c r="H561" s="404">
        <f t="shared" si="67"/>
        <v>0</v>
      </c>
      <c r="I561" s="404">
        <f>'F4.2'!V168</f>
        <v>0</v>
      </c>
      <c r="J561" s="404">
        <f>'F4.2'!AU168</f>
        <v>0</v>
      </c>
      <c r="K561" s="405"/>
      <c r="L561" s="405"/>
      <c r="M561" s="404">
        <f t="shared" si="68"/>
        <v>0</v>
      </c>
      <c r="N561" s="404">
        <f t="shared" si="69"/>
        <v>0</v>
      </c>
    </row>
    <row r="562" spans="1:14" hidden="1" outlineLevel="1">
      <c r="A562" s="18">
        <f t="shared" si="73"/>
        <v>12.2</v>
      </c>
      <c r="B562" s="372" t="str">
        <f t="shared" si="73"/>
        <v>Procurement of HT motors at U#8</v>
      </c>
      <c r="C562" s="53" t="str">
        <f t="shared" si="73"/>
        <v>Yet to be approved</v>
      </c>
      <c r="D562" s="403" t="str">
        <f t="shared" si="73"/>
        <v>-</v>
      </c>
      <c r="E562" s="118">
        <f t="shared" si="73"/>
        <v>0</v>
      </c>
      <c r="F562" s="404">
        <f t="shared" si="65"/>
        <v>0</v>
      </c>
      <c r="G562" s="404">
        <f t="shared" si="66"/>
        <v>0</v>
      </c>
      <c r="H562" s="404">
        <f t="shared" si="67"/>
        <v>0</v>
      </c>
      <c r="I562" s="404">
        <f>'F4.2'!V169</f>
        <v>0</v>
      </c>
      <c r="J562" s="404">
        <f>'F4.2'!AU169</f>
        <v>0</v>
      </c>
      <c r="K562" s="405"/>
      <c r="L562" s="405"/>
      <c r="M562" s="404">
        <f t="shared" si="68"/>
        <v>0</v>
      </c>
      <c r="N562" s="404">
        <f t="shared" si="69"/>
        <v>0</v>
      </c>
    </row>
    <row r="563" spans="1:14" ht="15.75" hidden="1" outlineLevel="1">
      <c r="A563" s="271">
        <f t="shared" si="73"/>
        <v>13</v>
      </c>
      <c r="B563" s="272" t="str">
        <f t="shared" si="73"/>
        <v>DPR on various instrumentation &amp; control schemes at U#8</v>
      </c>
      <c r="C563" s="53" t="str">
        <f t="shared" si="73"/>
        <v>Yet to be approved</v>
      </c>
      <c r="D563" s="403" t="str">
        <f t="shared" si="73"/>
        <v>-</v>
      </c>
      <c r="E563" s="118">
        <f t="shared" si="73"/>
        <v>0</v>
      </c>
      <c r="F563" s="404">
        <f t="shared" si="65"/>
        <v>0</v>
      </c>
      <c r="G563" s="404">
        <f t="shared" si="66"/>
        <v>0</v>
      </c>
      <c r="H563" s="404">
        <f t="shared" si="67"/>
        <v>0</v>
      </c>
      <c r="I563" s="404">
        <f>'F4.2'!V170</f>
        <v>0</v>
      </c>
      <c r="J563" s="404">
        <f>'F4.2'!AU170</f>
        <v>0</v>
      </c>
      <c r="K563" s="405"/>
      <c r="L563" s="405"/>
      <c r="M563" s="404">
        <f t="shared" si="68"/>
        <v>0</v>
      </c>
      <c r="N563" s="404">
        <f t="shared" si="69"/>
        <v>0</v>
      </c>
    </row>
    <row r="564" spans="1:14" hidden="1" outlineLevel="1">
      <c r="A564" s="18">
        <f t="shared" si="73"/>
        <v>13.1</v>
      </c>
      <c r="B564" s="372" t="str">
        <f t="shared" si="73"/>
        <v>Upgradation of MAX-DNA  DCS system at U#8 (HMI upgradation)</v>
      </c>
      <c r="C564" s="53" t="str">
        <f t="shared" si="73"/>
        <v>Yet to be approved</v>
      </c>
      <c r="D564" s="403" t="str">
        <f t="shared" si="73"/>
        <v>-</v>
      </c>
      <c r="E564" s="118">
        <f t="shared" si="73"/>
        <v>0</v>
      </c>
      <c r="F564" s="404">
        <f t="shared" si="65"/>
        <v>0</v>
      </c>
      <c r="G564" s="404">
        <f t="shared" si="66"/>
        <v>0</v>
      </c>
      <c r="H564" s="404">
        <f t="shared" si="67"/>
        <v>0</v>
      </c>
      <c r="I564" s="404">
        <f>'F4.2'!V171</f>
        <v>0</v>
      </c>
      <c r="J564" s="404">
        <f>'F4.2'!AU171</f>
        <v>0</v>
      </c>
      <c r="K564" s="405"/>
      <c r="L564" s="405"/>
      <c r="M564" s="404">
        <f t="shared" si="68"/>
        <v>0</v>
      </c>
      <c r="N564" s="404">
        <f t="shared" si="69"/>
        <v>0</v>
      </c>
    </row>
    <row r="565" spans="1:14" ht="45" hidden="1" outlineLevel="1">
      <c r="A565" s="18">
        <f t="shared" si="73"/>
        <v>13.2</v>
      </c>
      <c r="B565" s="372" t="str">
        <f t="shared" si="73"/>
        <v>Upgradation of existing Pcal system with plant performance analysis diagnostic and optimization system (PADO) at Unit  8 New Parli TPS</v>
      </c>
      <c r="C565" s="53" t="str">
        <f t="shared" si="73"/>
        <v>Yet to be approved</v>
      </c>
      <c r="D565" s="403" t="str">
        <f t="shared" si="73"/>
        <v>-</v>
      </c>
      <c r="E565" s="118">
        <f t="shared" si="73"/>
        <v>0</v>
      </c>
      <c r="F565" s="404">
        <f t="shared" si="65"/>
        <v>0</v>
      </c>
      <c r="G565" s="404">
        <f t="shared" si="66"/>
        <v>0</v>
      </c>
      <c r="H565" s="404">
        <f t="shared" si="67"/>
        <v>0</v>
      </c>
      <c r="I565" s="404">
        <f>'F4.2'!V172</f>
        <v>0</v>
      </c>
      <c r="J565" s="404">
        <f>'F4.2'!AU172</f>
        <v>0</v>
      </c>
      <c r="K565" s="405"/>
      <c r="L565" s="405"/>
      <c r="M565" s="404">
        <f t="shared" si="68"/>
        <v>0</v>
      </c>
      <c r="N565" s="404">
        <f t="shared" si="69"/>
        <v>0</v>
      </c>
    </row>
    <row r="566" spans="1:14" hidden="1" outlineLevel="1">
      <c r="A566" s="18">
        <f t="shared" si="73"/>
        <v>13.3</v>
      </c>
      <c r="B566" s="372" t="str">
        <f t="shared" si="73"/>
        <v xml:space="preserve"> Upgradation of coal feeder for I&amp;C Unit8 PTPS Parli V.</v>
      </c>
      <c r="C566" s="53" t="str">
        <f t="shared" si="73"/>
        <v>Yet to be approved</v>
      </c>
      <c r="D566" s="403" t="str">
        <f t="shared" si="73"/>
        <v>-</v>
      </c>
      <c r="E566" s="118">
        <f t="shared" si="73"/>
        <v>0</v>
      </c>
      <c r="F566" s="404">
        <f t="shared" si="65"/>
        <v>0</v>
      </c>
      <c r="G566" s="404">
        <f t="shared" si="66"/>
        <v>0</v>
      </c>
      <c r="H566" s="404">
        <f t="shared" si="67"/>
        <v>0</v>
      </c>
      <c r="I566" s="404">
        <f>'F4.2'!V173</f>
        <v>0</v>
      </c>
      <c r="J566" s="404">
        <f>'F4.2'!AU173</f>
        <v>0</v>
      </c>
      <c r="K566" s="405"/>
      <c r="L566" s="405"/>
      <c r="M566" s="404">
        <f t="shared" si="68"/>
        <v>0</v>
      </c>
      <c r="N566" s="404">
        <f t="shared" si="69"/>
        <v>0</v>
      </c>
    </row>
    <row r="567" spans="1:14" ht="30" hidden="1" outlineLevel="1">
      <c r="A567" s="18">
        <f t="shared" si="73"/>
        <v>13.4</v>
      </c>
      <c r="B567" s="372" t="str">
        <f t="shared" si="73"/>
        <v>Procurement of smart control positioner at I&amp;C Unit8 PTPS Parli V.</v>
      </c>
      <c r="C567" s="53" t="str">
        <f t="shared" si="73"/>
        <v>Yet to be approved</v>
      </c>
      <c r="D567" s="403" t="str">
        <f t="shared" si="73"/>
        <v>-</v>
      </c>
      <c r="E567" s="118">
        <f t="shared" si="73"/>
        <v>0</v>
      </c>
      <c r="F567" s="404">
        <f t="shared" si="65"/>
        <v>0</v>
      </c>
      <c r="G567" s="404">
        <f t="shared" si="66"/>
        <v>0</v>
      </c>
      <c r="H567" s="404">
        <f t="shared" si="67"/>
        <v>0</v>
      </c>
      <c r="I567" s="404">
        <f>'F4.2'!V174</f>
        <v>0</v>
      </c>
      <c r="J567" s="404">
        <f>'F4.2'!AU174</f>
        <v>0</v>
      </c>
      <c r="K567" s="405"/>
      <c r="L567" s="405"/>
      <c r="M567" s="404">
        <f t="shared" si="68"/>
        <v>0</v>
      </c>
      <c r="N567" s="404">
        <f t="shared" si="69"/>
        <v>0</v>
      </c>
    </row>
    <row r="568" spans="1:14" hidden="1" outlineLevel="1">
      <c r="A568" s="18">
        <f t="shared" si="73"/>
        <v>13.5</v>
      </c>
      <c r="B568" s="372" t="str">
        <f t="shared" si="73"/>
        <v>Upgradation Electronic control drive for I&amp;C Unit8 PTPS Parli V.</v>
      </c>
      <c r="C568" s="53" t="str">
        <f t="shared" si="73"/>
        <v>Yet to be approved</v>
      </c>
      <c r="D568" s="403" t="str">
        <f t="shared" si="73"/>
        <v>-</v>
      </c>
      <c r="E568" s="118">
        <f t="shared" si="73"/>
        <v>0</v>
      </c>
      <c r="F568" s="404">
        <f t="shared" si="65"/>
        <v>0</v>
      </c>
      <c r="G568" s="404">
        <f t="shared" si="66"/>
        <v>0</v>
      </c>
      <c r="H568" s="404">
        <f t="shared" si="67"/>
        <v>0</v>
      </c>
      <c r="I568" s="404">
        <f>'F4.2'!V176</f>
        <v>0</v>
      </c>
      <c r="J568" s="404">
        <f>'F4.2'!AU176</f>
        <v>0</v>
      </c>
      <c r="K568" s="405"/>
      <c r="L568" s="405"/>
      <c r="M568" s="404">
        <f t="shared" si="68"/>
        <v>0</v>
      </c>
      <c r="N568" s="404">
        <f t="shared" si="69"/>
        <v>0</v>
      </c>
    </row>
    <row r="569" spans="1:14" ht="30" hidden="1" outlineLevel="1">
      <c r="A569" s="18">
        <f t="shared" si="73"/>
        <v>13.6</v>
      </c>
      <c r="B569" s="372" t="str">
        <f t="shared" si="73"/>
        <v>Upgradation of turbovisory &amp; vibration monitoring system control panel.</v>
      </c>
      <c r="C569" s="53" t="str">
        <f t="shared" si="73"/>
        <v>Yet to be approved</v>
      </c>
      <c r="D569" s="403" t="str">
        <f t="shared" si="73"/>
        <v>-</v>
      </c>
      <c r="E569" s="118">
        <f t="shared" si="73"/>
        <v>0</v>
      </c>
      <c r="F569" s="404">
        <f t="shared" si="65"/>
        <v>0</v>
      </c>
      <c r="G569" s="404">
        <f t="shared" si="66"/>
        <v>0</v>
      </c>
      <c r="H569" s="404">
        <f t="shared" ref="H569" si="74">F569-G569</f>
        <v>0</v>
      </c>
      <c r="I569" s="404">
        <f>'F4.2'!V177</f>
        <v>0</v>
      </c>
      <c r="J569" s="404">
        <f>'F4.2'!AU177</f>
        <v>0</v>
      </c>
      <c r="K569" s="405"/>
      <c r="L569" s="405"/>
      <c r="M569" s="404">
        <f t="shared" ref="M569" si="75">SUM(J569:L569)</f>
        <v>0</v>
      </c>
      <c r="N569" s="404">
        <f t="shared" ref="N569" si="76">H569+I569-M569</f>
        <v>0</v>
      </c>
    </row>
    <row r="570" spans="1:14" ht="47.25" hidden="1" outlineLevel="1">
      <c r="A570" s="271">
        <f t="shared" si="73"/>
        <v>14</v>
      </c>
      <c r="B570" s="272" t="str">
        <f t="shared" si="73"/>
        <v>Performance improvement by system up gradation  at CHP &amp; DPR for normalization and stabilization of coal handling plant performance at Parli TPS</v>
      </c>
      <c r="C570" s="53" t="str">
        <f t="shared" si="73"/>
        <v>Yet to be approved</v>
      </c>
      <c r="D570" s="403" t="str">
        <f t="shared" si="73"/>
        <v>-</v>
      </c>
      <c r="E570" s="118">
        <f t="shared" si="73"/>
        <v>0</v>
      </c>
      <c r="F570" s="404">
        <f t="shared" si="65"/>
        <v>0</v>
      </c>
      <c r="G570" s="404">
        <f t="shared" si="66"/>
        <v>0</v>
      </c>
      <c r="H570" s="404">
        <f t="shared" si="67"/>
        <v>0</v>
      </c>
      <c r="I570" s="404">
        <f>'F4.2'!V177</f>
        <v>0</v>
      </c>
      <c r="J570" s="404">
        <f>'F4.2'!AU177</f>
        <v>0</v>
      </c>
      <c r="K570" s="405"/>
      <c r="L570" s="405"/>
      <c r="M570" s="404">
        <f t="shared" si="68"/>
        <v>0</v>
      </c>
      <c r="N570" s="404">
        <f t="shared" si="69"/>
        <v>0</v>
      </c>
    </row>
    <row r="571" spans="1:14" ht="45" hidden="1" outlineLevel="1">
      <c r="A571" s="18">
        <f t="shared" ref="A571:E580" si="77">A178</f>
        <v>14.1</v>
      </c>
      <c r="B571" s="372" t="str">
        <f t="shared" si="77"/>
        <v xml:space="preserve">Supply and Commissioning of Energy Efficient Evaporative Cooling System for Control Panel &amp; Breaker room of CHP Unit-8   For  PARLI TPS </v>
      </c>
      <c r="C571" s="53" t="str">
        <f t="shared" si="77"/>
        <v>Yet to be approved</v>
      </c>
      <c r="D571" s="403" t="str">
        <f t="shared" si="77"/>
        <v>-</v>
      </c>
      <c r="E571" s="118">
        <f t="shared" si="77"/>
        <v>0</v>
      </c>
      <c r="F571" s="404">
        <f t="shared" si="65"/>
        <v>0</v>
      </c>
      <c r="G571" s="404">
        <f t="shared" si="66"/>
        <v>0</v>
      </c>
      <c r="H571" s="404">
        <f t="shared" si="67"/>
        <v>0</v>
      </c>
      <c r="I571" s="404">
        <f>'F4.2'!V178</f>
        <v>0</v>
      </c>
      <c r="J571" s="404">
        <f>'F4.2'!AU178</f>
        <v>0</v>
      </c>
      <c r="K571" s="405"/>
      <c r="L571" s="405"/>
      <c r="M571" s="404">
        <f t="shared" si="68"/>
        <v>0</v>
      </c>
      <c r="N571" s="404">
        <f t="shared" si="69"/>
        <v>0</v>
      </c>
    </row>
    <row r="572" spans="1:14" ht="30" hidden="1" outlineLevel="1">
      <c r="A572" s="18">
        <f t="shared" si="77"/>
        <v>14.2</v>
      </c>
      <c r="B572" s="372" t="str">
        <f t="shared" si="77"/>
        <v>Supply and commissioning of Suspended Magnets for U-8 CHP NPTPS</v>
      </c>
      <c r="C572" s="53" t="str">
        <f t="shared" si="77"/>
        <v>Yet to be approved</v>
      </c>
      <c r="D572" s="403" t="str">
        <f t="shared" si="77"/>
        <v>-</v>
      </c>
      <c r="E572" s="118">
        <f t="shared" si="77"/>
        <v>0</v>
      </c>
      <c r="F572" s="404">
        <f t="shared" si="65"/>
        <v>0</v>
      </c>
      <c r="G572" s="404">
        <f t="shared" si="66"/>
        <v>0</v>
      </c>
      <c r="H572" s="404">
        <f t="shared" si="67"/>
        <v>0</v>
      </c>
      <c r="I572" s="404">
        <f>'F4.2'!V179</f>
        <v>0</v>
      </c>
      <c r="J572" s="404">
        <f>'F4.2'!AU179</f>
        <v>0</v>
      </c>
      <c r="K572" s="405"/>
      <c r="L572" s="405"/>
      <c r="M572" s="404">
        <f t="shared" si="68"/>
        <v>0</v>
      </c>
      <c r="N572" s="404">
        <f t="shared" si="69"/>
        <v>0</v>
      </c>
    </row>
    <row r="573" spans="1:14" ht="30" hidden="1" outlineLevel="1">
      <c r="A573" s="18">
        <f t="shared" si="77"/>
        <v>14.3</v>
      </c>
      <c r="B573" s="372" t="str">
        <f t="shared" si="77"/>
        <v>Stacker-reclaimer Bucket wheel drive modification work of U- 8 CHP</v>
      </c>
      <c r="C573" s="53" t="str">
        <f t="shared" si="77"/>
        <v>Yet to be approved</v>
      </c>
      <c r="D573" s="403" t="str">
        <f t="shared" si="77"/>
        <v>-</v>
      </c>
      <c r="E573" s="118">
        <f t="shared" si="77"/>
        <v>0</v>
      </c>
      <c r="F573" s="404">
        <f t="shared" si="65"/>
        <v>0</v>
      </c>
      <c r="G573" s="404">
        <f t="shared" si="66"/>
        <v>0</v>
      </c>
      <c r="H573" s="404">
        <f t="shared" si="67"/>
        <v>0</v>
      </c>
      <c r="I573" s="404">
        <f>'F4.2'!V180</f>
        <v>0</v>
      </c>
      <c r="J573" s="404">
        <f>'F4.2'!AU180</f>
        <v>0</v>
      </c>
      <c r="K573" s="405"/>
      <c r="L573" s="405"/>
      <c r="M573" s="404">
        <f t="shared" si="68"/>
        <v>0</v>
      </c>
      <c r="N573" s="404">
        <f t="shared" si="69"/>
        <v>0</v>
      </c>
    </row>
    <row r="574" spans="1:14" ht="30" hidden="1" outlineLevel="1">
      <c r="A574" s="18">
        <f t="shared" si="77"/>
        <v>14.4</v>
      </c>
      <c r="B574" s="372" t="str">
        <f t="shared" si="77"/>
        <v>Apron feeder drive modification from Hydraulic to Electro-Mechanical at CHP U-8  NPTPS</v>
      </c>
      <c r="C574" s="53" t="str">
        <f t="shared" si="77"/>
        <v>Yet to be approved</v>
      </c>
      <c r="D574" s="403" t="str">
        <f t="shared" si="77"/>
        <v>-</v>
      </c>
      <c r="E574" s="118">
        <f t="shared" si="77"/>
        <v>0</v>
      </c>
      <c r="F574" s="404">
        <f t="shared" si="65"/>
        <v>0</v>
      </c>
      <c r="G574" s="404">
        <f t="shared" si="66"/>
        <v>0</v>
      </c>
      <c r="H574" s="404">
        <f t="shared" si="67"/>
        <v>0</v>
      </c>
      <c r="I574" s="404">
        <f>'F4.2'!V181</f>
        <v>0</v>
      </c>
      <c r="J574" s="404">
        <f>'F4.2'!AU181</f>
        <v>0</v>
      </c>
      <c r="K574" s="405"/>
      <c r="L574" s="405"/>
      <c r="M574" s="404">
        <f t="shared" si="68"/>
        <v>0</v>
      </c>
      <c r="N574" s="404">
        <f t="shared" si="69"/>
        <v>0</v>
      </c>
    </row>
    <row r="575" spans="1:14" hidden="1" outlineLevel="1">
      <c r="A575" s="18">
        <f t="shared" si="77"/>
        <v>14.5</v>
      </c>
      <c r="B575" s="372" t="str">
        <f t="shared" si="77"/>
        <v>Procurement of U-8 W/T Major spares</v>
      </c>
      <c r="C575" s="53" t="str">
        <f t="shared" si="77"/>
        <v>Yet to be approved</v>
      </c>
      <c r="D575" s="403" t="str">
        <f t="shared" si="77"/>
        <v>-</v>
      </c>
      <c r="E575" s="118">
        <f t="shared" si="77"/>
        <v>0</v>
      </c>
      <c r="F575" s="404">
        <f t="shared" si="65"/>
        <v>0</v>
      </c>
      <c r="G575" s="404">
        <f t="shared" si="66"/>
        <v>0</v>
      </c>
      <c r="H575" s="404">
        <f t="shared" si="67"/>
        <v>0</v>
      </c>
      <c r="I575" s="404">
        <f>'F4.2'!V182</f>
        <v>0</v>
      </c>
      <c r="J575" s="404">
        <f>'F4.2'!AU182</f>
        <v>0</v>
      </c>
      <c r="K575" s="405"/>
      <c r="L575" s="405"/>
      <c r="M575" s="404">
        <f t="shared" si="68"/>
        <v>0</v>
      </c>
      <c r="N575" s="404">
        <f t="shared" si="69"/>
        <v>0</v>
      </c>
    </row>
    <row r="576" spans="1:14" hidden="1" outlineLevel="1">
      <c r="A576" s="18">
        <f t="shared" si="77"/>
        <v>14.6</v>
      </c>
      <c r="B576" s="372" t="str">
        <f t="shared" si="77"/>
        <v>Provision of Soft starter / VFD for Various conveyor</v>
      </c>
      <c r="C576" s="53" t="str">
        <f t="shared" si="77"/>
        <v>Yet to be approved</v>
      </c>
      <c r="D576" s="403" t="str">
        <f t="shared" si="77"/>
        <v>-</v>
      </c>
      <c r="E576" s="118">
        <f t="shared" si="77"/>
        <v>0</v>
      </c>
      <c r="F576" s="404">
        <f t="shared" si="65"/>
        <v>0</v>
      </c>
      <c r="G576" s="404">
        <f t="shared" si="66"/>
        <v>0</v>
      </c>
      <c r="H576" s="404">
        <f t="shared" si="67"/>
        <v>0</v>
      </c>
      <c r="I576" s="404">
        <f>'F4.2'!V183</f>
        <v>0</v>
      </c>
      <c r="J576" s="404">
        <f>'F4.2'!AU183</f>
        <v>0</v>
      </c>
      <c r="K576" s="405"/>
      <c r="L576" s="405"/>
      <c r="M576" s="404">
        <f t="shared" si="68"/>
        <v>0</v>
      </c>
      <c r="N576" s="404">
        <f t="shared" si="69"/>
        <v>0</v>
      </c>
    </row>
    <row r="577" spans="1:14" hidden="1" outlineLevel="1">
      <c r="A577" s="18">
        <f t="shared" si="77"/>
        <v>14.7</v>
      </c>
      <c r="B577" s="372" t="str">
        <f t="shared" si="77"/>
        <v>TP-3 chute modification at U-8 CHP.</v>
      </c>
      <c r="C577" s="53" t="str">
        <f t="shared" si="77"/>
        <v>Yet to be approved</v>
      </c>
      <c r="D577" s="403" t="str">
        <f t="shared" si="77"/>
        <v>-</v>
      </c>
      <c r="E577" s="118">
        <f t="shared" si="77"/>
        <v>0</v>
      </c>
      <c r="F577" s="404">
        <f t="shared" si="65"/>
        <v>0</v>
      </c>
      <c r="G577" s="404">
        <f t="shared" si="66"/>
        <v>0</v>
      </c>
      <c r="H577" s="404">
        <f t="shared" si="67"/>
        <v>0</v>
      </c>
      <c r="I577" s="404">
        <f>'F4.2'!V184</f>
        <v>0</v>
      </c>
      <c r="J577" s="404">
        <f>'F4.2'!AU184</f>
        <v>0</v>
      </c>
      <c r="K577" s="405"/>
      <c r="L577" s="405"/>
      <c r="M577" s="404">
        <f t="shared" si="68"/>
        <v>0</v>
      </c>
      <c r="N577" s="404">
        <f t="shared" si="69"/>
        <v>0</v>
      </c>
    </row>
    <row r="578" spans="1:14" ht="30" hidden="1" outlineLevel="1">
      <c r="A578" s="18">
        <f t="shared" si="77"/>
        <v>14.8</v>
      </c>
      <c r="B578" s="372" t="str">
        <f t="shared" si="77"/>
        <v>Design, supply and commissioning of solar operated lighting system in CHP  U-8.</v>
      </c>
      <c r="C578" s="53" t="str">
        <f t="shared" si="77"/>
        <v>Yet to be approved</v>
      </c>
      <c r="D578" s="403" t="str">
        <f t="shared" si="77"/>
        <v>-</v>
      </c>
      <c r="E578" s="118">
        <f t="shared" si="77"/>
        <v>0</v>
      </c>
      <c r="F578" s="404">
        <f t="shared" si="65"/>
        <v>0</v>
      </c>
      <c r="G578" s="404">
        <f t="shared" si="66"/>
        <v>0</v>
      </c>
      <c r="H578" s="404">
        <f t="shared" si="67"/>
        <v>0</v>
      </c>
      <c r="I578" s="404">
        <f>'F4.2'!V185</f>
        <v>0</v>
      </c>
      <c r="J578" s="404">
        <f>'F4.2'!AU185</f>
        <v>0</v>
      </c>
      <c r="K578" s="405"/>
      <c r="L578" s="405"/>
      <c r="M578" s="404">
        <f t="shared" si="68"/>
        <v>0</v>
      </c>
      <c r="N578" s="404">
        <f t="shared" si="69"/>
        <v>0</v>
      </c>
    </row>
    <row r="579" spans="1:14" hidden="1" outlineLevel="1">
      <c r="A579" s="18">
        <f t="shared" si="77"/>
        <v>14.9</v>
      </c>
      <c r="B579" s="372" t="str">
        <f t="shared" si="77"/>
        <v xml:space="preserve"> Installation of CCTV survillance system alongwith all conveyors.</v>
      </c>
      <c r="C579" s="53" t="str">
        <f t="shared" si="77"/>
        <v>Yet to be approved</v>
      </c>
      <c r="D579" s="403" t="str">
        <f t="shared" si="77"/>
        <v>-</v>
      </c>
      <c r="E579" s="118">
        <f t="shared" si="77"/>
        <v>0</v>
      </c>
      <c r="F579" s="404">
        <f t="shared" si="65"/>
        <v>0</v>
      </c>
      <c r="G579" s="404">
        <f t="shared" si="66"/>
        <v>0</v>
      </c>
      <c r="H579" s="404">
        <f t="shared" si="67"/>
        <v>0</v>
      </c>
      <c r="I579" s="404">
        <f>'F4.2'!V186</f>
        <v>0</v>
      </c>
      <c r="J579" s="404">
        <f>'F4.2'!AU186</f>
        <v>0</v>
      </c>
      <c r="K579" s="405"/>
      <c r="L579" s="405"/>
      <c r="M579" s="404">
        <f t="shared" si="68"/>
        <v>0</v>
      </c>
      <c r="N579" s="404">
        <f t="shared" si="69"/>
        <v>0</v>
      </c>
    </row>
    <row r="580" spans="1:14" ht="31.5" hidden="1" outlineLevel="1">
      <c r="A580" s="271">
        <f t="shared" si="77"/>
        <v>15</v>
      </c>
      <c r="B580" s="272" t="str">
        <f t="shared" si="77"/>
        <v>DPR for maximiation of Coal Handling Plant efficiency &amp; DPR on life enhancement of Coal Handling Plant</v>
      </c>
      <c r="C580" s="53" t="str">
        <f t="shared" si="77"/>
        <v>Yet to be approved</v>
      </c>
      <c r="D580" s="403" t="str">
        <f t="shared" si="77"/>
        <v>-</v>
      </c>
      <c r="E580" s="118">
        <f t="shared" si="77"/>
        <v>0</v>
      </c>
      <c r="F580" s="404">
        <f t="shared" si="65"/>
        <v>0</v>
      </c>
      <c r="G580" s="404">
        <f t="shared" si="66"/>
        <v>0</v>
      </c>
      <c r="H580" s="404">
        <f t="shared" si="67"/>
        <v>0</v>
      </c>
      <c r="I580" s="404">
        <f>'F4.2'!V187</f>
        <v>0</v>
      </c>
      <c r="J580" s="404">
        <f>'F4.2'!AU187</f>
        <v>0</v>
      </c>
      <c r="K580" s="405"/>
      <c r="L580" s="405"/>
      <c r="M580" s="404">
        <f t="shared" si="68"/>
        <v>0</v>
      </c>
      <c r="N580" s="404">
        <f t="shared" si="69"/>
        <v>0</v>
      </c>
    </row>
    <row r="581" spans="1:14" hidden="1" outlineLevel="1">
      <c r="A581" s="18">
        <f t="shared" ref="A581:E590" si="78">A188</f>
        <v>15.1</v>
      </c>
      <c r="B581" s="372" t="str">
        <f t="shared" si="78"/>
        <v>W/T control room &amp; bunker house battery &amp; UPS upgradation</v>
      </c>
      <c r="C581" s="53" t="str">
        <f t="shared" si="78"/>
        <v>Yet to be approved</v>
      </c>
      <c r="D581" s="403" t="str">
        <f t="shared" si="78"/>
        <v>-</v>
      </c>
      <c r="E581" s="118">
        <f t="shared" si="78"/>
        <v>0</v>
      </c>
      <c r="F581" s="404">
        <f t="shared" si="65"/>
        <v>0</v>
      </c>
      <c r="G581" s="404">
        <f t="shared" si="66"/>
        <v>0</v>
      </c>
      <c r="H581" s="404">
        <f t="shared" si="67"/>
        <v>0</v>
      </c>
      <c r="I581" s="404">
        <f>'F4.2'!V188</f>
        <v>0</v>
      </c>
      <c r="J581" s="404">
        <f>'F4.2'!AU188</f>
        <v>0</v>
      </c>
      <c r="K581" s="405"/>
      <c r="L581" s="405"/>
      <c r="M581" s="404">
        <f t="shared" si="68"/>
        <v>0</v>
      </c>
      <c r="N581" s="404">
        <f t="shared" si="69"/>
        <v>0</v>
      </c>
    </row>
    <row r="582" spans="1:14" ht="30" hidden="1" outlineLevel="1">
      <c r="A582" s="18">
        <f t="shared" si="78"/>
        <v>15.2</v>
      </c>
      <c r="B582" s="372" t="str">
        <f t="shared" si="78"/>
        <v>Refurbishment of  conveyor no. 2 A/B &amp; 6 A/B drive system of CHP U-8 TPS Parli.</v>
      </c>
      <c r="C582" s="53" t="str">
        <f t="shared" si="78"/>
        <v>Yet to be approved</v>
      </c>
      <c r="D582" s="403" t="str">
        <f t="shared" si="78"/>
        <v>-</v>
      </c>
      <c r="E582" s="118">
        <f t="shared" si="78"/>
        <v>0</v>
      </c>
      <c r="F582" s="404">
        <f t="shared" si="65"/>
        <v>0</v>
      </c>
      <c r="G582" s="404">
        <f t="shared" si="66"/>
        <v>0</v>
      </c>
      <c r="H582" s="404">
        <f t="shared" si="67"/>
        <v>0</v>
      </c>
      <c r="I582" s="404">
        <f>'F4.2'!V189</f>
        <v>0</v>
      </c>
      <c r="J582" s="404">
        <f>'F4.2'!AU189</f>
        <v>0</v>
      </c>
      <c r="K582" s="405"/>
      <c r="L582" s="405"/>
      <c r="M582" s="404">
        <f t="shared" si="68"/>
        <v>0</v>
      </c>
      <c r="N582" s="404">
        <f t="shared" si="69"/>
        <v>0</v>
      </c>
    </row>
    <row r="583" spans="1:14" hidden="1" outlineLevel="1">
      <c r="A583" s="18">
        <f t="shared" si="78"/>
        <v>15.3</v>
      </c>
      <c r="B583" s="372" t="str">
        <f t="shared" si="78"/>
        <v>Provision of Soft starter / VFD for Various conveyor</v>
      </c>
      <c r="C583" s="53" t="str">
        <f t="shared" si="78"/>
        <v>Yet to be approved</v>
      </c>
      <c r="D583" s="403" t="str">
        <f t="shared" si="78"/>
        <v>-</v>
      </c>
      <c r="E583" s="118">
        <f t="shared" si="78"/>
        <v>0</v>
      </c>
      <c r="F583" s="404">
        <f t="shared" si="65"/>
        <v>0</v>
      </c>
      <c r="G583" s="404">
        <f t="shared" si="66"/>
        <v>0</v>
      </c>
      <c r="H583" s="404">
        <f t="shared" si="67"/>
        <v>0</v>
      </c>
      <c r="I583" s="404">
        <f>'F4.2'!V190</f>
        <v>0</v>
      </c>
      <c r="J583" s="404">
        <f>'F4.2'!AU190</f>
        <v>0</v>
      </c>
      <c r="K583" s="405"/>
      <c r="L583" s="405"/>
      <c r="M583" s="404">
        <f t="shared" si="68"/>
        <v>0</v>
      </c>
      <c r="N583" s="404">
        <f t="shared" si="69"/>
        <v>0</v>
      </c>
    </row>
    <row r="584" spans="1:14" hidden="1" outlineLevel="1">
      <c r="A584" s="18">
        <f t="shared" si="78"/>
        <v>15.4</v>
      </c>
      <c r="B584" s="372" t="str">
        <f t="shared" si="78"/>
        <v>Procurement &amp; installation of Belt tear detection system</v>
      </c>
      <c r="C584" s="53" t="str">
        <f t="shared" si="78"/>
        <v>Yet to be approved</v>
      </c>
      <c r="D584" s="403" t="str">
        <f t="shared" si="78"/>
        <v>-</v>
      </c>
      <c r="E584" s="118">
        <f t="shared" si="78"/>
        <v>0</v>
      </c>
      <c r="F584" s="404">
        <f t="shared" si="65"/>
        <v>0</v>
      </c>
      <c r="G584" s="404">
        <f t="shared" si="66"/>
        <v>0</v>
      </c>
      <c r="H584" s="404">
        <f t="shared" si="67"/>
        <v>0</v>
      </c>
      <c r="I584" s="404">
        <f>'F4.2'!V191</f>
        <v>0</v>
      </c>
      <c r="J584" s="404">
        <f>'F4.2'!AU191</f>
        <v>0</v>
      </c>
      <c r="K584" s="405"/>
      <c r="L584" s="405"/>
      <c r="M584" s="404">
        <f t="shared" si="68"/>
        <v>0</v>
      </c>
      <c r="N584" s="404">
        <f t="shared" si="69"/>
        <v>0</v>
      </c>
    </row>
    <row r="585" spans="1:14" hidden="1" outlineLevel="1">
      <c r="A585" s="18">
        <f t="shared" si="78"/>
        <v>15.5</v>
      </c>
      <c r="B585" s="372" t="str">
        <f t="shared" si="78"/>
        <v>Conveyor gravity takeup infrastructure strengthening work</v>
      </c>
      <c r="C585" s="53" t="str">
        <f t="shared" si="78"/>
        <v>Yet to be approved</v>
      </c>
      <c r="D585" s="403" t="str">
        <f t="shared" si="78"/>
        <v>-</v>
      </c>
      <c r="E585" s="118">
        <f t="shared" si="78"/>
        <v>0</v>
      </c>
      <c r="F585" s="404">
        <f t="shared" si="65"/>
        <v>0</v>
      </c>
      <c r="G585" s="404">
        <f t="shared" si="66"/>
        <v>0</v>
      </c>
      <c r="H585" s="404">
        <f t="shared" si="67"/>
        <v>0</v>
      </c>
      <c r="I585" s="404">
        <f>'F4.2'!V192</f>
        <v>0</v>
      </c>
      <c r="J585" s="404">
        <f>'F4.2'!AU192</f>
        <v>0</v>
      </c>
      <c r="K585" s="405"/>
      <c r="L585" s="405"/>
      <c r="M585" s="404">
        <f t="shared" si="68"/>
        <v>0</v>
      </c>
      <c r="N585" s="404">
        <f t="shared" si="69"/>
        <v>0</v>
      </c>
    </row>
    <row r="586" spans="1:14" ht="30" hidden="1" outlineLevel="1">
      <c r="A586" s="18">
        <f t="shared" si="78"/>
        <v>15.6</v>
      </c>
      <c r="B586" s="372" t="str">
        <f t="shared" si="78"/>
        <v>U-8 CHP apron feeder-I to Conveyor 1 A/B chute modification work .</v>
      </c>
      <c r="C586" s="53" t="str">
        <f t="shared" si="78"/>
        <v>Yet to be approved</v>
      </c>
      <c r="D586" s="403" t="str">
        <f t="shared" si="78"/>
        <v>-</v>
      </c>
      <c r="E586" s="118">
        <f t="shared" si="78"/>
        <v>0</v>
      </c>
      <c r="F586" s="404">
        <f t="shared" si="65"/>
        <v>0</v>
      </c>
      <c r="G586" s="404">
        <f t="shared" si="66"/>
        <v>0</v>
      </c>
      <c r="H586" s="404">
        <f t="shared" si="67"/>
        <v>0</v>
      </c>
      <c r="I586" s="404">
        <f>'F4.2'!V193</f>
        <v>0</v>
      </c>
      <c r="J586" s="404">
        <f>'F4.2'!AU193</f>
        <v>0</v>
      </c>
      <c r="K586" s="405"/>
      <c r="L586" s="405"/>
      <c r="M586" s="404">
        <f t="shared" si="68"/>
        <v>0</v>
      </c>
      <c r="N586" s="404">
        <f t="shared" si="69"/>
        <v>0</v>
      </c>
    </row>
    <row r="587" spans="1:14" ht="15.75" hidden="1" outlineLevel="1">
      <c r="A587" s="271">
        <f t="shared" si="78"/>
        <v>16</v>
      </c>
      <c r="B587" s="272" t="str">
        <f t="shared" si="78"/>
        <v>DPR for stabiliazation of Coal Handling Performance.</v>
      </c>
      <c r="C587" s="53" t="str">
        <f t="shared" si="78"/>
        <v>Yet to be approved</v>
      </c>
      <c r="D587" s="403" t="str">
        <f t="shared" si="78"/>
        <v>-</v>
      </c>
      <c r="E587" s="118">
        <f t="shared" si="78"/>
        <v>0</v>
      </c>
      <c r="F587" s="404">
        <f t="shared" si="65"/>
        <v>0</v>
      </c>
      <c r="G587" s="404">
        <f t="shared" si="66"/>
        <v>0</v>
      </c>
      <c r="H587" s="404">
        <f t="shared" si="67"/>
        <v>0</v>
      </c>
      <c r="I587" s="404">
        <f>'F4.2'!V194</f>
        <v>0</v>
      </c>
      <c r="J587" s="404">
        <f>'F4.2'!AU194</f>
        <v>0</v>
      </c>
      <c r="K587" s="405"/>
      <c r="L587" s="405"/>
      <c r="M587" s="404">
        <f t="shared" si="68"/>
        <v>0</v>
      </c>
      <c r="N587" s="404">
        <f t="shared" si="69"/>
        <v>0</v>
      </c>
    </row>
    <row r="588" spans="1:14" hidden="1" outlineLevel="1">
      <c r="A588" s="18">
        <f t="shared" si="78"/>
        <v>16.100000000000001</v>
      </c>
      <c r="B588" s="372" t="str">
        <f t="shared" si="78"/>
        <v xml:space="preserve">Drive modification of Stacker Reclaimer slewing system. </v>
      </c>
      <c r="C588" s="53" t="str">
        <f t="shared" si="78"/>
        <v>Yet to be approved</v>
      </c>
      <c r="D588" s="403" t="str">
        <f t="shared" si="78"/>
        <v>-</v>
      </c>
      <c r="E588" s="118">
        <f t="shared" si="78"/>
        <v>0</v>
      </c>
      <c r="F588" s="404">
        <f t="shared" si="65"/>
        <v>0</v>
      </c>
      <c r="G588" s="404">
        <f t="shared" si="66"/>
        <v>0</v>
      </c>
      <c r="H588" s="404">
        <f t="shared" si="67"/>
        <v>0</v>
      </c>
      <c r="I588" s="404">
        <f>'F4.2'!V195</f>
        <v>0</v>
      </c>
      <c r="J588" s="404">
        <f>'F4.2'!AU195</f>
        <v>0</v>
      </c>
      <c r="K588" s="405"/>
      <c r="L588" s="405"/>
      <c r="M588" s="404">
        <f t="shared" si="68"/>
        <v>0</v>
      </c>
      <c r="N588" s="404">
        <f t="shared" si="69"/>
        <v>0</v>
      </c>
    </row>
    <row r="589" spans="1:14" hidden="1" outlineLevel="1">
      <c r="A589" s="18">
        <f t="shared" si="78"/>
        <v>16.2</v>
      </c>
      <c r="B589" s="372" t="str">
        <f t="shared" si="78"/>
        <v>Retrofitting of Side Arm Charger-I &amp; II at CHP U-8</v>
      </c>
      <c r="C589" s="53" t="str">
        <f t="shared" si="78"/>
        <v>Yet to be approved</v>
      </c>
      <c r="D589" s="403" t="str">
        <f t="shared" si="78"/>
        <v>-</v>
      </c>
      <c r="E589" s="118">
        <f t="shared" si="78"/>
        <v>0</v>
      </c>
      <c r="F589" s="404">
        <f t="shared" si="65"/>
        <v>0</v>
      </c>
      <c r="G589" s="404">
        <f t="shared" si="66"/>
        <v>0</v>
      </c>
      <c r="H589" s="404">
        <f t="shared" si="67"/>
        <v>0</v>
      </c>
      <c r="I589" s="404">
        <f>'F4.2'!V196</f>
        <v>0</v>
      </c>
      <c r="J589" s="404">
        <f>'F4.2'!AU196</f>
        <v>0</v>
      </c>
      <c r="K589" s="405"/>
      <c r="L589" s="405"/>
      <c r="M589" s="404">
        <f t="shared" si="68"/>
        <v>0</v>
      </c>
      <c r="N589" s="404">
        <f t="shared" si="69"/>
        <v>0</v>
      </c>
    </row>
    <row r="590" spans="1:14" hidden="1" outlineLevel="1">
      <c r="A590" s="18">
        <f t="shared" si="78"/>
        <v>16.3</v>
      </c>
      <c r="B590" s="372" t="str">
        <f t="shared" si="78"/>
        <v>Upgradation of GE/Schineder make PLC system atU-8 CHP.</v>
      </c>
      <c r="C590" s="53" t="str">
        <f t="shared" si="78"/>
        <v>Yet to be approved</v>
      </c>
      <c r="D590" s="403" t="str">
        <f t="shared" si="78"/>
        <v>-</v>
      </c>
      <c r="E590" s="118">
        <f t="shared" si="78"/>
        <v>0</v>
      </c>
      <c r="F590" s="404">
        <f t="shared" si="65"/>
        <v>0</v>
      </c>
      <c r="G590" s="404">
        <f t="shared" si="66"/>
        <v>0</v>
      </c>
      <c r="H590" s="404">
        <f t="shared" si="67"/>
        <v>0</v>
      </c>
      <c r="I590" s="404">
        <f>'F4.2'!V197</f>
        <v>0</v>
      </c>
      <c r="J590" s="404">
        <f>'F4.2'!AU197</f>
        <v>0</v>
      </c>
      <c r="K590" s="405"/>
      <c r="L590" s="405"/>
      <c r="M590" s="404">
        <f t="shared" si="68"/>
        <v>0</v>
      </c>
      <c r="N590" s="404">
        <f t="shared" si="69"/>
        <v>0</v>
      </c>
    </row>
    <row r="591" spans="1:14" hidden="1" outlineLevel="1">
      <c r="A591" s="18">
        <f t="shared" ref="A591:E600" si="79">A198</f>
        <v>16.399999999999999</v>
      </c>
      <c r="B591" s="372" t="str">
        <f t="shared" si="79"/>
        <v>Refurbishment of Apron Feeder at CHP U-8.</v>
      </c>
      <c r="C591" s="53" t="str">
        <f t="shared" si="79"/>
        <v>Yet to be approved</v>
      </c>
      <c r="D591" s="403" t="str">
        <f t="shared" si="79"/>
        <v>-</v>
      </c>
      <c r="E591" s="118">
        <f t="shared" si="79"/>
        <v>0</v>
      </c>
      <c r="F591" s="404">
        <f t="shared" si="65"/>
        <v>0</v>
      </c>
      <c r="G591" s="404">
        <f t="shared" si="66"/>
        <v>0</v>
      </c>
      <c r="H591" s="404">
        <f t="shared" si="67"/>
        <v>0</v>
      </c>
      <c r="I591" s="404">
        <f>'F4.2'!V198</f>
        <v>0</v>
      </c>
      <c r="J591" s="404">
        <f>'F4.2'!AU198</f>
        <v>0</v>
      </c>
      <c r="K591" s="405"/>
      <c r="L591" s="405"/>
      <c r="M591" s="404">
        <f t="shared" si="68"/>
        <v>0</v>
      </c>
      <c r="N591" s="404">
        <f t="shared" si="69"/>
        <v>0</v>
      </c>
    </row>
    <row r="592" spans="1:14" ht="30" hidden="1" outlineLevel="1">
      <c r="A592" s="18">
        <f t="shared" si="79"/>
        <v>16.5</v>
      </c>
      <c r="B592" s="372" t="str">
        <f t="shared" si="79"/>
        <v>Provision of moveable stacker and crusher in CHP coal stack yard at CHP U-8.</v>
      </c>
      <c r="C592" s="53" t="str">
        <f t="shared" si="79"/>
        <v>Yet to be approved</v>
      </c>
      <c r="D592" s="403" t="str">
        <f t="shared" si="79"/>
        <v>-</v>
      </c>
      <c r="E592" s="118">
        <f t="shared" si="79"/>
        <v>0</v>
      </c>
      <c r="F592" s="404">
        <f t="shared" si="65"/>
        <v>0</v>
      </c>
      <c r="G592" s="404">
        <f t="shared" si="66"/>
        <v>0</v>
      </c>
      <c r="H592" s="404">
        <f t="shared" si="67"/>
        <v>0</v>
      </c>
      <c r="I592" s="404">
        <f>'F4.2'!V199</f>
        <v>0</v>
      </c>
      <c r="J592" s="404">
        <f>'F4.2'!AU199</f>
        <v>0</v>
      </c>
      <c r="K592" s="405"/>
      <c r="L592" s="405"/>
      <c r="M592" s="404">
        <f t="shared" si="68"/>
        <v>0</v>
      </c>
      <c r="N592" s="404">
        <f t="shared" si="69"/>
        <v>0</v>
      </c>
    </row>
    <row r="593" spans="1:14" hidden="1" outlineLevel="1">
      <c r="A593" s="18">
        <f t="shared" si="79"/>
        <v>16.600000000000001</v>
      </c>
      <c r="B593" s="372" t="str">
        <f t="shared" si="79"/>
        <v>Procurement of Loco &amp; Bulldozer at CHP U-8.</v>
      </c>
      <c r="C593" s="53" t="str">
        <f t="shared" si="79"/>
        <v>Yet to be approved</v>
      </c>
      <c r="D593" s="403" t="str">
        <f t="shared" si="79"/>
        <v>-</v>
      </c>
      <c r="E593" s="118">
        <f t="shared" si="79"/>
        <v>0</v>
      </c>
      <c r="F593" s="404">
        <f t="shared" ref="F593:F656" si="80">F200+I200</f>
        <v>0</v>
      </c>
      <c r="G593" s="404">
        <f t="shared" ref="G593:G656" si="81">G200+M200</f>
        <v>0</v>
      </c>
      <c r="H593" s="404">
        <f t="shared" si="67"/>
        <v>0</v>
      </c>
      <c r="I593" s="404">
        <f>'F4.2'!V200</f>
        <v>0</v>
      </c>
      <c r="J593" s="404">
        <f>'F4.2'!AU200</f>
        <v>0</v>
      </c>
      <c r="K593" s="405"/>
      <c r="L593" s="405"/>
      <c r="M593" s="404">
        <f t="shared" si="68"/>
        <v>0</v>
      </c>
      <c r="N593" s="404">
        <f t="shared" si="69"/>
        <v>0</v>
      </c>
    </row>
    <row r="594" spans="1:14" ht="31.5" hidden="1" outlineLevel="1">
      <c r="A594" s="271">
        <f t="shared" si="79"/>
        <v>17</v>
      </c>
      <c r="B594" s="272" t="str">
        <f t="shared" si="79"/>
        <v>DPR on dry fly ash utilisation improvement scheme for AHP U-8 NPTPS Parli-V.</v>
      </c>
      <c r="C594" s="53" t="str">
        <f t="shared" si="79"/>
        <v>Yet to be approved</v>
      </c>
      <c r="D594" s="403" t="str">
        <f t="shared" si="79"/>
        <v>-</v>
      </c>
      <c r="E594" s="118">
        <f t="shared" si="79"/>
        <v>0</v>
      </c>
      <c r="F594" s="404">
        <f t="shared" si="80"/>
        <v>0</v>
      </c>
      <c r="G594" s="404">
        <f t="shared" si="81"/>
        <v>0</v>
      </c>
      <c r="H594" s="404">
        <f t="shared" si="67"/>
        <v>0</v>
      </c>
      <c r="I594" s="404">
        <f>'F4.2'!V201</f>
        <v>0</v>
      </c>
      <c r="J594" s="404">
        <f>'F4.2'!AU201</f>
        <v>0</v>
      </c>
      <c r="K594" s="405"/>
      <c r="L594" s="405"/>
      <c r="M594" s="404">
        <f t="shared" si="68"/>
        <v>0</v>
      </c>
      <c r="N594" s="404">
        <f t="shared" si="69"/>
        <v>0</v>
      </c>
    </row>
    <row r="595" spans="1:14" ht="30" hidden="1" outlineLevel="1">
      <c r="A595" s="18">
        <f t="shared" si="79"/>
        <v>17.100000000000001</v>
      </c>
      <c r="B595" s="372" t="str">
        <f t="shared" si="79"/>
        <v>Design, supply, erection, installation &amp; comissioning of intermediate silo with sub system at AHP U-8.</v>
      </c>
      <c r="C595" s="53" t="str">
        <f t="shared" si="79"/>
        <v>Yet to be approved</v>
      </c>
      <c r="D595" s="403" t="str">
        <f t="shared" si="79"/>
        <v>-</v>
      </c>
      <c r="E595" s="118">
        <f t="shared" si="79"/>
        <v>0</v>
      </c>
      <c r="F595" s="404">
        <f t="shared" si="80"/>
        <v>0</v>
      </c>
      <c r="G595" s="404">
        <f t="shared" si="81"/>
        <v>0</v>
      </c>
      <c r="H595" s="404">
        <f t="shared" ref="H595:H654" si="82">F595-G595</f>
        <v>0</v>
      </c>
      <c r="I595" s="404">
        <f>'F4.2'!V202</f>
        <v>0</v>
      </c>
      <c r="J595" s="404">
        <f>'F4.2'!AU202</f>
        <v>0</v>
      </c>
      <c r="K595" s="405"/>
      <c r="L595" s="405"/>
      <c r="M595" s="404">
        <f t="shared" ref="M595:M654" si="83">SUM(J595:L595)</f>
        <v>0</v>
      </c>
      <c r="N595" s="404">
        <f t="shared" ref="N595:N654" si="84">H595+I595-M595</f>
        <v>0</v>
      </c>
    </row>
    <row r="596" spans="1:14" ht="31.5" hidden="1" outlineLevel="1">
      <c r="A596" s="271">
        <f t="shared" si="79"/>
        <v>18</v>
      </c>
      <c r="B596" s="272" t="str">
        <f t="shared" si="79"/>
        <v>DPR on ash handling plant improvement scheme for AHP U-8 NPTPS Parli-V.</v>
      </c>
      <c r="C596" s="53" t="str">
        <f t="shared" si="79"/>
        <v>Yet to be approved</v>
      </c>
      <c r="D596" s="403" t="str">
        <f t="shared" si="79"/>
        <v>-</v>
      </c>
      <c r="E596" s="118">
        <f t="shared" si="79"/>
        <v>0</v>
      </c>
      <c r="F596" s="404">
        <f t="shared" si="80"/>
        <v>0</v>
      </c>
      <c r="G596" s="404">
        <f t="shared" si="81"/>
        <v>0</v>
      </c>
      <c r="H596" s="404">
        <f t="shared" si="82"/>
        <v>0</v>
      </c>
      <c r="I596" s="404">
        <f>'F4.2'!V203</f>
        <v>0</v>
      </c>
      <c r="J596" s="404">
        <f>'F4.2'!AU203</f>
        <v>0</v>
      </c>
      <c r="K596" s="405"/>
      <c r="L596" s="405"/>
      <c r="M596" s="404">
        <f t="shared" si="83"/>
        <v>0</v>
      </c>
      <c r="N596" s="404">
        <f t="shared" si="84"/>
        <v>0</v>
      </c>
    </row>
    <row r="597" spans="1:14" ht="30" hidden="1" outlineLevel="1">
      <c r="A597" s="18">
        <f t="shared" si="79"/>
        <v>18.100000000000001</v>
      </c>
      <c r="B597" s="372" t="str">
        <f t="shared" si="79"/>
        <v xml:space="preserve"> Design, supply, erection &amp; comissioning of weigh bridge for silo at AHP U-8.</v>
      </c>
      <c r="C597" s="53" t="str">
        <f t="shared" si="79"/>
        <v>Yet to be approved</v>
      </c>
      <c r="D597" s="403" t="str">
        <f t="shared" si="79"/>
        <v>-</v>
      </c>
      <c r="E597" s="118">
        <f t="shared" si="79"/>
        <v>0</v>
      </c>
      <c r="F597" s="404">
        <f t="shared" si="80"/>
        <v>0</v>
      </c>
      <c r="G597" s="404">
        <f t="shared" si="81"/>
        <v>0</v>
      </c>
      <c r="H597" s="404">
        <f t="shared" si="82"/>
        <v>0</v>
      </c>
      <c r="I597" s="404">
        <f>'F4.2'!V204</f>
        <v>0</v>
      </c>
      <c r="J597" s="404">
        <f>'F4.2'!AU204</f>
        <v>0</v>
      </c>
      <c r="K597" s="405"/>
      <c r="L597" s="405"/>
      <c r="M597" s="404">
        <f t="shared" si="83"/>
        <v>0</v>
      </c>
      <c r="N597" s="404">
        <f t="shared" si="84"/>
        <v>0</v>
      </c>
    </row>
    <row r="598" spans="1:14" ht="30" hidden="1" outlineLevel="1">
      <c r="A598" s="18">
        <f t="shared" si="79"/>
        <v>18.2</v>
      </c>
      <c r="B598" s="372" t="str">
        <f t="shared" si="79"/>
        <v>Supply, installation &amp; comissioning of energy efficient air compressor at AHP U-8.</v>
      </c>
      <c r="C598" s="53" t="str">
        <f t="shared" si="79"/>
        <v>Yet to be approved</v>
      </c>
      <c r="D598" s="403" t="str">
        <f t="shared" si="79"/>
        <v>-</v>
      </c>
      <c r="E598" s="118">
        <f t="shared" si="79"/>
        <v>0</v>
      </c>
      <c r="F598" s="404">
        <f t="shared" si="80"/>
        <v>0</v>
      </c>
      <c r="G598" s="404">
        <f t="shared" si="81"/>
        <v>0</v>
      </c>
      <c r="H598" s="404">
        <f t="shared" si="82"/>
        <v>0</v>
      </c>
      <c r="I598" s="404">
        <f>'F4.2'!V205</f>
        <v>0</v>
      </c>
      <c r="J598" s="404">
        <f>'F4.2'!AU205</f>
        <v>0</v>
      </c>
      <c r="K598" s="405"/>
      <c r="L598" s="405"/>
      <c r="M598" s="404">
        <f t="shared" si="83"/>
        <v>0</v>
      </c>
      <c r="N598" s="404">
        <f t="shared" si="84"/>
        <v>0</v>
      </c>
    </row>
    <row r="599" spans="1:14" ht="60" hidden="1" outlineLevel="1">
      <c r="A599" s="18">
        <f t="shared" si="79"/>
        <v>18.3</v>
      </c>
      <c r="B599" s="372" t="str">
        <f t="shared" si="79"/>
        <v xml:space="preserve"> PROCUREMENT OF COMPLETE ASSEMBLY OF SAM MAKE AR-150/510 PUMPS (2 NOS) FOR REPLACEMENT OF ASH SLURRY PUMPS OF BOTTOM ASH SLURRY DISPOSAL FROM SLURRY TANK TO ASH BUND IN SLURRY PUMP HOUSE. </v>
      </c>
      <c r="C599" s="53" t="str">
        <f t="shared" si="79"/>
        <v>Yet to be approved</v>
      </c>
      <c r="D599" s="403" t="str">
        <f t="shared" si="79"/>
        <v>-</v>
      </c>
      <c r="E599" s="118">
        <f t="shared" si="79"/>
        <v>0</v>
      </c>
      <c r="F599" s="404">
        <f t="shared" si="80"/>
        <v>0</v>
      </c>
      <c r="G599" s="404">
        <f t="shared" si="81"/>
        <v>0</v>
      </c>
      <c r="H599" s="404">
        <f t="shared" si="82"/>
        <v>0</v>
      </c>
      <c r="I599" s="404">
        <f>'F4.2'!V206</f>
        <v>0</v>
      </c>
      <c r="J599" s="404">
        <f>'F4.2'!AU206</f>
        <v>0</v>
      </c>
      <c r="K599" s="405"/>
      <c r="L599" s="405"/>
      <c r="M599" s="404">
        <f t="shared" si="83"/>
        <v>0</v>
      </c>
      <c r="N599" s="404">
        <f t="shared" si="84"/>
        <v>0</v>
      </c>
    </row>
    <row r="600" spans="1:14" ht="60" hidden="1" outlineLevel="1">
      <c r="A600" s="18">
        <f t="shared" si="79"/>
        <v>18.399999999999999</v>
      </c>
      <c r="B600" s="372" t="str">
        <f t="shared" si="79"/>
        <v>PROCUREMENT OF COMPLETE ASSEMBLY OF SAM MAKE ZM-II 530/02 (2 NOS) FOR REPLACEMENT OF HP PUMPS OF BOTTOM ASH &amp; COARSE ASH EVACUATION FROM BA/CA HOPPERS TO SLURRY TANK IN ASH WATER PUMP HOUSE. 0.75 0.89</v>
      </c>
      <c r="C600" s="53" t="str">
        <f t="shared" si="79"/>
        <v>Yet to be approved</v>
      </c>
      <c r="D600" s="403" t="str">
        <f t="shared" si="79"/>
        <v>-</v>
      </c>
      <c r="E600" s="118">
        <f t="shared" si="79"/>
        <v>0</v>
      </c>
      <c r="F600" s="404">
        <f t="shared" si="80"/>
        <v>0</v>
      </c>
      <c r="G600" s="404">
        <f t="shared" si="81"/>
        <v>0</v>
      </c>
      <c r="H600" s="404">
        <f t="shared" si="82"/>
        <v>0</v>
      </c>
      <c r="I600" s="404">
        <f>'F4.2'!V207</f>
        <v>0</v>
      </c>
      <c r="J600" s="404">
        <f>'F4.2'!AU207</f>
        <v>0</v>
      </c>
      <c r="K600" s="405"/>
      <c r="L600" s="405"/>
      <c r="M600" s="404">
        <f t="shared" si="83"/>
        <v>0</v>
      </c>
      <c r="N600" s="404">
        <f t="shared" si="84"/>
        <v>0</v>
      </c>
    </row>
    <row r="601" spans="1:14" ht="30" hidden="1" outlineLevel="1">
      <c r="A601" s="18">
        <f t="shared" ref="A601:E610" si="85">A208</f>
        <v>18.5</v>
      </c>
      <c r="B601" s="372" t="str">
        <f t="shared" si="85"/>
        <v>Procurement of vacuum pumps complete assembly for AHP U-8 NPTPS Parli-V.</v>
      </c>
      <c r="C601" s="53" t="str">
        <f t="shared" si="85"/>
        <v>Yet to be approved</v>
      </c>
      <c r="D601" s="403" t="str">
        <f t="shared" si="85"/>
        <v>-</v>
      </c>
      <c r="E601" s="118">
        <f t="shared" si="85"/>
        <v>0</v>
      </c>
      <c r="F601" s="404">
        <f t="shared" si="80"/>
        <v>0</v>
      </c>
      <c r="G601" s="404">
        <f t="shared" si="81"/>
        <v>0</v>
      </c>
      <c r="H601" s="404">
        <f t="shared" si="82"/>
        <v>0</v>
      </c>
      <c r="I601" s="404">
        <f>'F4.2'!V208</f>
        <v>0</v>
      </c>
      <c r="J601" s="404">
        <f>'F4.2'!AU208</f>
        <v>0</v>
      </c>
      <c r="K601" s="405"/>
      <c r="L601" s="405"/>
      <c r="M601" s="404">
        <f t="shared" si="83"/>
        <v>0</v>
      </c>
      <c r="N601" s="404">
        <f t="shared" si="84"/>
        <v>0</v>
      </c>
    </row>
    <row r="602" spans="1:14" ht="30" hidden="1" outlineLevel="1">
      <c r="A602" s="18">
        <f t="shared" si="85"/>
        <v>18.600000000000001</v>
      </c>
      <c r="B602" s="372" t="str">
        <f t="shared" si="85"/>
        <v>Procurement of vacuum pumps complete assembly for AHP U-8 NPTPS Parli-V.</v>
      </c>
      <c r="C602" s="53" t="str">
        <f t="shared" si="85"/>
        <v>Yet to be approved</v>
      </c>
      <c r="D602" s="403" t="str">
        <f t="shared" si="85"/>
        <v>-</v>
      </c>
      <c r="E602" s="118">
        <f t="shared" si="85"/>
        <v>0</v>
      </c>
      <c r="F602" s="404">
        <f t="shared" si="80"/>
        <v>0</v>
      </c>
      <c r="G602" s="404">
        <f t="shared" si="81"/>
        <v>0</v>
      </c>
      <c r="H602" s="404">
        <f t="shared" si="82"/>
        <v>0</v>
      </c>
      <c r="I602" s="404">
        <f>'F4.2'!V209</f>
        <v>0</v>
      </c>
      <c r="J602" s="404">
        <f>'F4.2'!AU209</f>
        <v>0</v>
      </c>
      <c r="K602" s="405"/>
      <c r="L602" s="405"/>
      <c r="M602" s="404">
        <f t="shared" si="83"/>
        <v>0</v>
      </c>
      <c r="N602" s="404">
        <f t="shared" si="84"/>
        <v>0</v>
      </c>
    </row>
    <row r="603" spans="1:14" ht="30" hidden="1" outlineLevel="1">
      <c r="A603" s="18">
        <f t="shared" si="85"/>
        <v>18.7</v>
      </c>
      <c r="B603" s="372" t="str">
        <f t="shared" si="85"/>
        <v>Procurement of Feed Gate Complete Assembly along with modified metallurgy to enhance the life of Clinker Grinder.</v>
      </c>
      <c r="C603" s="53" t="str">
        <f t="shared" si="85"/>
        <v>Yet to be approved</v>
      </c>
      <c r="D603" s="403" t="str">
        <f t="shared" si="85"/>
        <v>-</v>
      </c>
      <c r="E603" s="118">
        <f t="shared" si="85"/>
        <v>0</v>
      </c>
      <c r="F603" s="404">
        <f t="shared" si="80"/>
        <v>0</v>
      </c>
      <c r="G603" s="404">
        <f t="shared" si="81"/>
        <v>0</v>
      </c>
      <c r="H603" s="404">
        <f t="shared" si="82"/>
        <v>0</v>
      </c>
      <c r="I603" s="404">
        <f>'F4.2'!V210</f>
        <v>0</v>
      </c>
      <c r="J603" s="404">
        <f>'F4.2'!AU210</f>
        <v>0</v>
      </c>
      <c r="K603" s="405"/>
      <c r="L603" s="405"/>
      <c r="M603" s="404">
        <f t="shared" si="83"/>
        <v>0</v>
      </c>
      <c r="N603" s="404">
        <f t="shared" si="84"/>
        <v>0</v>
      </c>
    </row>
    <row r="604" spans="1:14" ht="30" hidden="1" outlineLevel="1">
      <c r="A604" s="18">
        <f t="shared" si="85"/>
        <v>18.8</v>
      </c>
      <c r="B604" s="372" t="str">
        <f t="shared" si="85"/>
        <v>Procurement of Double Roll Clinker Grinder Complete Assembly with Drive Unit installed at AHP</v>
      </c>
      <c r="C604" s="53" t="str">
        <f t="shared" si="85"/>
        <v>Yet to be approved</v>
      </c>
      <c r="D604" s="403" t="str">
        <f t="shared" si="85"/>
        <v>-</v>
      </c>
      <c r="E604" s="118">
        <f t="shared" si="85"/>
        <v>0</v>
      </c>
      <c r="F604" s="404">
        <f t="shared" si="80"/>
        <v>0</v>
      </c>
      <c r="G604" s="404">
        <f t="shared" si="81"/>
        <v>0</v>
      </c>
      <c r="H604" s="404">
        <f t="shared" si="82"/>
        <v>0</v>
      </c>
      <c r="I604" s="404">
        <f>'F4.2'!V211</f>
        <v>0</v>
      </c>
      <c r="J604" s="404">
        <f>'F4.2'!AU211</f>
        <v>0</v>
      </c>
      <c r="K604" s="405"/>
      <c r="L604" s="405"/>
      <c r="M604" s="404">
        <f t="shared" si="83"/>
        <v>0</v>
      </c>
      <c r="N604" s="404">
        <f t="shared" si="84"/>
        <v>0</v>
      </c>
    </row>
    <row r="605" spans="1:14" ht="30" hidden="1" outlineLevel="1">
      <c r="A605" s="18">
        <f t="shared" si="85"/>
        <v>18.899999999999999</v>
      </c>
      <c r="B605" s="372" t="str">
        <f t="shared" si="85"/>
        <v>Procurement of Instrument Air Dryers assembly for performance improvement</v>
      </c>
      <c r="C605" s="53" t="str">
        <f t="shared" si="85"/>
        <v>Yet to be approved</v>
      </c>
      <c r="D605" s="403" t="str">
        <f t="shared" si="85"/>
        <v>-</v>
      </c>
      <c r="E605" s="118">
        <f t="shared" si="85"/>
        <v>0</v>
      </c>
      <c r="F605" s="404">
        <f t="shared" si="80"/>
        <v>0</v>
      </c>
      <c r="G605" s="404">
        <f t="shared" si="81"/>
        <v>0</v>
      </c>
      <c r="H605" s="404">
        <f t="shared" si="82"/>
        <v>0</v>
      </c>
      <c r="I605" s="404">
        <f>'F4.2'!V212</f>
        <v>0</v>
      </c>
      <c r="J605" s="404">
        <f>'F4.2'!AU212</f>
        <v>0</v>
      </c>
      <c r="K605" s="405"/>
      <c r="L605" s="405"/>
      <c r="M605" s="404">
        <f t="shared" si="83"/>
        <v>0</v>
      </c>
      <c r="N605" s="404">
        <f t="shared" si="84"/>
        <v>0</v>
      </c>
    </row>
    <row r="606" spans="1:14" ht="60" hidden="1" outlineLevel="1">
      <c r="A606" s="18">
        <f t="shared" si="85"/>
        <v>18.100000000000001</v>
      </c>
      <c r="B606" s="372" t="str">
        <f t="shared" si="85"/>
        <v>Procurement of various types of Isolation Valves assembly, Dome Valves assembly, Root Valve Assembly &amp; Expansion Bellows Assembly for Dry Ash Conveing performance improvement</v>
      </c>
      <c r="C606" s="53" t="str">
        <f t="shared" si="85"/>
        <v>Yet to be approved</v>
      </c>
      <c r="D606" s="403" t="str">
        <f t="shared" si="85"/>
        <v>-</v>
      </c>
      <c r="E606" s="118">
        <f t="shared" si="85"/>
        <v>0</v>
      </c>
      <c r="F606" s="404">
        <f t="shared" si="80"/>
        <v>0</v>
      </c>
      <c r="G606" s="404">
        <f t="shared" si="81"/>
        <v>0</v>
      </c>
      <c r="H606" s="404">
        <f t="shared" si="82"/>
        <v>0</v>
      </c>
      <c r="I606" s="404">
        <f>'F4.2'!V213</f>
        <v>0</v>
      </c>
      <c r="J606" s="404">
        <f>'F4.2'!AU213</f>
        <v>0</v>
      </c>
      <c r="K606" s="405"/>
      <c r="L606" s="405"/>
      <c r="M606" s="404">
        <f t="shared" si="83"/>
        <v>0</v>
      </c>
      <c r="N606" s="404">
        <f t="shared" si="84"/>
        <v>0</v>
      </c>
    </row>
    <row r="607" spans="1:14" ht="31.5" hidden="1" outlineLevel="1">
      <c r="A607" s="271">
        <f t="shared" si="85"/>
        <v>19</v>
      </c>
      <c r="B607" s="272" t="str">
        <f t="shared" si="85"/>
        <v>DPR on ash handling plant improvement scheme for AHP U-8 NPTPS Parli-V.</v>
      </c>
      <c r="C607" s="53" t="str">
        <f t="shared" si="85"/>
        <v>Yet to be approved</v>
      </c>
      <c r="D607" s="403" t="str">
        <f t="shared" si="85"/>
        <v>-</v>
      </c>
      <c r="E607" s="118">
        <f t="shared" si="85"/>
        <v>0</v>
      </c>
      <c r="F607" s="404">
        <f t="shared" si="80"/>
        <v>0</v>
      </c>
      <c r="G607" s="404">
        <f t="shared" si="81"/>
        <v>0</v>
      </c>
      <c r="H607" s="404">
        <f t="shared" si="82"/>
        <v>0</v>
      </c>
      <c r="I607" s="404">
        <f>'F4.2'!V214</f>
        <v>0</v>
      </c>
      <c r="J607" s="404">
        <f>'F4.2'!AU214</f>
        <v>0</v>
      </c>
      <c r="K607" s="405"/>
      <c r="L607" s="405"/>
      <c r="M607" s="404">
        <f t="shared" si="83"/>
        <v>0</v>
      </c>
      <c r="N607" s="404">
        <f t="shared" si="84"/>
        <v>0</v>
      </c>
    </row>
    <row r="608" spans="1:14" ht="30" hidden="1" outlineLevel="1">
      <c r="A608" s="18">
        <f t="shared" si="85"/>
        <v>19.100000000000001</v>
      </c>
      <c r="B608" s="372" t="str">
        <f t="shared" si="85"/>
        <v>Design, supply, erection, installation &amp; comissioning of DM water close loop cooling system for air compressors at AHP U-8.</v>
      </c>
      <c r="C608" s="53" t="str">
        <f t="shared" si="85"/>
        <v>Yet to be approved</v>
      </c>
      <c r="D608" s="403" t="str">
        <f t="shared" si="85"/>
        <v>-</v>
      </c>
      <c r="E608" s="118">
        <f t="shared" si="85"/>
        <v>0</v>
      </c>
      <c r="F608" s="404">
        <f t="shared" si="80"/>
        <v>0</v>
      </c>
      <c r="G608" s="404">
        <f t="shared" si="81"/>
        <v>0</v>
      </c>
      <c r="H608" s="404">
        <f t="shared" si="82"/>
        <v>0</v>
      </c>
      <c r="I608" s="404">
        <f>'F4.2'!V215</f>
        <v>0</v>
      </c>
      <c r="J608" s="404">
        <f>'F4.2'!AU215</f>
        <v>0</v>
      </c>
      <c r="K608" s="405"/>
      <c r="L608" s="405"/>
      <c r="M608" s="404">
        <f t="shared" si="83"/>
        <v>0</v>
      </c>
      <c r="N608" s="404">
        <f t="shared" si="84"/>
        <v>0</v>
      </c>
    </row>
    <row r="609" spans="1:14" ht="30" hidden="1" outlineLevel="1">
      <c r="A609" s="18">
        <f t="shared" si="85"/>
        <v>19.2</v>
      </c>
      <c r="B609" s="372" t="str">
        <f t="shared" si="85"/>
        <v>Up-gradation of Existing Schneider make PLC (HMI + PLC hardware) installed at AHP Unit -8 at Parli TPS.</v>
      </c>
      <c r="C609" s="53" t="str">
        <f t="shared" si="85"/>
        <v>Yet to be approved</v>
      </c>
      <c r="D609" s="403" t="str">
        <f t="shared" si="85"/>
        <v>-</v>
      </c>
      <c r="E609" s="118">
        <f t="shared" si="85"/>
        <v>0</v>
      </c>
      <c r="F609" s="404">
        <f t="shared" si="80"/>
        <v>0</v>
      </c>
      <c r="G609" s="404">
        <f t="shared" si="81"/>
        <v>0</v>
      </c>
      <c r="H609" s="404">
        <f t="shared" si="82"/>
        <v>0</v>
      </c>
      <c r="I609" s="404">
        <f>'F4.2'!V216</f>
        <v>0</v>
      </c>
      <c r="J609" s="404">
        <f>'F4.2'!AU216</f>
        <v>0</v>
      </c>
      <c r="K609" s="405"/>
      <c r="L609" s="405"/>
      <c r="M609" s="404">
        <f t="shared" si="83"/>
        <v>0</v>
      </c>
      <c r="N609" s="404">
        <f t="shared" si="84"/>
        <v>0</v>
      </c>
    </row>
    <row r="610" spans="1:14" hidden="1" outlineLevel="1">
      <c r="A610" s="18">
        <f t="shared" si="85"/>
        <v>19.3</v>
      </c>
      <c r="B610" s="372" t="str">
        <f t="shared" si="85"/>
        <v>Procurement of HT motors for AHP U-8 Parli TPS.</v>
      </c>
      <c r="C610" s="53" t="str">
        <f t="shared" si="85"/>
        <v>Yet to be approved</v>
      </c>
      <c r="D610" s="403" t="str">
        <f t="shared" si="85"/>
        <v>-</v>
      </c>
      <c r="E610" s="118">
        <f t="shared" si="85"/>
        <v>0</v>
      </c>
      <c r="F610" s="404">
        <f t="shared" si="80"/>
        <v>0</v>
      </c>
      <c r="G610" s="404">
        <f t="shared" si="81"/>
        <v>0</v>
      </c>
      <c r="H610" s="404">
        <f t="shared" si="82"/>
        <v>0</v>
      </c>
      <c r="I610" s="404">
        <f>'F4.2'!V217</f>
        <v>0</v>
      </c>
      <c r="J610" s="404">
        <f>'F4.2'!AU217</f>
        <v>0</v>
      </c>
      <c r="K610" s="405"/>
      <c r="L610" s="405"/>
      <c r="M610" s="404">
        <f t="shared" si="83"/>
        <v>0</v>
      </c>
      <c r="N610" s="404">
        <f t="shared" si="84"/>
        <v>0</v>
      </c>
    </row>
    <row r="611" spans="1:14" ht="45" hidden="1" outlineLevel="1">
      <c r="A611" s="18">
        <f t="shared" ref="A611:E620" si="86">A218</f>
        <v>19.399999999999999</v>
      </c>
      <c r="B611" s="372" t="str">
        <f t="shared" si="86"/>
        <v>PROCUREMENT OF CRITICAL GEARBOXES AND FLUID COUPLINGS INTERNAL ASSEMBLIES FOR SLURRY PUMPS AND SILO HCSD SYSTEM INSTALLED AT AHP, PARLI TPS.</v>
      </c>
      <c r="C611" s="53" t="str">
        <f t="shared" si="86"/>
        <v>Yet to be approved</v>
      </c>
      <c r="D611" s="403" t="str">
        <f t="shared" si="86"/>
        <v>-</v>
      </c>
      <c r="E611" s="118">
        <f t="shared" si="86"/>
        <v>0</v>
      </c>
      <c r="F611" s="404">
        <f t="shared" si="80"/>
        <v>0</v>
      </c>
      <c r="G611" s="404">
        <f t="shared" si="81"/>
        <v>0</v>
      </c>
      <c r="H611" s="404">
        <f t="shared" si="82"/>
        <v>0</v>
      </c>
      <c r="I611" s="404">
        <f>'F4.2'!V218</f>
        <v>0</v>
      </c>
      <c r="J611" s="404">
        <f>'F4.2'!AU218</f>
        <v>0</v>
      </c>
      <c r="K611" s="405"/>
      <c r="L611" s="405"/>
      <c r="M611" s="404">
        <f t="shared" si="83"/>
        <v>0</v>
      </c>
      <c r="N611" s="404">
        <f t="shared" si="84"/>
        <v>0</v>
      </c>
    </row>
    <row r="612" spans="1:14" ht="45" hidden="1" outlineLevel="1">
      <c r="A612" s="18">
        <f t="shared" si="86"/>
        <v>19.5</v>
      </c>
      <c r="B612" s="372" t="str">
        <f t="shared" si="86"/>
        <v>Procurement of Atlas Copco Make Instrument Air Compressors Critical/Non-Critical Spares sub-assembly for performance improvement</v>
      </c>
      <c r="C612" s="53" t="str">
        <f t="shared" si="86"/>
        <v>Yet to be approved</v>
      </c>
      <c r="D612" s="403" t="str">
        <f t="shared" si="86"/>
        <v>-</v>
      </c>
      <c r="E612" s="118">
        <f t="shared" si="86"/>
        <v>0</v>
      </c>
      <c r="F612" s="404">
        <f t="shared" si="80"/>
        <v>0</v>
      </c>
      <c r="G612" s="404">
        <f t="shared" si="81"/>
        <v>0</v>
      </c>
      <c r="H612" s="404">
        <f t="shared" si="82"/>
        <v>0</v>
      </c>
      <c r="I612" s="404">
        <f>'F4.2'!V219</f>
        <v>0</v>
      </c>
      <c r="J612" s="404">
        <f>'F4.2'!AU219</f>
        <v>0</v>
      </c>
      <c r="K612" s="405"/>
      <c r="L612" s="405"/>
      <c r="M612" s="404">
        <f t="shared" si="83"/>
        <v>0</v>
      </c>
      <c r="N612" s="404">
        <f t="shared" si="84"/>
        <v>0</v>
      </c>
    </row>
    <row r="613" spans="1:14" ht="60" hidden="1" outlineLevel="1">
      <c r="A613" s="18">
        <f t="shared" si="86"/>
        <v>19.600000000000001</v>
      </c>
      <c r="B613" s="372" t="str">
        <f t="shared" si="86"/>
        <v>Upgradation and improvement in Hopper Temperature monitoring system by providing Rf Type Hopper Level Sensors for performance improvement of conveying of Dry ash evacuation system.</v>
      </c>
      <c r="C613" s="53" t="str">
        <f t="shared" si="86"/>
        <v>Yet to be approved</v>
      </c>
      <c r="D613" s="403" t="str">
        <f t="shared" si="86"/>
        <v>-</v>
      </c>
      <c r="E613" s="118">
        <f t="shared" si="86"/>
        <v>0</v>
      </c>
      <c r="F613" s="404">
        <f t="shared" si="80"/>
        <v>0</v>
      </c>
      <c r="G613" s="404">
        <f t="shared" si="81"/>
        <v>0</v>
      </c>
      <c r="H613" s="404">
        <f t="shared" si="82"/>
        <v>0</v>
      </c>
      <c r="I613" s="404">
        <f>'F4.2'!V220</f>
        <v>0</v>
      </c>
      <c r="J613" s="404">
        <f>'F4.2'!AU220</f>
        <v>0</v>
      </c>
      <c r="K613" s="405"/>
      <c r="L613" s="405"/>
      <c r="M613" s="404">
        <f t="shared" si="83"/>
        <v>0</v>
      </c>
      <c r="N613" s="404">
        <f t="shared" si="84"/>
        <v>0</v>
      </c>
    </row>
    <row r="614" spans="1:14" ht="31.5" hidden="1" outlineLevel="1">
      <c r="A614" s="271">
        <f t="shared" si="86"/>
        <v>20</v>
      </c>
      <c r="B614" s="272" t="str">
        <f t="shared" si="86"/>
        <v>DPR on ash handling plant improvement scheme for AHP U-8 NPTPS Parli-V.</v>
      </c>
      <c r="C614" s="53" t="str">
        <f t="shared" si="86"/>
        <v>Yet to be approved</v>
      </c>
      <c r="D614" s="403" t="str">
        <f t="shared" si="86"/>
        <v>-</v>
      </c>
      <c r="E614" s="118">
        <f t="shared" si="86"/>
        <v>0</v>
      </c>
      <c r="F614" s="404">
        <f t="shared" si="80"/>
        <v>0</v>
      </c>
      <c r="G614" s="404">
        <f t="shared" si="81"/>
        <v>0</v>
      </c>
      <c r="H614" s="404">
        <f t="shared" si="82"/>
        <v>0</v>
      </c>
      <c r="I614" s="404">
        <f>'F4.2'!V221</f>
        <v>0</v>
      </c>
      <c r="J614" s="404">
        <f>'F4.2'!AU221</f>
        <v>0</v>
      </c>
      <c r="K614" s="405"/>
      <c r="L614" s="405"/>
      <c r="M614" s="404">
        <f t="shared" si="83"/>
        <v>0</v>
      </c>
      <c r="N614" s="404">
        <f t="shared" si="84"/>
        <v>0</v>
      </c>
    </row>
    <row r="615" spans="1:14" ht="30" hidden="1" outlineLevel="1">
      <c r="A615" s="18">
        <f t="shared" si="86"/>
        <v>20.100000000000001</v>
      </c>
      <c r="B615" s="372" t="str">
        <f t="shared" si="86"/>
        <v xml:space="preserve"> Design, supply, erection, installation &amp; comissioning ESP 1st &amp; 2nd field dry fly ash evacuation &amp; conveying system at AHP U-8.</v>
      </c>
      <c r="C615" s="53" t="str">
        <f t="shared" si="86"/>
        <v>Yet to be approved</v>
      </c>
      <c r="D615" s="403" t="str">
        <f t="shared" si="86"/>
        <v>-</v>
      </c>
      <c r="E615" s="118">
        <f t="shared" si="86"/>
        <v>0</v>
      </c>
      <c r="F615" s="404">
        <f t="shared" si="80"/>
        <v>0</v>
      </c>
      <c r="G615" s="404">
        <f t="shared" si="81"/>
        <v>0</v>
      </c>
      <c r="H615" s="404">
        <f t="shared" si="82"/>
        <v>0</v>
      </c>
      <c r="I615" s="404">
        <f>'F4.2'!V222</f>
        <v>0</v>
      </c>
      <c r="J615" s="404">
        <f>'F4.2'!AU222</f>
        <v>0</v>
      </c>
      <c r="K615" s="405"/>
      <c r="L615" s="405"/>
      <c r="M615" s="404">
        <f t="shared" si="83"/>
        <v>0</v>
      </c>
      <c r="N615" s="404">
        <f t="shared" si="84"/>
        <v>0</v>
      </c>
    </row>
    <row r="616" spans="1:14" ht="45" hidden="1" outlineLevel="1">
      <c r="A616" s="18">
        <f t="shared" si="86"/>
        <v>20.2</v>
      </c>
      <c r="B616" s="372" t="str">
        <f t="shared" si="86"/>
        <v>Design, supply, erection, installation &amp; comissioning of dry ash evacuation &amp; conveying system for APH &amp; Economiser ash hoppers at AHP U-8.</v>
      </c>
      <c r="C616" s="53" t="str">
        <f t="shared" si="86"/>
        <v>Yet to be approved</v>
      </c>
      <c r="D616" s="403" t="str">
        <f t="shared" si="86"/>
        <v>-</v>
      </c>
      <c r="E616" s="118">
        <f t="shared" si="86"/>
        <v>0</v>
      </c>
      <c r="F616" s="404">
        <f t="shared" si="80"/>
        <v>0</v>
      </c>
      <c r="G616" s="404">
        <f t="shared" si="81"/>
        <v>0</v>
      </c>
      <c r="H616" s="404">
        <f t="shared" si="82"/>
        <v>0</v>
      </c>
      <c r="I616" s="404">
        <f>'F4.2'!V223</f>
        <v>0</v>
      </c>
      <c r="J616" s="404">
        <f>'F4.2'!AU223</f>
        <v>0</v>
      </c>
      <c r="K616" s="405"/>
      <c r="L616" s="405"/>
      <c r="M616" s="404">
        <f t="shared" si="83"/>
        <v>0</v>
      </c>
      <c r="N616" s="404">
        <f t="shared" si="84"/>
        <v>0</v>
      </c>
    </row>
    <row r="617" spans="1:14" ht="15.75" hidden="1" outlineLevel="1">
      <c r="A617" s="271">
        <f t="shared" si="86"/>
        <v>21</v>
      </c>
      <c r="B617" s="272" t="str">
        <f t="shared" si="86"/>
        <v>Verious Civil schemes in Unit 8 NPTPS  Parli V.</v>
      </c>
      <c r="C617" s="53" t="str">
        <f t="shared" si="86"/>
        <v>Yet to be approved</v>
      </c>
      <c r="D617" s="403" t="str">
        <f t="shared" si="86"/>
        <v>-</v>
      </c>
      <c r="E617" s="118">
        <f t="shared" si="86"/>
        <v>0</v>
      </c>
      <c r="F617" s="404">
        <f t="shared" si="80"/>
        <v>0</v>
      </c>
      <c r="G617" s="404">
        <f t="shared" si="81"/>
        <v>0</v>
      </c>
      <c r="H617" s="404">
        <f t="shared" si="82"/>
        <v>0</v>
      </c>
      <c r="I617" s="404">
        <f>'F4.2'!V224</f>
        <v>0</v>
      </c>
      <c r="J617" s="404">
        <f>'F4.2'!AU224</f>
        <v>0</v>
      </c>
      <c r="K617" s="405"/>
      <c r="L617" s="405"/>
      <c r="M617" s="404">
        <f t="shared" si="83"/>
        <v>0</v>
      </c>
      <c r="N617" s="404">
        <f t="shared" si="84"/>
        <v>0</v>
      </c>
    </row>
    <row r="618" spans="1:14" ht="30" hidden="1" outlineLevel="1">
      <c r="A618" s="18">
        <f t="shared" si="86"/>
        <v>21.1</v>
      </c>
      <c r="B618" s="372" t="str">
        <f t="shared" si="86"/>
        <v>Construction of chemical laboratory building at Unit 8, NPTPS, Parli V.</v>
      </c>
      <c r="C618" s="53" t="str">
        <f t="shared" si="86"/>
        <v>Yet to be approved</v>
      </c>
      <c r="D618" s="403" t="str">
        <f t="shared" si="86"/>
        <v>-</v>
      </c>
      <c r="E618" s="118">
        <f t="shared" si="86"/>
        <v>0</v>
      </c>
      <c r="F618" s="404">
        <f t="shared" si="80"/>
        <v>0</v>
      </c>
      <c r="G618" s="404">
        <f t="shared" si="81"/>
        <v>0</v>
      </c>
      <c r="H618" s="404">
        <f t="shared" si="82"/>
        <v>0</v>
      </c>
      <c r="I618" s="404">
        <f>'F4.2'!V225</f>
        <v>0</v>
      </c>
      <c r="J618" s="404">
        <f>'F4.2'!AU225</f>
        <v>0</v>
      </c>
      <c r="K618" s="405"/>
      <c r="L618" s="405"/>
      <c r="M618" s="404">
        <f t="shared" si="83"/>
        <v>0</v>
      </c>
      <c r="N618" s="404">
        <f t="shared" si="84"/>
        <v>0</v>
      </c>
    </row>
    <row r="619" spans="1:14" ht="30" hidden="1" outlineLevel="1">
      <c r="A619" s="18">
        <f t="shared" si="86"/>
        <v>21.2</v>
      </c>
      <c r="B619" s="372" t="str">
        <f t="shared" si="86"/>
        <v>Construction of Alum/salt storage area at Unit No.8 (1X250MW) NPTPS Parli Vaijnath.</v>
      </c>
      <c r="C619" s="53" t="str">
        <f t="shared" si="86"/>
        <v>Yet to be approved</v>
      </c>
      <c r="D619" s="403" t="str">
        <f t="shared" si="86"/>
        <v>-</v>
      </c>
      <c r="E619" s="118">
        <f t="shared" si="86"/>
        <v>0</v>
      </c>
      <c r="F619" s="404">
        <f t="shared" si="80"/>
        <v>0</v>
      </c>
      <c r="G619" s="404">
        <f t="shared" si="81"/>
        <v>0</v>
      </c>
      <c r="H619" s="404">
        <f t="shared" si="82"/>
        <v>0</v>
      </c>
      <c r="I619" s="404">
        <f>'F4.2'!V226</f>
        <v>0</v>
      </c>
      <c r="J619" s="404">
        <f>'F4.2'!AU226</f>
        <v>0</v>
      </c>
      <c r="K619" s="405"/>
      <c r="L619" s="405"/>
      <c r="M619" s="404">
        <f t="shared" si="83"/>
        <v>0</v>
      </c>
      <c r="N619" s="404">
        <f t="shared" si="84"/>
        <v>0</v>
      </c>
    </row>
    <row r="620" spans="1:14" hidden="1" outlineLevel="1">
      <c r="A620" s="18">
        <f t="shared" si="86"/>
        <v>21.3</v>
      </c>
      <c r="B620" s="372" t="str">
        <f t="shared" si="86"/>
        <v>Construction of Fire Fighting station  at Unit-8,  NPTPS  Parli V.</v>
      </c>
      <c r="C620" s="53" t="str">
        <f t="shared" si="86"/>
        <v>Yet to be approved</v>
      </c>
      <c r="D620" s="403" t="str">
        <f t="shared" si="86"/>
        <v>-</v>
      </c>
      <c r="E620" s="118">
        <f t="shared" si="86"/>
        <v>0</v>
      </c>
      <c r="F620" s="404">
        <f t="shared" si="80"/>
        <v>0</v>
      </c>
      <c r="G620" s="404">
        <f t="shared" si="81"/>
        <v>0</v>
      </c>
      <c r="H620" s="404">
        <f t="shared" si="82"/>
        <v>0</v>
      </c>
      <c r="I620" s="404">
        <f>'F4.2'!V227</f>
        <v>0</v>
      </c>
      <c r="J620" s="404">
        <f>'F4.2'!AU227</f>
        <v>0</v>
      </c>
      <c r="K620" s="405"/>
      <c r="L620" s="405"/>
      <c r="M620" s="404">
        <f t="shared" si="83"/>
        <v>0</v>
      </c>
      <c r="N620" s="404">
        <f t="shared" si="84"/>
        <v>0</v>
      </c>
    </row>
    <row r="621" spans="1:14" hidden="1" outlineLevel="1">
      <c r="A621" s="18">
        <f t="shared" ref="A621:E630" si="87">A228</f>
        <v>21.4</v>
      </c>
      <c r="B621" s="372" t="str">
        <f t="shared" si="87"/>
        <v xml:space="preserve">Construction of workshop building at Unit-8,  NPTPS  Parli V. </v>
      </c>
      <c r="C621" s="53" t="str">
        <f t="shared" si="87"/>
        <v>Yet to be approved</v>
      </c>
      <c r="D621" s="403" t="str">
        <f t="shared" si="87"/>
        <v>-</v>
      </c>
      <c r="E621" s="118">
        <f t="shared" si="87"/>
        <v>0</v>
      </c>
      <c r="F621" s="404">
        <f t="shared" si="80"/>
        <v>0</v>
      </c>
      <c r="G621" s="404">
        <f t="shared" si="81"/>
        <v>0</v>
      </c>
      <c r="H621" s="404">
        <f t="shared" si="82"/>
        <v>0</v>
      </c>
      <c r="I621" s="404">
        <f>'F4.2'!V228</f>
        <v>0</v>
      </c>
      <c r="J621" s="404">
        <f>'F4.2'!AU228</f>
        <v>0</v>
      </c>
      <c r="K621" s="405"/>
      <c r="L621" s="405"/>
      <c r="M621" s="404">
        <f t="shared" si="83"/>
        <v>0</v>
      </c>
      <c r="N621" s="404">
        <f t="shared" si="84"/>
        <v>0</v>
      </c>
    </row>
    <row r="622" spans="1:14" ht="15.75" hidden="1" outlineLevel="1">
      <c r="A622" s="271">
        <f t="shared" si="87"/>
        <v>22</v>
      </c>
      <c r="B622" s="272" t="str">
        <f t="shared" si="87"/>
        <v>CHP improvement scheme at 250 MW</v>
      </c>
      <c r="C622" s="53">
        <f t="shared" si="87"/>
        <v>0</v>
      </c>
      <c r="D622" s="403" t="str">
        <f t="shared" si="87"/>
        <v>-</v>
      </c>
      <c r="E622" s="118">
        <f t="shared" si="87"/>
        <v>0</v>
      </c>
      <c r="F622" s="404">
        <f t="shared" si="80"/>
        <v>0</v>
      </c>
      <c r="G622" s="404">
        <f t="shared" si="81"/>
        <v>0</v>
      </c>
      <c r="H622" s="404">
        <f t="shared" si="82"/>
        <v>0</v>
      </c>
      <c r="I622" s="404">
        <f>'F4.2'!V229</f>
        <v>0</v>
      </c>
      <c r="J622" s="404">
        <f>'F4.2'!AU229</f>
        <v>0</v>
      </c>
      <c r="K622" s="405"/>
      <c r="L622" s="405"/>
      <c r="M622" s="404">
        <f t="shared" si="83"/>
        <v>0</v>
      </c>
      <c r="N622" s="404">
        <f t="shared" si="84"/>
        <v>0</v>
      </c>
    </row>
    <row r="623" spans="1:14" hidden="1" outlineLevel="1">
      <c r="A623" s="18">
        <f t="shared" si="87"/>
        <v>22.1</v>
      </c>
      <c r="B623" s="372" t="str">
        <f t="shared" si="87"/>
        <v>CHP improvement scheme at 250 MW</v>
      </c>
      <c r="C623" s="53">
        <f t="shared" si="87"/>
        <v>0</v>
      </c>
      <c r="D623" s="403" t="str">
        <f t="shared" si="87"/>
        <v>-</v>
      </c>
      <c r="E623" s="118">
        <f t="shared" si="87"/>
        <v>0</v>
      </c>
      <c r="F623" s="404">
        <f t="shared" si="80"/>
        <v>0</v>
      </c>
      <c r="G623" s="404">
        <f t="shared" si="81"/>
        <v>0</v>
      </c>
      <c r="H623" s="404">
        <f t="shared" si="82"/>
        <v>0</v>
      </c>
      <c r="I623" s="404">
        <f>'F4.2'!V230</f>
        <v>0</v>
      </c>
      <c r="J623" s="404">
        <f>'F4.2'!AU230</f>
        <v>0</v>
      </c>
      <c r="K623" s="405"/>
      <c r="L623" s="405"/>
      <c r="M623" s="404">
        <f t="shared" si="83"/>
        <v>0</v>
      </c>
      <c r="N623" s="404">
        <f t="shared" si="84"/>
        <v>0</v>
      </c>
    </row>
    <row r="624" spans="1:14" hidden="1" outlineLevel="1">
      <c r="A624" s="366">
        <f t="shared" si="87"/>
        <v>0</v>
      </c>
      <c r="B624" s="266" t="str">
        <f t="shared" si="87"/>
        <v>B) Non-DPR</v>
      </c>
      <c r="C624" s="53">
        <f t="shared" si="87"/>
        <v>0</v>
      </c>
      <c r="D624" s="403" t="str">
        <f t="shared" si="87"/>
        <v>-</v>
      </c>
      <c r="E624" s="118">
        <f t="shared" si="87"/>
        <v>0</v>
      </c>
      <c r="F624" s="404">
        <f t="shared" si="80"/>
        <v>0</v>
      </c>
      <c r="G624" s="404">
        <f t="shared" si="81"/>
        <v>0</v>
      </c>
      <c r="H624" s="404">
        <f t="shared" si="82"/>
        <v>0</v>
      </c>
      <c r="I624" s="404">
        <f>'F4.2'!V231</f>
        <v>0</v>
      </c>
      <c r="J624" s="404">
        <f>'F4.2'!AU231</f>
        <v>0</v>
      </c>
      <c r="K624" s="405"/>
      <c r="L624" s="405"/>
      <c r="M624" s="404">
        <f t="shared" si="83"/>
        <v>0</v>
      </c>
      <c r="N624" s="404">
        <f t="shared" si="84"/>
        <v>0</v>
      </c>
    </row>
    <row r="625" spans="1:14" ht="15.75" hidden="1" outlineLevel="1">
      <c r="A625" s="271">
        <f t="shared" si="87"/>
        <v>0</v>
      </c>
      <c r="B625" s="272">
        <f t="shared" si="87"/>
        <v>0</v>
      </c>
      <c r="C625" s="53">
        <f t="shared" si="87"/>
        <v>0</v>
      </c>
      <c r="D625" s="403" t="str">
        <f t="shared" si="87"/>
        <v>-</v>
      </c>
      <c r="E625" s="118">
        <f t="shared" si="87"/>
        <v>0</v>
      </c>
      <c r="F625" s="404">
        <f t="shared" si="80"/>
        <v>0</v>
      </c>
      <c r="G625" s="404">
        <f t="shared" si="81"/>
        <v>0</v>
      </c>
      <c r="H625" s="404">
        <f t="shared" si="82"/>
        <v>0</v>
      </c>
      <c r="I625" s="404">
        <f>'F4.2'!V232</f>
        <v>0.56615120600000002</v>
      </c>
      <c r="J625" s="404">
        <f>'F4.2'!AU232</f>
        <v>0.56615120600000002</v>
      </c>
      <c r="K625" s="405"/>
      <c r="L625" s="405"/>
      <c r="M625" s="404">
        <f t="shared" si="83"/>
        <v>0.56615120600000002</v>
      </c>
      <c r="N625" s="404">
        <f t="shared" si="84"/>
        <v>0</v>
      </c>
    </row>
    <row r="626" spans="1:14" ht="15.75" hidden="1" outlineLevel="1">
      <c r="A626" s="205">
        <f t="shared" si="87"/>
        <v>0</v>
      </c>
      <c r="B626" s="206" t="str">
        <f t="shared" si="87"/>
        <v>B) GA</v>
      </c>
      <c r="C626" s="53">
        <f t="shared" si="87"/>
        <v>0</v>
      </c>
      <c r="D626" s="403" t="str">
        <f t="shared" si="87"/>
        <v>-</v>
      </c>
      <c r="E626" s="118">
        <f t="shared" si="87"/>
        <v>0</v>
      </c>
      <c r="F626" s="404">
        <f t="shared" si="80"/>
        <v>0.34312365099999997</v>
      </c>
      <c r="G626" s="404">
        <f t="shared" si="81"/>
        <v>0.40371165099999995</v>
      </c>
      <c r="H626" s="404">
        <f t="shared" si="82"/>
        <v>-6.0587999999999975E-2</v>
      </c>
      <c r="I626" s="404">
        <f>'F4.2'!V233</f>
        <v>0</v>
      </c>
      <c r="J626" s="404">
        <f>'F4.2'!AU233</f>
        <v>0</v>
      </c>
      <c r="K626" s="405"/>
      <c r="L626" s="405"/>
      <c r="M626" s="404">
        <f t="shared" si="83"/>
        <v>0</v>
      </c>
      <c r="N626" s="404">
        <f t="shared" si="84"/>
        <v>-6.0587999999999975E-2</v>
      </c>
    </row>
    <row r="627" spans="1:14" hidden="1" outlineLevel="1">
      <c r="A627" s="68">
        <f t="shared" si="87"/>
        <v>0</v>
      </c>
      <c r="B627" s="123">
        <f t="shared" si="87"/>
        <v>0</v>
      </c>
      <c r="C627" s="53">
        <f t="shared" si="87"/>
        <v>0</v>
      </c>
      <c r="D627" s="403" t="str">
        <f t="shared" si="87"/>
        <v>-</v>
      </c>
      <c r="E627" s="118">
        <f t="shared" si="87"/>
        <v>0</v>
      </c>
      <c r="F627" s="404">
        <f t="shared" si="80"/>
        <v>0</v>
      </c>
      <c r="G627" s="404">
        <f t="shared" si="81"/>
        <v>0</v>
      </c>
      <c r="H627" s="404">
        <f t="shared" si="82"/>
        <v>0</v>
      </c>
      <c r="I627" s="404">
        <f>'F4.2'!V234</f>
        <v>0</v>
      </c>
      <c r="J627" s="404">
        <f>'F4.2'!AU234</f>
        <v>0</v>
      </c>
      <c r="K627" s="405"/>
      <c r="L627" s="405"/>
      <c r="M627" s="404">
        <f t="shared" si="83"/>
        <v>0</v>
      </c>
      <c r="N627" s="404">
        <f t="shared" si="84"/>
        <v>0</v>
      </c>
    </row>
    <row r="628" spans="1:14" ht="15.75" hidden="1" outlineLevel="1">
      <c r="A628" s="205">
        <f t="shared" si="87"/>
        <v>0</v>
      </c>
      <c r="B628" s="206" t="str">
        <f t="shared" si="87"/>
        <v>C) Asset received from Project U#8</v>
      </c>
      <c r="C628" s="53">
        <f t="shared" si="87"/>
        <v>0</v>
      </c>
      <c r="D628" s="403" t="str">
        <f t="shared" si="87"/>
        <v>-</v>
      </c>
      <c r="E628" s="118">
        <f t="shared" si="87"/>
        <v>0</v>
      </c>
      <c r="F628" s="404">
        <f t="shared" si="80"/>
        <v>0</v>
      </c>
      <c r="G628" s="404">
        <f t="shared" si="81"/>
        <v>0</v>
      </c>
      <c r="H628" s="404">
        <f t="shared" si="82"/>
        <v>0</v>
      </c>
      <c r="I628" s="404">
        <f>'F4.2'!V235</f>
        <v>0</v>
      </c>
      <c r="J628" s="404">
        <f>'F4.2'!AU235</f>
        <v>0</v>
      </c>
      <c r="K628" s="405"/>
      <c r="L628" s="405"/>
      <c r="M628" s="404">
        <f t="shared" si="83"/>
        <v>0</v>
      </c>
      <c r="N628" s="404">
        <f t="shared" si="84"/>
        <v>0</v>
      </c>
    </row>
    <row r="629" spans="1:14" hidden="1" outlineLevel="1">
      <c r="A629" s="68">
        <f t="shared" si="87"/>
        <v>1</v>
      </c>
      <c r="B629" s="123" t="str">
        <f t="shared" si="87"/>
        <v>Asset Recived From Civil-U#8-Land-10101</v>
      </c>
      <c r="C629" s="53" t="str">
        <f t="shared" si="87"/>
        <v>N.A.</v>
      </c>
      <c r="D629" s="403" t="str">
        <f t="shared" si="87"/>
        <v>-</v>
      </c>
      <c r="E629" s="118">
        <f t="shared" si="87"/>
        <v>0</v>
      </c>
      <c r="F629" s="404">
        <f t="shared" si="80"/>
        <v>3.1293089999999998E-3</v>
      </c>
      <c r="G629" s="404">
        <f t="shared" si="81"/>
        <v>0</v>
      </c>
      <c r="H629" s="404">
        <f t="shared" si="82"/>
        <v>3.1293089999999998E-3</v>
      </c>
      <c r="I629" s="404">
        <f>'F4.2'!V236</f>
        <v>0</v>
      </c>
      <c r="J629" s="404">
        <f>'F4.2'!AU236</f>
        <v>0</v>
      </c>
      <c r="K629" s="405"/>
      <c r="L629" s="405"/>
      <c r="M629" s="404">
        <f t="shared" si="83"/>
        <v>0</v>
      </c>
      <c r="N629" s="404">
        <f t="shared" si="84"/>
        <v>3.1293089999999998E-3</v>
      </c>
    </row>
    <row r="630" spans="1:14" hidden="1" outlineLevel="1">
      <c r="A630" s="68">
        <f t="shared" si="87"/>
        <v>2</v>
      </c>
      <c r="B630" s="123" t="str">
        <f t="shared" si="87"/>
        <v>Asset Recived From Civil-U#8-T.G. Building-10201</v>
      </c>
      <c r="C630" s="53" t="str">
        <f t="shared" si="87"/>
        <v>N.A.</v>
      </c>
      <c r="D630" s="403" t="str">
        <f t="shared" si="87"/>
        <v>-</v>
      </c>
      <c r="E630" s="118">
        <f t="shared" si="87"/>
        <v>0</v>
      </c>
      <c r="F630" s="404">
        <f t="shared" si="80"/>
        <v>1.0037712000000001E-2</v>
      </c>
      <c r="G630" s="404">
        <f t="shared" si="81"/>
        <v>0</v>
      </c>
      <c r="H630" s="404">
        <f t="shared" si="82"/>
        <v>1.0037712000000001E-2</v>
      </c>
      <c r="I630" s="404">
        <f>'F4.2'!V237</f>
        <v>0</v>
      </c>
      <c r="J630" s="404">
        <f>'F4.2'!AU237</f>
        <v>0</v>
      </c>
      <c r="K630" s="405"/>
      <c r="L630" s="405"/>
      <c r="M630" s="404">
        <f t="shared" si="83"/>
        <v>0</v>
      </c>
      <c r="N630" s="404">
        <f t="shared" si="84"/>
        <v>1.0037712000000001E-2</v>
      </c>
    </row>
    <row r="631" spans="1:14" ht="30" hidden="1" outlineLevel="1">
      <c r="A631" s="68">
        <f t="shared" ref="A631:E640" si="88">A238</f>
        <v>3</v>
      </c>
      <c r="B631" s="123" t="str">
        <f t="shared" si="88"/>
        <v>Asset Recived From Civil-U#8-T.G. Building(BC)bay&amp;control room-10201</v>
      </c>
      <c r="C631" s="53" t="str">
        <f t="shared" si="88"/>
        <v>N.A.</v>
      </c>
      <c r="D631" s="403" t="str">
        <f t="shared" si="88"/>
        <v>-</v>
      </c>
      <c r="E631" s="118">
        <f t="shared" si="88"/>
        <v>0</v>
      </c>
      <c r="F631" s="404">
        <f t="shared" si="80"/>
        <v>4.578426E-3</v>
      </c>
      <c r="G631" s="404">
        <f t="shared" si="81"/>
        <v>0</v>
      </c>
      <c r="H631" s="404">
        <f t="shared" si="82"/>
        <v>4.578426E-3</v>
      </c>
      <c r="I631" s="404">
        <f>'F4.2'!V238</f>
        <v>0</v>
      </c>
      <c r="J631" s="404">
        <f>'F4.2'!AU238</f>
        <v>0</v>
      </c>
      <c r="K631" s="405"/>
      <c r="L631" s="405"/>
      <c r="M631" s="404">
        <f t="shared" si="83"/>
        <v>0</v>
      </c>
      <c r="N631" s="404">
        <f t="shared" si="84"/>
        <v>4.578426E-3</v>
      </c>
    </row>
    <row r="632" spans="1:14" ht="30" hidden="1" outlineLevel="1">
      <c r="A632" s="68">
        <f t="shared" si="88"/>
        <v>4</v>
      </c>
      <c r="B632" s="123" t="str">
        <f t="shared" si="88"/>
        <v>Asset Recived From Civil-U#8-StructuralSteelWorks4TGBldgA2EBays-10201</v>
      </c>
      <c r="C632" s="53" t="str">
        <f t="shared" si="88"/>
        <v>N.A.</v>
      </c>
      <c r="D632" s="403" t="str">
        <f t="shared" si="88"/>
        <v>-</v>
      </c>
      <c r="E632" s="118">
        <f t="shared" si="88"/>
        <v>0</v>
      </c>
      <c r="F632" s="404">
        <f t="shared" si="80"/>
        <v>1.397639E-3</v>
      </c>
      <c r="G632" s="404">
        <f t="shared" si="81"/>
        <v>0</v>
      </c>
      <c r="H632" s="404">
        <f t="shared" si="82"/>
        <v>1.397639E-3</v>
      </c>
      <c r="I632" s="404">
        <f>'F4.2'!V239</f>
        <v>0</v>
      </c>
      <c r="J632" s="404">
        <f>'F4.2'!AU239</f>
        <v>0</v>
      </c>
      <c r="K632" s="405"/>
      <c r="L632" s="405"/>
      <c r="M632" s="404">
        <f t="shared" si="83"/>
        <v>0</v>
      </c>
      <c r="N632" s="404">
        <f t="shared" si="84"/>
        <v>1.397639E-3</v>
      </c>
    </row>
    <row r="633" spans="1:14" hidden="1" outlineLevel="1">
      <c r="A633" s="68">
        <f t="shared" si="88"/>
        <v>5</v>
      </c>
      <c r="B633" s="123" t="str">
        <f t="shared" si="88"/>
        <v>Asset Recived From Civil-U#8-WTP Building-10201</v>
      </c>
      <c r="C633" s="53" t="str">
        <f t="shared" si="88"/>
        <v>N.A.</v>
      </c>
      <c r="D633" s="403" t="str">
        <f t="shared" si="88"/>
        <v>-</v>
      </c>
      <c r="E633" s="118">
        <f t="shared" si="88"/>
        <v>0</v>
      </c>
      <c r="F633" s="404">
        <f t="shared" si="80"/>
        <v>1.14825E-4</v>
      </c>
      <c r="G633" s="404">
        <f t="shared" si="81"/>
        <v>0</v>
      </c>
      <c r="H633" s="404">
        <f t="shared" si="82"/>
        <v>1.14825E-4</v>
      </c>
      <c r="I633" s="404">
        <f>'F4.2'!V240</f>
        <v>0</v>
      </c>
      <c r="J633" s="404">
        <f>'F4.2'!AU240</f>
        <v>0</v>
      </c>
      <c r="K633" s="405"/>
      <c r="L633" s="405"/>
      <c r="M633" s="404">
        <f t="shared" si="83"/>
        <v>0</v>
      </c>
      <c r="N633" s="404">
        <f t="shared" si="84"/>
        <v>1.14825E-4</v>
      </c>
    </row>
    <row r="634" spans="1:14" ht="30" hidden="1" outlineLevel="1">
      <c r="A634" s="68">
        <f t="shared" si="88"/>
        <v>6</v>
      </c>
      <c r="B634" s="123" t="str">
        <f t="shared" si="88"/>
        <v>Asset Recived From Civil-U#8-DG SET ROOM CUM AIR COMP. HOUSE-10201</v>
      </c>
      <c r="C634" s="53" t="str">
        <f t="shared" si="88"/>
        <v>N.A.</v>
      </c>
      <c r="D634" s="403" t="str">
        <f t="shared" si="88"/>
        <v>-</v>
      </c>
      <c r="E634" s="118">
        <f t="shared" si="88"/>
        <v>0</v>
      </c>
      <c r="F634" s="404">
        <f t="shared" si="80"/>
        <v>1.05983E-4</v>
      </c>
      <c r="G634" s="404">
        <f t="shared" si="81"/>
        <v>0</v>
      </c>
      <c r="H634" s="404">
        <f t="shared" si="82"/>
        <v>1.05983E-4</v>
      </c>
      <c r="I634" s="404">
        <f>'F4.2'!V241</f>
        <v>0</v>
      </c>
      <c r="J634" s="404">
        <f>'F4.2'!AU241</f>
        <v>0</v>
      </c>
      <c r="K634" s="405"/>
      <c r="L634" s="405"/>
      <c r="M634" s="404">
        <f t="shared" si="83"/>
        <v>0</v>
      </c>
      <c r="N634" s="404">
        <f t="shared" si="84"/>
        <v>1.05983E-4</v>
      </c>
    </row>
    <row r="635" spans="1:14" ht="30" hidden="1" outlineLevel="1">
      <c r="A635" s="68">
        <f t="shared" si="88"/>
        <v>7</v>
      </c>
      <c r="B635" s="123" t="str">
        <f t="shared" si="88"/>
        <v>Asset Recived From Civil-U#8-WTP-Raw/Fire water pump House-10233</v>
      </c>
      <c r="C635" s="53" t="str">
        <f t="shared" si="88"/>
        <v>N.A.</v>
      </c>
      <c r="D635" s="403" t="str">
        <f t="shared" si="88"/>
        <v>-</v>
      </c>
      <c r="E635" s="118">
        <f t="shared" si="88"/>
        <v>0</v>
      </c>
      <c r="F635" s="404">
        <f t="shared" si="80"/>
        <v>6.9018599999999997E-4</v>
      </c>
      <c r="G635" s="404">
        <f t="shared" si="81"/>
        <v>0</v>
      </c>
      <c r="H635" s="404">
        <f t="shared" si="82"/>
        <v>6.9018599999999997E-4</v>
      </c>
      <c r="I635" s="404">
        <f>'F4.2'!V242</f>
        <v>0</v>
      </c>
      <c r="J635" s="404">
        <f>'F4.2'!AU242</f>
        <v>0</v>
      </c>
      <c r="K635" s="405"/>
      <c r="L635" s="405"/>
      <c r="M635" s="404">
        <f t="shared" si="83"/>
        <v>0</v>
      </c>
      <c r="N635" s="404">
        <f t="shared" si="84"/>
        <v>6.9018599999999997E-4</v>
      </c>
    </row>
    <row r="636" spans="1:14" hidden="1" outlineLevel="1">
      <c r="A636" s="68">
        <f t="shared" si="88"/>
        <v>8</v>
      </c>
      <c r="B636" s="123" t="str">
        <f t="shared" si="88"/>
        <v>Asset Recived From Civil-U#8-SERVICE BUILDING -10211</v>
      </c>
      <c r="C636" s="53" t="str">
        <f t="shared" si="88"/>
        <v>N.A.</v>
      </c>
      <c r="D636" s="403" t="str">
        <f t="shared" si="88"/>
        <v>-</v>
      </c>
      <c r="E636" s="118">
        <f t="shared" si="88"/>
        <v>0</v>
      </c>
      <c r="F636" s="404">
        <f t="shared" si="80"/>
        <v>5.51437E-4</v>
      </c>
      <c r="G636" s="404">
        <f t="shared" si="81"/>
        <v>0</v>
      </c>
      <c r="H636" s="404">
        <f t="shared" si="82"/>
        <v>5.51437E-4</v>
      </c>
      <c r="I636" s="404">
        <f>'F4.2'!V243</f>
        <v>0</v>
      </c>
      <c r="J636" s="404">
        <f>'F4.2'!AU243</f>
        <v>0</v>
      </c>
      <c r="K636" s="405"/>
      <c r="L636" s="405"/>
      <c r="M636" s="404">
        <f t="shared" si="83"/>
        <v>0</v>
      </c>
      <c r="N636" s="404">
        <f t="shared" si="84"/>
        <v>5.51437E-4</v>
      </c>
    </row>
    <row r="637" spans="1:14" hidden="1" outlineLevel="1">
      <c r="A637" s="68">
        <f t="shared" si="88"/>
        <v>9</v>
      </c>
      <c r="B637" s="123" t="str">
        <f t="shared" si="88"/>
        <v>Asset Recived From Civil-U#8-Canteen -10233</v>
      </c>
      <c r="C637" s="53" t="str">
        <f t="shared" si="88"/>
        <v>N.A.</v>
      </c>
      <c r="D637" s="403" t="str">
        <f t="shared" si="88"/>
        <v>-</v>
      </c>
      <c r="E637" s="118">
        <f t="shared" si="88"/>
        <v>0</v>
      </c>
      <c r="F637" s="404">
        <f t="shared" si="80"/>
        <v>7.2491400000000001E-4</v>
      </c>
      <c r="G637" s="404">
        <f t="shared" si="81"/>
        <v>0</v>
      </c>
      <c r="H637" s="404">
        <f t="shared" si="82"/>
        <v>7.2491400000000001E-4</v>
      </c>
      <c r="I637" s="404">
        <f>'F4.2'!V244</f>
        <v>0</v>
      </c>
      <c r="J637" s="404">
        <f>'F4.2'!AU244</f>
        <v>0</v>
      </c>
      <c r="K637" s="405"/>
      <c r="L637" s="405"/>
      <c r="M637" s="404">
        <f t="shared" si="83"/>
        <v>0</v>
      </c>
      <c r="N637" s="404">
        <f t="shared" si="84"/>
        <v>7.2491400000000001E-4</v>
      </c>
    </row>
    <row r="638" spans="1:14" hidden="1" outlineLevel="1">
      <c r="A638" s="68">
        <f t="shared" si="88"/>
        <v>10</v>
      </c>
      <c r="B638" s="123" t="str">
        <f t="shared" si="88"/>
        <v>Asset Recived From Civil-U#8-PARKING SHED -10233</v>
      </c>
      <c r="C638" s="53" t="str">
        <f t="shared" si="88"/>
        <v>N.A.</v>
      </c>
      <c r="D638" s="403" t="str">
        <f t="shared" si="88"/>
        <v>-</v>
      </c>
      <c r="E638" s="118">
        <f t="shared" si="88"/>
        <v>0</v>
      </c>
      <c r="F638" s="404">
        <f t="shared" si="80"/>
        <v>6.1109999999999996E-6</v>
      </c>
      <c r="G638" s="404">
        <f t="shared" si="81"/>
        <v>0</v>
      </c>
      <c r="H638" s="404">
        <f t="shared" si="82"/>
        <v>6.1109999999999996E-6</v>
      </c>
      <c r="I638" s="404">
        <f>'F4.2'!V245</f>
        <v>0</v>
      </c>
      <c r="J638" s="404">
        <f>'F4.2'!AU245</f>
        <v>0</v>
      </c>
      <c r="K638" s="405"/>
      <c r="L638" s="405"/>
      <c r="M638" s="404">
        <f t="shared" si="83"/>
        <v>0</v>
      </c>
      <c r="N638" s="404">
        <f t="shared" si="84"/>
        <v>6.1109999999999996E-6</v>
      </c>
    </row>
    <row r="639" spans="1:14" hidden="1" outlineLevel="1">
      <c r="A639" s="68">
        <f t="shared" si="88"/>
        <v>11</v>
      </c>
      <c r="B639" s="123" t="str">
        <f t="shared" si="88"/>
        <v>Asset Recived From Civil-U#8-Time Security Building -10233</v>
      </c>
      <c r="C639" s="53" t="str">
        <f t="shared" si="88"/>
        <v>N.A.</v>
      </c>
      <c r="D639" s="403" t="str">
        <f t="shared" si="88"/>
        <v>-</v>
      </c>
      <c r="E639" s="118">
        <f t="shared" si="88"/>
        <v>0</v>
      </c>
      <c r="F639" s="404">
        <f t="shared" si="80"/>
        <v>3.595E-5</v>
      </c>
      <c r="G639" s="404">
        <f t="shared" si="81"/>
        <v>0</v>
      </c>
      <c r="H639" s="404">
        <f t="shared" si="82"/>
        <v>3.595E-5</v>
      </c>
      <c r="I639" s="404">
        <f>'F4.2'!V246</f>
        <v>0</v>
      </c>
      <c r="J639" s="404">
        <f>'F4.2'!AU246</f>
        <v>0</v>
      </c>
      <c r="K639" s="405"/>
      <c r="L639" s="405"/>
      <c r="M639" s="404">
        <f t="shared" si="83"/>
        <v>0</v>
      </c>
      <c r="N639" s="404">
        <f t="shared" si="84"/>
        <v>3.595E-5</v>
      </c>
    </row>
    <row r="640" spans="1:14" ht="30" hidden="1" outlineLevel="1">
      <c r="A640" s="68">
        <f t="shared" si="88"/>
        <v>12</v>
      </c>
      <c r="B640" s="123" t="str">
        <f t="shared" si="88"/>
        <v>Asset Recived From Civil-U#8-Misc.Building/structure/Watchtower-10233</v>
      </c>
      <c r="C640" s="53" t="str">
        <f t="shared" si="88"/>
        <v>N.A.</v>
      </c>
      <c r="D640" s="403" t="str">
        <f t="shared" si="88"/>
        <v>-</v>
      </c>
      <c r="E640" s="118">
        <f t="shared" si="88"/>
        <v>0</v>
      </c>
      <c r="F640" s="404">
        <f t="shared" si="80"/>
        <v>1.7243E-4</v>
      </c>
      <c r="G640" s="404">
        <f t="shared" si="81"/>
        <v>0</v>
      </c>
      <c r="H640" s="404">
        <f t="shared" si="82"/>
        <v>1.7243E-4</v>
      </c>
      <c r="I640" s="404">
        <f>'F4.2'!V247</f>
        <v>0</v>
      </c>
      <c r="J640" s="404">
        <f>'F4.2'!AU247</f>
        <v>0</v>
      </c>
      <c r="K640" s="405"/>
      <c r="L640" s="405"/>
      <c r="M640" s="404">
        <f t="shared" si="83"/>
        <v>0</v>
      </c>
      <c r="N640" s="404">
        <f t="shared" si="84"/>
        <v>1.7243E-4</v>
      </c>
    </row>
    <row r="641" spans="1:14" ht="30" hidden="1" outlineLevel="1">
      <c r="A641" s="68">
        <f t="shared" ref="A641:E650" si="89">A248</f>
        <v>13</v>
      </c>
      <c r="B641" s="123" t="str">
        <f t="shared" si="89"/>
        <v>Asset Recived From Civil-U#8-Boundry compound wall Mall-10233</v>
      </c>
      <c r="C641" s="53" t="str">
        <f t="shared" si="89"/>
        <v>N.A.</v>
      </c>
      <c r="D641" s="403" t="str">
        <f t="shared" si="89"/>
        <v>-</v>
      </c>
      <c r="E641" s="118">
        <f t="shared" si="89"/>
        <v>0</v>
      </c>
      <c r="F641" s="404">
        <f t="shared" si="80"/>
        <v>0.15765880700000001</v>
      </c>
      <c r="G641" s="404">
        <f t="shared" si="81"/>
        <v>0</v>
      </c>
      <c r="H641" s="404">
        <f t="shared" si="82"/>
        <v>0.15765880700000001</v>
      </c>
      <c r="I641" s="404">
        <f>'F4.2'!V248</f>
        <v>0</v>
      </c>
      <c r="J641" s="404">
        <f>'F4.2'!AU248</f>
        <v>0</v>
      </c>
      <c r="K641" s="405"/>
      <c r="L641" s="405"/>
      <c r="M641" s="404">
        <f t="shared" si="83"/>
        <v>0</v>
      </c>
      <c r="N641" s="404">
        <f t="shared" si="84"/>
        <v>0.15765880700000001</v>
      </c>
    </row>
    <row r="642" spans="1:14" hidden="1" outlineLevel="1">
      <c r="A642" s="68">
        <f t="shared" si="89"/>
        <v>14</v>
      </c>
      <c r="B642" s="123" t="str">
        <f t="shared" si="89"/>
        <v>Asset Recived From Civil-U#8-Workshop civil work-10233</v>
      </c>
      <c r="C642" s="53" t="str">
        <f t="shared" si="89"/>
        <v>N.A.</v>
      </c>
      <c r="D642" s="403" t="str">
        <f t="shared" si="89"/>
        <v>-</v>
      </c>
      <c r="E642" s="118">
        <f t="shared" si="89"/>
        <v>0</v>
      </c>
      <c r="F642" s="404">
        <f t="shared" si="80"/>
        <v>4.1879999999999999E-5</v>
      </c>
      <c r="G642" s="404">
        <f t="shared" si="81"/>
        <v>0</v>
      </c>
      <c r="H642" s="404">
        <f t="shared" si="82"/>
        <v>4.1879999999999999E-5</v>
      </c>
      <c r="I642" s="404">
        <f>'F4.2'!V249</f>
        <v>0</v>
      </c>
      <c r="J642" s="404">
        <f>'F4.2'!AU249</f>
        <v>0</v>
      </c>
      <c r="K642" s="405"/>
      <c r="L642" s="405"/>
      <c r="M642" s="404">
        <f t="shared" si="83"/>
        <v>0</v>
      </c>
      <c r="N642" s="404">
        <f t="shared" si="84"/>
        <v>4.1879999999999999E-5</v>
      </c>
    </row>
    <row r="643" spans="1:14" ht="30" hidden="1" outlineLevel="1">
      <c r="A643" s="68">
        <f t="shared" si="89"/>
        <v>15</v>
      </c>
      <c r="B643" s="123" t="str">
        <f t="shared" si="89"/>
        <v>Asset Recived From Civil-U#8-Interior Work for CEC-I Office-10233</v>
      </c>
      <c r="C643" s="53" t="str">
        <f t="shared" si="89"/>
        <v>N.A.</v>
      </c>
      <c r="D643" s="403" t="str">
        <f t="shared" si="89"/>
        <v>-</v>
      </c>
      <c r="E643" s="118">
        <f t="shared" si="89"/>
        <v>0</v>
      </c>
      <c r="F643" s="404">
        <f t="shared" si="80"/>
        <v>5.6437999999999997E-5</v>
      </c>
      <c r="G643" s="404">
        <f t="shared" si="81"/>
        <v>0</v>
      </c>
      <c r="H643" s="404">
        <f t="shared" si="82"/>
        <v>5.6437999999999997E-5</v>
      </c>
      <c r="I643" s="404">
        <f>'F4.2'!V250</f>
        <v>0</v>
      </c>
      <c r="J643" s="404">
        <f>'F4.2'!AU250</f>
        <v>0</v>
      </c>
      <c r="K643" s="405"/>
      <c r="L643" s="405"/>
      <c r="M643" s="404">
        <f t="shared" si="83"/>
        <v>0</v>
      </c>
      <c r="N643" s="404">
        <f t="shared" si="84"/>
        <v>5.6437999999999997E-5</v>
      </c>
    </row>
    <row r="644" spans="1:14" hidden="1" outlineLevel="1">
      <c r="A644" s="68">
        <f t="shared" si="89"/>
        <v>16</v>
      </c>
      <c r="B644" s="123" t="str">
        <f t="shared" si="89"/>
        <v>Asset Recived From Civil-U#8-WTP-Raw water reservoir -10305</v>
      </c>
      <c r="C644" s="53" t="str">
        <f t="shared" si="89"/>
        <v>N.A.</v>
      </c>
      <c r="D644" s="403" t="str">
        <f t="shared" si="89"/>
        <v>-</v>
      </c>
      <c r="E644" s="118">
        <f t="shared" si="89"/>
        <v>0</v>
      </c>
      <c r="F644" s="404">
        <f t="shared" si="80"/>
        <v>1.224798E-3</v>
      </c>
      <c r="G644" s="404">
        <f t="shared" si="81"/>
        <v>0</v>
      </c>
      <c r="H644" s="404">
        <f t="shared" si="82"/>
        <v>1.224798E-3</v>
      </c>
      <c r="I644" s="404">
        <f>'F4.2'!V251</f>
        <v>0</v>
      </c>
      <c r="J644" s="404">
        <f>'F4.2'!AU251</f>
        <v>0</v>
      </c>
      <c r="K644" s="405"/>
      <c r="L644" s="405"/>
      <c r="M644" s="404">
        <f t="shared" si="83"/>
        <v>0</v>
      </c>
      <c r="N644" s="404">
        <f t="shared" si="84"/>
        <v>1.224798E-3</v>
      </c>
    </row>
    <row r="645" spans="1:14" hidden="1" outlineLevel="1">
      <c r="A645" s="68">
        <f t="shared" si="89"/>
        <v>17</v>
      </c>
      <c r="B645" s="123" t="str">
        <f t="shared" si="89"/>
        <v>Asset Recived From Civil-U#8-WTP-Clarifier -10305</v>
      </c>
      <c r="C645" s="53" t="str">
        <f t="shared" si="89"/>
        <v>N.A.</v>
      </c>
      <c r="D645" s="403" t="str">
        <f t="shared" si="89"/>
        <v>-</v>
      </c>
      <c r="E645" s="118">
        <f t="shared" si="89"/>
        <v>0</v>
      </c>
      <c r="F645" s="404">
        <f t="shared" si="80"/>
        <v>1.1651750000000001E-3</v>
      </c>
      <c r="G645" s="404">
        <f t="shared" si="81"/>
        <v>0</v>
      </c>
      <c r="H645" s="404">
        <f t="shared" si="82"/>
        <v>1.1651750000000001E-3</v>
      </c>
      <c r="I645" s="404">
        <f>'F4.2'!V252</f>
        <v>0</v>
      </c>
      <c r="J645" s="404">
        <f>'F4.2'!AU252</f>
        <v>0</v>
      </c>
      <c r="K645" s="405"/>
      <c r="L645" s="405"/>
      <c r="M645" s="404">
        <f t="shared" si="83"/>
        <v>0</v>
      </c>
      <c r="N645" s="404">
        <f t="shared" si="84"/>
        <v>1.1651750000000001E-3</v>
      </c>
    </row>
    <row r="646" spans="1:14" ht="30" hidden="1" outlineLevel="1">
      <c r="A646" s="68">
        <f t="shared" si="89"/>
        <v>18</v>
      </c>
      <c r="B646" s="123" t="str">
        <f t="shared" si="89"/>
        <v>Asset Recived From Civil-U#8-WTP-Clarifier Water Storage Tank-10305</v>
      </c>
      <c r="C646" s="53" t="str">
        <f t="shared" si="89"/>
        <v>N.A.</v>
      </c>
      <c r="D646" s="403" t="str">
        <f t="shared" si="89"/>
        <v>-</v>
      </c>
      <c r="E646" s="118">
        <f t="shared" si="89"/>
        <v>0</v>
      </c>
      <c r="F646" s="404">
        <f t="shared" si="80"/>
        <v>1.9514200000000001E-4</v>
      </c>
      <c r="G646" s="404">
        <f t="shared" si="81"/>
        <v>0</v>
      </c>
      <c r="H646" s="404">
        <f t="shared" si="82"/>
        <v>1.9514200000000001E-4</v>
      </c>
      <c r="I646" s="404">
        <f>'F4.2'!V253</f>
        <v>0</v>
      </c>
      <c r="J646" s="404">
        <f>'F4.2'!AU253</f>
        <v>0</v>
      </c>
      <c r="K646" s="405"/>
      <c r="L646" s="405"/>
      <c r="M646" s="404">
        <f t="shared" si="83"/>
        <v>0</v>
      </c>
      <c r="N646" s="404">
        <f t="shared" si="84"/>
        <v>1.9514200000000001E-4</v>
      </c>
    </row>
    <row r="647" spans="1:14" hidden="1" outlineLevel="1">
      <c r="A647" s="68">
        <f t="shared" si="89"/>
        <v>19</v>
      </c>
      <c r="B647" s="123" t="str">
        <f t="shared" si="89"/>
        <v>Asset Recived From Civil-U#8-C.W. pump house &amp; forebay-10310</v>
      </c>
      <c r="C647" s="53" t="str">
        <f t="shared" si="89"/>
        <v>N.A.</v>
      </c>
      <c r="D647" s="403" t="str">
        <f t="shared" si="89"/>
        <v>-</v>
      </c>
      <c r="E647" s="118">
        <f t="shared" si="89"/>
        <v>0</v>
      </c>
      <c r="F647" s="404">
        <f t="shared" si="80"/>
        <v>5.2946099999999995E-4</v>
      </c>
      <c r="G647" s="404">
        <f t="shared" si="81"/>
        <v>0</v>
      </c>
      <c r="H647" s="404">
        <f t="shared" si="82"/>
        <v>5.2946099999999995E-4</v>
      </c>
      <c r="I647" s="404">
        <f>'F4.2'!V254</f>
        <v>0</v>
      </c>
      <c r="J647" s="404">
        <f>'F4.2'!AU254</f>
        <v>0</v>
      </c>
      <c r="K647" s="405"/>
      <c r="L647" s="405"/>
      <c r="M647" s="404">
        <f t="shared" si="83"/>
        <v>0</v>
      </c>
      <c r="N647" s="404">
        <f t="shared" si="84"/>
        <v>5.2946099999999995E-4</v>
      </c>
    </row>
    <row r="648" spans="1:14" ht="30" hidden="1" outlineLevel="1">
      <c r="A648" s="68">
        <f t="shared" si="89"/>
        <v>20</v>
      </c>
      <c r="B648" s="123" t="str">
        <f t="shared" si="89"/>
        <v>Asset Recived From Civil-U#8-Construction of STP for Colony-10322</v>
      </c>
      <c r="C648" s="53" t="str">
        <f t="shared" si="89"/>
        <v>N.A.</v>
      </c>
      <c r="D648" s="403" t="str">
        <f t="shared" si="89"/>
        <v>-</v>
      </c>
      <c r="E648" s="118">
        <f t="shared" si="89"/>
        <v>0</v>
      </c>
      <c r="F648" s="404">
        <f t="shared" si="80"/>
        <v>1.79662E-4</v>
      </c>
      <c r="G648" s="404">
        <f t="shared" si="81"/>
        <v>0</v>
      </c>
      <c r="H648" s="404">
        <f t="shared" si="82"/>
        <v>1.79662E-4</v>
      </c>
      <c r="I648" s="404">
        <f>'F4.2'!V255</f>
        <v>0</v>
      </c>
      <c r="J648" s="404">
        <f>'F4.2'!AU255</f>
        <v>0</v>
      </c>
      <c r="K648" s="405"/>
      <c r="L648" s="405"/>
      <c r="M648" s="404">
        <f t="shared" si="83"/>
        <v>0</v>
      </c>
      <c r="N648" s="404">
        <f t="shared" si="84"/>
        <v>1.79662E-4</v>
      </c>
    </row>
    <row r="649" spans="1:14" hidden="1" outlineLevel="1">
      <c r="A649" s="68">
        <f t="shared" si="89"/>
        <v>21</v>
      </c>
      <c r="B649" s="123" t="str">
        <f t="shared" si="89"/>
        <v>Asset Recived From Civil-U#8-Cooling Towers-10311</v>
      </c>
      <c r="C649" s="53" t="str">
        <f t="shared" si="89"/>
        <v>N.A.</v>
      </c>
      <c r="D649" s="403" t="str">
        <f t="shared" si="89"/>
        <v>-</v>
      </c>
      <c r="E649" s="118">
        <f t="shared" si="89"/>
        <v>0</v>
      </c>
      <c r="F649" s="404">
        <f t="shared" si="80"/>
        <v>0.37627639299999999</v>
      </c>
      <c r="G649" s="404">
        <f t="shared" si="81"/>
        <v>0</v>
      </c>
      <c r="H649" s="404">
        <f t="shared" si="82"/>
        <v>0.37627639299999999</v>
      </c>
      <c r="I649" s="404">
        <f>'F4.2'!V256</f>
        <v>0</v>
      </c>
      <c r="J649" s="404">
        <f>'F4.2'!AU256</f>
        <v>0</v>
      </c>
      <c r="K649" s="405"/>
      <c r="L649" s="405"/>
      <c r="M649" s="404">
        <f t="shared" si="83"/>
        <v>0</v>
      </c>
      <c r="N649" s="404">
        <f t="shared" si="84"/>
        <v>0.37627639299999999</v>
      </c>
    </row>
    <row r="650" spans="1:14" hidden="1" outlineLevel="1">
      <c r="A650" s="68">
        <f t="shared" si="89"/>
        <v>22</v>
      </c>
      <c r="B650" s="123" t="str">
        <f t="shared" si="89"/>
        <v>Asset Recived From Civil-U#8-Railway sidings-10412</v>
      </c>
      <c r="C650" s="53" t="str">
        <f t="shared" si="89"/>
        <v>N.A.</v>
      </c>
      <c r="D650" s="403" t="str">
        <f t="shared" si="89"/>
        <v>-</v>
      </c>
      <c r="E650" s="118">
        <f t="shared" si="89"/>
        <v>0</v>
      </c>
      <c r="F650" s="404">
        <f t="shared" si="80"/>
        <v>0.13615478800000003</v>
      </c>
      <c r="G650" s="404">
        <f t="shared" si="81"/>
        <v>0</v>
      </c>
      <c r="H650" s="404">
        <f t="shared" si="82"/>
        <v>0.13615478800000003</v>
      </c>
      <c r="I650" s="404">
        <f>'F4.2'!V257</f>
        <v>0</v>
      </c>
      <c r="J650" s="404">
        <f>'F4.2'!AU257</f>
        <v>0</v>
      </c>
      <c r="K650" s="405"/>
      <c r="L650" s="405"/>
      <c r="M650" s="404">
        <f t="shared" si="83"/>
        <v>0</v>
      </c>
      <c r="N650" s="404">
        <f t="shared" si="84"/>
        <v>0.13615478800000003</v>
      </c>
    </row>
    <row r="651" spans="1:14" hidden="1" outlineLevel="1">
      <c r="A651" s="68">
        <f t="shared" ref="A651:E660" si="90">A258</f>
        <v>23</v>
      </c>
      <c r="B651" s="123" t="str">
        <f t="shared" si="90"/>
        <v>Asset Recived From Civil-U#8-In plant Roads -10401</v>
      </c>
      <c r="C651" s="53" t="str">
        <f t="shared" si="90"/>
        <v>N.A.</v>
      </c>
      <c r="D651" s="403" t="str">
        <f t="shared" si="90"/>
        <v>-</v>
      </c>
      <c r="E651" s="118">
        <f t="shared" si="90"/>
        <v>0</v>
      </c>
      <c r="F651" s="404">
        <f t="shared" si="80"/>
        <v>9.1029900000000005E-4</v>
      </c>
      <c r="G651" s="404">
        <f t="shared" si="81"/>
        <v>0</v>
      </c>
      <c r="H651" s="404">
        <f t="shared" si="82"/>
        <v>9.1029900000000005E-4</v>
      </c>
      <c r="I651" s="404">
        <f>'F4.2'!V258</f>
        <v>0</v>
      </c>
      <c r="J651" s="404">
        <f>'F4.2'!AU258</f>
        <v>0</v>
      </c>
      <c r="K651" s="405"/>
      <c r="L651" s="405"/>
      <c r="M651" s="404">
        <f t="shared" si="83"/>
        <v>0</v>
      </c>
      <c r="N651" s="404">
        <f t="shared" si="84"/>
        <v>9.1029900000000005E-4</v>
      </c>
    </row>
    <row r="652" spans="1:14" hidden="1" outlineLevel="1">
      <c r="A652" s="68">
        <f t="shared" si="90"/>
        <v>24</v>
      </c>
      <c r="B652" s="123" t="str">
        <f t="shared" si="90"/>
        <v>Asset Recived From Civil-U#8-Pipe Rack -10419</v>
      </c>
      <c r="C652" s="53" t="str">
        <f t="shared" si="90"/>
        <v>N.A.</v>
      </c>
      <c r="D652" s="403" t="str">
        <f t="shared" si="90"/>
        <v>-</v>
      </c>
      <c r="E652" s="118">
        <f t="shared" si="90"/>
        <v>0</v>
      </c>
      <c r="F652" s="404">
        <f t="shared" si="80"/>
        <v>4.1823400000000002E-4</v>
      </c>
      <c r="G652" s="404">
        <f t="shared" si="81"/>
        <v>0</v>
      </c>
      <c r="H652" s="404">
        <f t="shared" si="82"/>
        <v>4.1823400000000002E-4</v>
      </c>
      <c r="I652" s="404">
        <f>'F4.2'!V259</f>
        <v>0</v>
      </c>
      <c r="J652" s="404">
        <f>'F4.2'!AU259</f>
        <v>0</v>
      </c>
      <c r="K652" s="405"/>
      <c r="L652" s="405"/>
      <c r="M652" s="404">
        <f t="shared" si="83"/>
        <v>0</v>
      </c>
      <c r="N652" s="404">
        <f t="shared" si="84"/>
        <v>4.1823400000000002E-4</v>
      </c>
    </row>
    <row r="653" spans="1:14" hidden="1" outlineLevel="1">
      <c r="A653" s="68">
        <f t="shared" si="90"/>
        <v>25</v>
      </c>
      <c r="B653" s="123" t="str">
        <f t="shared" si="90"/>
        <v>Asset Recived From Civil-U#8-Transformar yard area -10541</v>
      </c>
      <c r="C653" s="53" t="str">
        <f t="shared" si="90"/>
        <v>N.A.</v>
      </c>
      <c r="D653" s="403" t="str">
        <f t="shared" si="90"/>
        <v>-</v>
      </c>
      <c r="E653" s="118">
        <f t="shared" si="90"/>
        <v>0</v>
      </c>
      <c r="F653" s="404">
        <f t="shared" si="80"/>
        <v>5.31695E-4</v>
      </c>
      <c r="G653" s="404">
        <f t="shared" si="81"/>
        <v>0</v>
      </c>
      <c r="H653" s="404">
        <f t="shared" si="82"/>
        <v>5.31695E-4</v>
      </c>
      <c r="I653" s="404">
        <f>'F4.2'!V260</f>
        <v>0</v>
      </c>
      <c r="J653" s="404">
        <f>'F4.2'!AU260</f>
        <v>0</v>
      </c>
      <c r="K653" s="405"/>
      <c r="L653" s="405"/>
      <c r="M653" s="404">
        <f t="shared" si="83"/>
        <v>0</v>
      </c>
      <c r="N653" s="404">
        <f t="shared" si="84"/>
        <v>5.31695E-4</v>
      </c>
    </row>
    <row r="654" spans="1:14" ht="30" hidden="1" outlineLevel="1">
      <c r="A654" s="68">
        <f t="shared" si="90"/>
        <v>26</v>
      </c>
      <c r="B654" s="123" t="str">
        <f t="shared" si="90"/>
        <v>Asset Recived From Civil-U#8-BA-Boiler and Auxilary foundation-10501</v>
      </c>
      <c r="C654" s="53" t="str">
        <f t="shared" si="90"/>
        <v>N.A.</v>
      </c>
      <c r="D654" s="403" t="str">
        <f t="shared" si="90"/>
        <v>-</v>
      </c>
      <c r="E654" s="118">
        <f t="shared" si="90"/>
        <v>0</v>
      </c>
      <c r="F654" s="404">
        <f t="shared" si="80"/>
        <v>6.1116199999999999E-3</v>
      </c>
      <c r="G654" s="404">
        <f t="shared" si="81"/>
        <v>0</v>
      </c>
      <c r="H654" s="404">
        <f t="shared" si="82"/>
        <v>6.1116199999999999E-3</v>
      </c>
      <c r="I654" s="404">
        <f>'F4.2'!V261</f>
        <v>0</v>
      </c>
      <c r="J654" s="404">
        <f>'F4.2'!AU261</f>
        <v>0</v>
      </c>
      <c r="K654" s="405"/>
      <c r="L654" s="405"/>
      <c r="M654" s="404">
        <f t="shared" si="83"/>
        <v>0</v>
      </c>
      <c r="N654" s="404">
        <f t="shared" si="84"/>
        <v>6.1116199999999999E-3</v>
      </c>
    </row>
    <row r="655" spans="1:14" hidden="1" outlineLevel="1">
      <c r="A655" s="68">
        <f t="shared" si="90"/>
        <v>27</v>
      </c>
      <c r="B655" s="123" t="str">
        <f t="shared" si="90"/>
        <v>Asset Recived From Civil-U#8-BA-FD FAN FOUNDATIONS -10501</v>
      </c>
      <c r="C655" s="53" t="str">
        <f t="shared" si="90"/>
        <v>N.A.</v>
      </c>
      <c r="D655" s="403" t="str">
        <f t="shared" si="90"/>
        <v>-</v>
      </c>
      <c r="E655" s="118">
        <f t="shared" si="90"/>
        <v>0</v>
      </c>
      <c r="F655" s="404">
        <f t="shared" si="80"/>
        <v>1.11659E-4</v>
      </c>
      <c r="G655" s="404">
        <f t="shared" si="81"/>
        <v>0</v>
      </c>
      <c r="H655" s="404">
        <f t="shared" ref="H655:H718" si="91">F655-G655</f>
        <v>1.11659E-4</v>
      </c>
      <c r="I655" s="404">
        <f>'F4.2'!V262</f>
        <v>0</v>
      </c>
      <c r="J655" s="404">
        <f>'F4.2'!AU262</f>
        <v>0</v>
      </c>
      <c r="K655" s="405"/>
      <c r="L655" s="405"/>
      <c r="M655" s="404">
        <f t="shared" ref="M655:M718" si="92">SUM(J655:L655)</f>
        <v>0</v>
      </c>
      <c r="N655" s="404">
        <f t="shared" ref="N655:N718" si="93">H655+I655-M655</f>
        <v>1.11659E-4</v>
      </c>
    </row>
    <row r="656" spans="1:14" hidden="1" outlineLevel="1">
      <c r="A656" s="68">
        <f t="shared" si="90"/>
        <v>28</v>
      </c>
      <c r="B656" s="123" t="str">
        <f t="shared" si="90"/>
        <v>Asset Recived From Civil-U#8-BA-PA FAN FOUNDATION -10501</v>
      </c>
      <c r="C656" s="53" t="str">
        <f t="shared" si="90"/>
        <v>N.A.</v>
      </c>
      <c r="D656" s="403" t="str">
        <f t="shared" si="90"/>
        <v>-</v>
      </c>
      <c r="E656" s="118">
        <f t="shared" si="90"/>
        <v>0</v>
      </c>
      <c r="F656" s="404">
        <f t="shared" si="80"/>
        <v>1.11659E-4</v>
      </c>
      <c r="G656" s="404">
        <f t="shared" si="81"/>
        <v>0</v>
      </c>
      <c r="H656" s="404">
        <f t="shared" si="91"/>
        <v>1.11659E-4</v>
      </c>
      <c r="I656" s="404">
        <f>'F4.2'!V263</f>
        <v>0</v>
      </c>
      <c r="J656" s="404">
        <f>'F4.2'!AU263</f>
        <v>0</v>
      </c>
      <c r="K656" s="405"/>
      <c r="L656" s="405"/>
      <c r="M656" s="404">
        <f t="shared" si="92"/>
        <v>0</v>
      </c>
      <c r="N656" s="404">
        <f t="shared" si="93"/>
        <v>1.11659E-4</v>
      </c>
    </row>
    <row r="657" spans="1:14" hidden="1" outlineLevel="1">
      <c r="A657" s="68">
        <f t="shared" si="90"/>
        <v>29</v>
      </c>
      <c r="B657" s="123" t="str">
        <f t="shared" si="90"/>
        <v>Asset Recived From Civil-U#8-BA-I.D. Fan foundation -10501</v>
      </c>
      <c r="C657" s="53" t="str">
        <f t="shared" si="90"/>
        <v>N.A.</v>
      </c>
      <c r="D657" s="403" t="str">
        <f t="shared" si="90"/>
        <v>-</v>
      </c>
      <c r="E657" s="118">
        <f t="shared" si="90"/>
        <v>0</v>
      </c>
      <c r="F657" s="404">
        <f t="shared" ref="F657:F720" si="94">F264+I264</f>
        <v>2.23317E-4</v>
      </c>
      <c r="G657" s="404">
        <f t="shared" ref="G657:G720" si="95">G264+M264</f>
        <v>0</v>
      </c>
      <c r="H657" s="404">
        <f t="shared" si="91"/>
        <v>2.23317E-4</v>
      </c>
      <c r="I657" s="404">
        <f>'F4.2'!V264</f>
        <v>0</v>
      </c>
      <c r="J657" s="404">
        <f>'F4.2'!AU264</f>
        <v>0</v>
      </c>
      <c r="K657" s="405"/>
      <c r="L657" s="405"/>
      <c r="M657" s="404">
        <f t="shared" si="92"/>
        <v>0</v>
      </c>
      <c r="N657" s="404">
        <f t="shared" si="93"/>
        <v>2.23317E-4</v>
      </c>
    </row>
    <row r="658" spans="1:14" hidden="1" outlineLevel="1">
      <c r="A658" s="68">
        <f t="shared" si="90"/>
        <v>30</v>
      </c>
      <c r="B658" s="123" t="str">
        <f t="shared" si="90"/>
        <v>Asset Recived From Civil-U#8-BA-MILL FOUNDATION-10501</v>
      </c>
      <c r="C658" s="53" t="str">
        <f t="shared" si="90"/>
        <v>N.A.</v>
      </c>
      <c r="D658" s="403" t="str">
        <f t="shared" si="90"/>
        <v>-</v>
      </c>
      <c r="E658" s="118">
        <f t="shared" si="90"/>
        <v>0</v>
      </c>
      <c r="F658" s="404">
        <f t="shared" si="94"/>
        <v>1.98259E-4</v>
      </c>
      <c r="G658" s="404">
        <f t="shared" si="95"/>
        <v>0</v>
      </c>
      <c r="H658" s="404">
        <f t="shared" si="91"/>
        <v>1.98259E-4</v>
      </c>
      <c r="I658" s="404">
        <f>'F4.2'!V265</f>
        <v>0</v>
      </c>
      <c r="J658" s="404">
        <f>'F4.2'!AU265</f>
        <v>0</v>
      </c>
      <c r="K658" s="405"/>
      <c r="L658" s="405"/>
      <c r="M658" s="404">
        <f t="shared" si="92"/>
        <v>0</v>
      </c>
      <c r="N658" s="404">
        <f t="shared" si="93"/>
        <v>1.98259E-4</v>
      </c>
    </row>
    <row r="659" spans="1:14" ht="30" hidden="1" outlineLevel="1">
      <c r="A659" s="68">
        <f t="shared" si="90"/>
        <v>31</v>
      </c>
      <c r="B659" s="123" t="str">
        <f t="shared" si="90"/>
        <v>Asset Recived From Civil-U#8-BA-BUNKER FOUNDATION &amp; STRUCTURE-10515</v>
      </c>
      <c r="C659" s="53" t="str">
        <f t="shared" si="90"/>
        <v>N.A.</v>
      </c>
      <c r="D659" s="403" t="str">
        <f t="shared" si="90"/>
        <v>-</v>
      </c>
      <c r="E659" s="118">
        <f t="shared" si="90"/>
        <v>0</v>
      </c>
      <c r="F659" s="404">
        <f t="shared" si="94"/>
        <v>1.392536E-3</v>
      </c>
      <c r="G659" s="404">
        <f t="shared" si="95"/>
        <v>0</v>
      </c>
      <c r="H659" s="404">
        <f t="shared" si="91"/>
        <v>1.392536E-3</v>
      </c>
      <c r="I659" s="404">
        <f>'F4.2'!V266</f>
        <v>0</v>
      </c>
      <c r="J659" s="404">
        <f>'F4.2'!AU266</f>
        <v>0</v>
      </c>
      <c r="K659" s="405"/>
      <c r="L659" s="405"/>
      <c r="M659" s="404">
        <f t="shared" si="92"/>
        <v>0</v>
      </c>
      <c r="N659" s="404">
        <f t="shared" si="93"/>
        <v>1.392536E-3</v>
      </c>
    </row>
    <row r="660" spans="1:14" hidden="1" outlineLevel="1">
      <c r="A660" s="68">
        <f t="shared" si="90"/>
        <v>32</v>
      </c>
      <c r="B660" s="123" t="str">
        <f t="shared" si="90"/>
        <v>Asset Recived From Civil-U#8-ESP-10501</v>
      </c>
      <c r="C660" s="53" t="str">
        <f t="shared" si="90"/>
        <v>N.A.</v>
      </c>
      <c r="D660" s="403" t="str">
        <f t="shared" si="90"/>
        <v>-</v>
      </c>
      <c r="E660" s="118">
        <f t="shared" si="90"/>
        <v>0</v>
      </c>
      <c r="F660" s="404">
        <f t="shared" si="94"/>
        <v>7.0722000000000005E-4</v>
      </c>
      <c r="G660" s="404">
        <f t="shared" si="95"/>
        <v>0</v>
      </c>
      <c r="H660" s="404">
        <f t="shared" si="91"/>
        <v>7.0722000000000005E-4</v>
      </c>
      <c r="I660" s="404">
        <f>'F4.2'!V267</f>
        <v>0</v>
      </c>
      <c r="J660" s="404">
        <f>'F4.2'!AU267</f>
        <v>0</v>
      </c>
      <c r="K660" s="405"/>
      <c r="L660" s="405"/>
      <c r="M660" s="404">
        <f t="shared" si="92"/>
        <v>0</v>
      </c>
      <c r="N660" s="404">
        <f t="shared" si="93"/>
        <v>7.0722000000000005E-4</v>
      </c>
    </row>
    <row r="661" spans="1:14" hidden="1" outlineLevel="1">
      <c r="A661" s="68">
        <f t="shared" ref="A661:E670" si="96">A268</f>
        <v>33</v>
      </c>
      <c r="B661" s="123" t="str">
        <f t="shared" si="96"/>
        <v>Asset Recived From Civil-U#8-ESP Control Room-10501</v>
      </c>
      <c r="C661" s="53" t="str">
        <f t="shared" si="96"/>
        <v>N.A.</v>
      </c>
      <c r="D661" s="403" t="str">
        <f t="shared" si="96"/>
        <v>-</v>
      </c>
      <c r="E661" s="118">
        <f t="shared" si="96"/>
        <v>0</v>
      </c>
      <c r="F661" s="404">
        <f t="shared" si="94"/>
        <v>4.2763499999999999E-4</v>
      </c>
      <c r="G661" s="404">
        <f t="shared" si="95"/>
        <v>0</v>
      </c>
      <c r="H661" s="404">
        <f t="shared" si="91"/>
        <v>4.2763499999999999E-4</v>
      </c>
      <c r="I661" s="404">
        <f>'F4.2'!V268</f>
        <v>0</v>
      </c>
      <c r="J661" s="404">
        <f>'F4.2'!AU268</f>
        <v>0</v>
      </c>
      <c r="K661" s="405"/>
      <c r="L661" s="405"/>
      <c r="M661" s="404">
        <f t="shared" si="92"/>
        <v>0</v>
      </c>
      <c r="N661" s="404">
        <f t="shared" si="93"/>
        <v>4.2763499999999999E-4</v>
      </c>
    </row>
    <row r="662" spans="1:14" hidden="1" outlineLevel="1">
      <c r="A662" s="68">
        <f t="shared" si="96"/>
        <v>34</v>
      </c>
      <c r="B662" s="123" t="str">
        <f t="shared" si="96"/>
        <v>Asset Recived From Civil-U#8-RCC Chimney -10501</v>
      </c>
      <c r="C662" s="53" t="str">
        <f t="shared" si="96"/>
        <v>N.A.</v>
      </c>
      <c r="D662" s="403" t="str">
        <f t="shared" si="96"/>
        <v>-</v>
      </c>
      <c r="E662" s="118">
        <f t="shared" si="96"/>
        <v>0</v>
      </c>
      <c r="F662" s="404">
        <f t="shared" si="94"/>
        <v>4.612672E-3</v>
      </c>
      <c r="G662" s="404">
        <f t="shared" si="95"/>
        <v>0</v>
      </c>
      <c r="H662" s="404">
        <f t="shared" si="91"/>
        <v>4.612672E-3</v>
      </c>
      <c r="I662" s="404">
        <f>'F4.2'!V269</f>
        <v>0</v>
      </c>
      <c r="J662" s="404">
        <f>'F4.2'!AU269</f>
        <v>0</v>
      </c>
      <c r="K662" s="405"/>
      <c r="L662" s="405"/>
      <c r="M662" s="404">
        <f t="shared" si="92"/>
        <v>0</v>
      </c>
      <c r="N662" s="404">
        <f t="shared" si="93"/>
        <v>4.612672E-3</v>
      </c>
    </row>
    <row r="663" spans="1:14" ht="30" hidden="1" outlineLevel="1">
      <c r="A663" s="68">
        <f t="shared" si="96"/>
        <v>35</v>
      </c>
      <c r="B663" s="123" t="str">
        <f t="shared" si="96"/>
        <v>Asset Recived From Civil-U#8-WTP-D.M.Plant equipment fdn. etc.-10509</v>
      </c>
      <c r="C663" s="53" t="str">
        <f t="shared" si="96"/>
        <v>N.A.</v>
      </c>
      <c r="D663" s="403" t="str">
        <f t="shared" si="96"/>
        <v>-</v>
      </c>
      <c r="E663" s="118">
        <f t="shared" si="96"/>
        <v>0</v>
      </c>
      <c r="F663" s="404">
        <f t="shared" si="94"/>
        <v>6.3898000000000004E-5</v>
      </c>
      <c r="G663" s="404">
        <f t="shared" si="95"/>
        <v>0</v>
      </c>
      <c r="H663" s="404">
        <f t="shared" si="91"/>
        <v>6.3898000000000004E-5</v>
      </c>
      <c r="I663" s="404">
        <f>'F4.2'!V270</f>
        <v>0</v>
      </c>
      <c r="J663" s="404">
        <f>'F4.2'!AU270</f>
        <v>0</v>
      </c>
      <c r="K663" s="405"/>
      <c r="L663" s="405"/>
      <c r="M663" s="404">
        <f t="shared" si="92"/>
        <v>0</v>
      </c>
      <c r="N663" s="404">
        <f t="shared" si="93"/>
        <v>6.3898000000000004E-5</v>
      </c>
    </row>
    <row r="664" spans="1:14" hidden="1" outlineLevel="1">
      <c r="A664" s="68">
        <f t="shared" si="96"/>
        <v>36</v>
      </c>
      <c r="B664" s="123" t="str">
        <f t="shared" si="96"/>
        <v>Asset Recived From Civil-U#8-CHP-Wagon Tippler-10515</v>
      </c>
      <c r="C664" s="53" t="str">
        <f t="shared" si="96"/>
        <v>N.A.</v>
      </c>
      <c r="D664" s="403" t="str">
        <f t="shared" si="96"/>
        <v>-</v>
      </c>
      <c r="E664" s="118">
        <f t="shared" si="96"/>
        <v>0</v>
      </c>
      <c r="F664" s="404">
        <f t="shared" si="94"/>
        <v>9.4041100000000005E-4</v>
      </c>
      <c r="G664" s="404">
        <f t="shared" si="95"/>
        <v>0</v>
      </c>
      <c r="H664" s="404">
        <f t="shared" si="91"/>
        <v>9.4041100000000005E-4</v>
      </c>
      <c r="I664" s="404">
        <f>'F4.2'!V271</f>
        <v>0</v>
      </c>
      <c r="J664" s="404">
        <f>'F4.2'!AU271</f>
        <v>0</v>
      </c>
      <c r="K664" s="405"/>
      <c r="L664" s="405"/>
      <c r="M664" s="404">
        <f t="shared" si="92"/>
        <v>0</v>
      </c>
      <c r="N664" s="404">
        <f t="shared" si="93"/>
        <v>9.4041100000000005E-4</v>
      </c>
    </row>
    <row r="665" spans="1:14" hidden="1" outlineLevel="1">
      <c r="A665" s="68">
        <f t="shared" si="96"/>
        <v>37</v>
      </c>
      <c r="B665" s="123" t="str">
        <f t="shared" si="96"/>
        <v>Asset Recived From Civil-U#8-CHP-Crusher House -10515</v>
      </c>
      <c r="C665" s="53" t="str">
        <f t="shared" si="96"/>
        <v>N.A.</v>
      </c>
      <c r="D665" s="403" t="str">
        <f t="shared" si="96"/>
        <v>-</v>
      </c>
      <c r="E665" s="118">
        <f t="shared" si="96"/>
        <v>0</v>
      </c>
      <c r="F665" s="404">
        <f t="shared" si="94"/>
        <v>7.4704199999999995E-4</v>
      </c>
      <c r="G665" s="404">
        <f t="shared" si="95"/>
        <v>0</v>
      </c>
      <c r="H665" s="404">
        <f t="shared" si="91"/>
        <v>7.4704199999999995E-4</v>
      </c>
      <c r="I665" s="404">
        <f>'F4.2'!V272</f>
        <v>0</v>
      </c>
      <c r="J665" s="404">
        <f>'F4.2'!AU272</f>
        <v>0</v>
      </c>
      <c r="K665" s="405"/>
      <c r="L665" s="405"/>
      <c r="M665" s="404">
        <f t="shared" si="92"/>
        <v>0</v>
      </c>
      <c r="N665" s="404">
        <f t="shared" si="93"/>
        <v>7.4704199999999995E-4</v>
      </c>
    </row>
    <row r="666" spans="1:14" hidden="1" outlineLevel="1">
      <c r="A666" s="68">
        <f t="shared" si="96"/>
        <v>38</v>
      </c>
      <c r="B666" s="123" t="str">
        <f t="shared" si="96"/>
        <v>Asset Recived From Civil-U#8-CHP-Stacker Reclaimer -10515</v>
      </c>
      <c r="C666" s="53" t="str">
        <f t="shared" si="96"/>
        <v>N.A.</v>
      </c>
      <c r="D666" s="403" t="str">
        <f t="shared" si="96"/>
        <v>-</v>
      </c>
      <c r="E666" s="118">
        <f t="shared" si="96"/>
        <v>0</v>
      </c>
      <c r="F666" s="404">
        <f t="shared" si="94"/>
        <v>2.8485300000000001E-4</v>
      </c>
      <c r="G666" s="404">
        <f t="shared" si="95"/>
        <v>0</v>
      </c>
      <c r="H666" s="404">
        <f t="shared" si="91"/>
        <v>2.8485300000000001E-4</v>
      </c>
      <c r="I666" s="404">
        <f>'F4.2'!V273</f>
        <v>0</v>
      </c>
      <c r="J666" s="404">
        <f>'F4.2'!AU273</f>
        <v>0</v>
      </c>
      <c r="K666" s="405"/>
      <c r="L666" s="405"/>
      <c r="M666" s="404">
        <f t="shared" si="92"/>
        <v>0</v>
      </c>
      <c r="N666" s="404">
        <f t="shared" si="93"/>
        <v>2.8485300000000001E-4</v>
      </c>
    </row>
    <row r="667" spans="1:14" hidden="1" outlineLevel="1">
      <c r="A667" s="68">
        <f t="shared" si="96"/>
        <v>39</v>
      </c>
      <c r="B667" s="123" t="str">
        <f t="shared" si="96"/>
        <v>Asset Recived From Civil-U#8-CHP-Stock Yard-10515</v>
      </c>
      <c r="C667" s="53" t="str">
        <f t="shared" si="96"/>
        <v>N.A.</v>
      </c>
      <c r="D667" s="403" t="str">
        <f t="shared" si="96"/>
        <v>-</v>
      </c>
      <c r="E667" s="118">
        <f t="shared" si="96"/>
        <v>0</v>
      </c>
      <c r="F667" s="404">
        <f t="shared" si="94"/>
        <v>1.5851400000000001E-4</v>
      </c>
      <c r="G667" s="404">
        <f t="shared" si="95"/>
        <v>0</v>
      </c>
      <c r="H667" s="404">
        <f t="shared" si="91"/>
        <v>1.5851400000000001E-4</v>
      </c>
      <c r="I667" s="404">
        <f>'F4.2'!V274</f>
        <v>0</v>
      </c>
      <c r="J667" s="404">
        <f>'F4.2'!AU274</f>
        <v>0</v>
      </c>
      <c r="K667" s="405"/>
      <c r="L667" s="405"/>
      <c r="M667" s="404">
        <f t="shared" si="92"/>
        <v>0</v>
      </c>
      <c r="N667" s="404">
        <f t="shared" si="93"/>
        <v>1.5851400000000001E-4</v>
      </c>
    </row>
    <row r="668" spans="1:14" ht="30" hidden="1" outlineLevel="1">
      <c r="A668" s="68">
        <f t="shared" si="96"/>
        <v>40</v>
      </c>
      <c r="B668" s="123" t="str">
        <f t="shared" si="96"/>
        <v>Asset Recived From Civil-U#8-CHP-ConveyorPedetals&amp;TransferPoint-10515</v>
      </c>
      <c r="C668" s="53" t="str">
        <f t="shared" si="96"/>
        <v>N.A.</v>
      </c>
      <c r="D668" s="403" t="str">
        <f t="shared" si="96"/>
        <v>-</v>
      </c>
      <c r="E668" s="118">
        <f t="shared" si="96"/>
        <v>0</v>
      </c>
      <c r="F668" s="404">
        <f t="shared" si="94"/>
        <v>5.5407899999999996E-4</v>
      </c>
      <c r="G668" s="404">
        <f t="shared" si="95"/>
        <v>0</v>
      </c>
      <c r="H668" s="404">
        <f t="shared" si="91"/>
        <v>5.5407899999999996E-4</v>
      </c>
      <c r="I668" s="404">
        <f>'F4.2'!V275</f>
        <v>0</v>
      </c>
      <c r="J668" s="404">
        <f>'F4.2'!AU275</f>
        <v>0</v>
      </c>
      <c r="K668" s="405"/>
      <c r="L668" s="405"/>
      <c r="M668" s="404">
        <f t="shared" si="92"/>
        <v>0</v>
      </c>
      <c r="N668" s="404">
        <f t="shared" si="93"/>
        <v>5.5407899999999996E-4</v>
      </c>
    </row>
    <row r="669" spans="1:14" hidden="1" outlineLevel="1">
      <c r="A669" s="68">
        <f t="shared" si="96"/>
        <v>41</v>
      </c>
      <c r="B669" s="123" t="str">
        <f t="shared" si="96"/>
        <v>Asset Recived From Civil-U#8-CHP-MCC ROOM -10515</v>
      </c>
      <c r="C669" s="53" t="str">
        <f t="shared" si="96"/>
        <v>N.A.</v>
      </c>
      <c r="D669" s="403" t="str">
        <f t="shared" si="96"/>
        <v>-</v>
      </c>
      <c r="E669" s="118">
        <f t="shared" si="96"/>
        <v>0</v>
      </c>
      <c r="F669" s="404">
        <f t="shared" si="94"/>
        <v>2.6945000000000002E-4</v>
      </c>
      <c r="G669" s="404">
        <f t="shared" si="95"/>
        <v>0</v>
      </c>
      <c r="H669" s="404">
        <f t="shared" si="91"/>
        <v>2.6945000000000002E-4</v>
      </c>
      <c r="I669" s="404">
        <f>'F4.2'!V276</f>
        <v>0</v>
      </c>
      <c r="J669" s="404">
        <f>'F4.2'!AU276</f>
        <v>0</v>
      </c>
      <c r="K669" s="405"/>
      <c r="L669" s="405"/>
      <c r="M669" s="404">
        <f t="shared" si="92"/>
        <v>0</v>
      </c>
      <c r="N669" s="404">
        <f t="shared" si="93"/>
        <v>2.6945000000000002E-4</v>
      </c>
    </row>
    <row r="670" spans="1:14" hidden="1" outlineLevel="1">
      <c r="A670" s="68">
        <f t="shared" si="96"/>
        <v>42</v>
      </c>
      <c r="B670" s="123" t="str">
        <f t="shared" si="96"/>
        <v>Asset Recived From Civil-U#8-AHP-RCC Ash Silo -10501</v>
      </c>
      <c r="C670" s="53" t="str">
        <f t="shared" si="96"/>
        <v>N.A.</v>
      </c>
      <c r="D670" s="403" t="str">
        <f t="shared" si="96"/>
        <v>-</v>
      </c>
      <c r="E670" s="118">
        <f t="shared" si="96"/>
        <v>0</v>
      </c>
      <c r="F670" s="404">
        <f t="shared" si="94"/>
        <v>1.64229E-4</v>
      </c>
      <c r="G670" s="404">
        <f t="shared" si="95"/>
        <v>0</v>
      </c>
      <c r="H670" s="404">
        <f t="shared" si="91"/>
        <v>1.64229E-4</v>
      </c>
      <c r="I670" s="404">
        <f>'F4.2'!V277</f>
        <v>0</v>
      </c>
      <c r="J670" s="404">
        <f>'F4.2'!AU277</f>
        <v>0</v>
      </c>
      <c r="K670" s="405"/>
      <c r="L670" s="405"/>
      <c r="M670" s="404">
        <f t="shared" si="92"/>
        <v>0</v>
      </c>
      <c r="N670" s="404">
        <f t="shared" si="93"/>
        <v>1.64229E-4</v>
      </c>
    </row>
    <row r="671" spans="1:14" hidden="1" outlineLevel="1">
      <c r="A671" s="68">
        <f t="shared" ref="A671:E680" si="97">A278</f>
        <v>43</v>
      </c>
      <c r="B671" s="123" t="str">
        <f t="shared" si="97"/>
        <v>Asset Recived From Civil-U#8-AHP-Staicase near Silo-10501</v>
      </c>
      <c r="C671" s="53" t="str">
        <f t="shared" si="97"/>
        <v>N.A.</v>
      </c>
      <c r="D671" s="403" t="str">
        <f t="shared" si="97"/>
        <v>-</v>
      </c>
      <c r="E671" s="118">
        <f t="shared" si="97"/>
        <v>0</v>
      </c>
      <c r="F671" s="404">
        <f t="shared" si="94"/>
        <v>1.7302000000000001E-5</v>
      </c>
      <c r="G671" s="404">
        <f t="shared" si="95"/>
        <v>0</v>
      </c>
      <c r="H671" s="404">
        <f t="shared" si="91"/>
        <v>1.7302000000000001E-5</v>
      </c>
      <c r="I671" s="404">
        <f>'F4.2'!V278</f>
        <v>0</v>
      </c>
      <c r="J671" s="404">
        <f>'F4.2'!AU278</f>
        <v>0</v>
      </c>
      <c r="K671" s="405"/>
      <c r="L671" s="405"/>
      <c r="M671" s="404">
        <f t="shared" si="92"/>
        <v>0</v>
      </c>
      <c r="N671" s="404">
        <f t="shared" si="93"/>
        <v>1.7302000000000001E-5</v>
      </c>
    </row>
    <row r="672" spans="1:14" hidden="1" outlineLevel="1">
      <c r="A672" s="68">
        <f t="shared" si="97"/>
        <v>44</v>
      </c>
      <c r="B672" s="123" t="str">
        <f t="shared" si="97"/>
        <v>Asset Recived From Civil-U#8-AHP-Drain sump in Silo Area -10501</v>
      </c>
      <c r="C672" s="53" t="str">
        <f t="shared" si="97"/>
        <v>N.A.</v>
      </c>
      <c r="D672" s="403" t="str">
        <f t="shared" si="97"/>
        <v>-</v>
      </c>
      <c r="E672" s="118">
        <f t="shared" si="97"/>
        <v>0</v>
      </c>
      <c r="F672" s="404">
        <f t="shared" si="94"/>
        <v>8.551E-6</v>
      </c>
      <c r="G672" s="404">
        <f t="shared" si="95"/>
        <v>0</v>
      </c>
      <c r="H672" s="404">
        <f t="shared" si="91"/>
        <v>8.551E-6</v>
      </c>
      <c r="I672" s="404">
        <f>'F4.2'!V279</f>
        <v>0</v>
      </c>
      <c r="J672" s="404">
        <f>'F4.2'!AU279</f>
        <v>0</v>
      </c>
      <c r="K672" s="405"/>
      <c r="L672" s="405"/>
      <c r="M672" s="404">
        <f t="shared" si="92"/>
        <v>0</v>
      </c>
      <c r="N672" s="404">
        <f t="shared" si="93"/>
        <v>8.551E-6</v>
      </c>
    </row>
    <row r="673" spans="1:14" hidden="1" outlineLevel="1">
      <c r="A673" s="68">
        <f t="shared" si="97"/>
        <v>45</v>
      </c>
      <c r="B673" s="123" t="str">
        <f t="shared" si="97"/>
        <v>Asset Recived From Civil-U#8-AHP-Slurry Mixing Tank Fdn.-10501</v>
      </c>
      <c r="C673" s="53" t="str">
        <f t="shared" si="97"/>
        <v>N.A.</v>
      </c>
      <c r="D673" s="403" t="str">
        <f t="shared" si="97"/>
        <v>-</v>
      </c>
      <c r="E673" s="118">
        <f t="shared" si="97"/>
        <v>0</v>
      </c>
      <c r="F673" s="404">
        <f t="shared" si="94"/>
        <v>1.6923E-5</v>
      </c>
      <c r="G673" s="404">
        <f t="shared" si="95"/>
        <v>0</v>
      </c>
      <c r="H673" s="404">
        <f t="shared" si="91"/>
        <v>1.6923E-5</v>
      </c>
      <c r="I673" s="404">
        <f>'F4.2'!V280</f>
        <v>0</v>
      </c>
      <c r="J673" s="404">
        <f>'F4.2'!AU280</f>
        <v>0</v>
      </c>
      <c r="K673" s="405"/>
      <c r="L673" s="405"/>
      <c r="M673" s="404">
        <f t="shared" si="92"/>
        <v>0</v>
      </c>
      <c r="N673" s="404">
        <f t="shared" si="93"/>
        <v>1.6923E-5</v>
      </c>
    </row>
    <row r="674" spans="1:14" hidden="1" outlineLevel="1">
      <c r="A674" s="68">
        <f t="shared" si="97"/>
        <v>46</v>
      </c>
      <c r="B674" s="123" t="str">
        <f t="shared" si="97"/>
        <v>Asset Recived From Civil-U#8-AHP-HCSD PUMP HOUSE-10501</v>
      </c>
      <c r="C674" s="53" t="str">
        <f t="shared" si="97"/>
        <v>N.A.</v>
      </c>
      <c r="D674" s="403" t="str">
        <f t="shared" si="97"/>
        <v>-</v>
      </c>
      <c r="E674" s="118">
        <f t="shared" si="97"/>
        <v>0</v>
      </c>
      <c r="F674" s="404">
        <f t="shared" si="94"/>
        <v>5.8934000000000002E-5</v>
      </c>
      <c r="G674" s="404">
        <f t="shared" si="95"/>
        <v>0</v>
      </c>
      <c r="H674" s="404">
        <f t="shared" si="91"/>
        <v>5.8934000000000002E-5</v>
      </c>
      <c r="I674" s="404">
        <f>'F4.2'!V281</f>
        <v>0</v>
      </c>
      <c r="J674" s="404">
        <f>'F4.2'!AU281</f>
        <v>0</v>
      </c>
      <c r="K674" s="405"/>
      <c r="L674" s="405"/>
      <c r="M674" s="404">
        <f t="shared" si="92"/>
        <v>0</v>
      </c>
      <c r="N674" s="404">
        <f t="shared" si="93"/>
        <v>5.8934000000000002E-5</v>
      </c>
    </row>
    <row r="675" spans="1:14" hidden="1" outlineLevel="1">
      <c r="A675" s="68">
        <f t="shared" si="97"/>
        <v>47</v>
      </c>
      <c r="B675" s="123" t="str">
        <f t="shared" si="97"/>
        <v>Asset Recived From Civil-U#8-AHP-Ash Slurry Pump House -10501</v>
      </c>
      <c r="C675" s="53" t="str">
        <f t="shared" si="97"/>
        <v>N.A.</v>
      </c>
      <c r="D675" s="403" t="str">
        <f t="shared" si="97"/>
        <v>-</v>
      </c>
      <c r="E675" s="118">
        <f t="shared" si="97"/>
        <v>0</v>
      </c>
      <c r="F675" s="404">
        <f t="shared" si="94"/>
        <v>1.4947300000000001E-4</v>
      </c>
      <c r="G675" s="404">
        <f t="shared" si="95"/>
        <v>0</v>
      </c>
      <c r="H675" s="404">
        <f t="shared" si="91"/>
        <v>1.4947300000000001E-4</v>
      </c>
      <c r="I675" s="404">
        <f>'F4.2'!V282</f>
        <v>0</v>
      </c>
      <c r="J675" s="404">
        <f>'F4.2'!AU282</f>
        <v>0</v>
      </c>
      <c r="K675" s="405"/>
      <c r="L675" s="405"/>
      <c r="M675" s="404">
        <f t="shared" si="92"/>
        <v>0</v>
      </c>
      <c r="N675" s="404">
        <f t="shared" si="93"/>
        <v>1.4947300000000001E-4</v>
      </c>
    </row>
    <row r="676" spans="1:14" hidden="1" outlineLevel="1">
      <c r="A676" s="68">
        <f t="shared" si="97"/>
        <v>48</v>
      </c>
      <c r="B676" s="123" t="str">
        <f t="shared" si="97"/>
        <v>Asset Recived From Civil-U#8-AHP-Ash Slurry Sump-10501</v>
      </c>
      <c r="C676" s="53" t="str">
        <f t="shared" si="97"/>
        <v>N.A.</v>
      </c>
      <c r="D676" s="403" t="str">
        <f t="shared" si="97"/>
        <v>-</v>
      </c>
      <c r="E676" s="118">
        <f t="shared" si="97"/>
        <v>0</v>
      </c>
      <c r="F676" s="404">
        <f t="shared" si="94"/>
        <v>4.5158999999999999E-5</v>
      </c>
      <c r="G676" s="404">
        <f t="shared" si="95"/>
        <v>0</v>
      </c>
      <c r="H676" s="404">
        <f t="shared" si="91"/>
        <v>4.5158999999999999E-5</v>
      </c>
      <c r="I676" s="404">
        <f>'F4.2'!V283</f>
        <v>0</v>
      </c>
      <c r="J676" s="404">
        <f>'F4.2'!AU283</f>
        <v>0</v>
      </c>
      <c r="K676" s="405"/>
      <c r="L676" s="405"/>
      <c r="M676" s="404">
        <f t="shared" si="92"/>
        <v>0</v>
      </c>
      <c r="N676" s="404">
        <f t="shared" si="93"/>
        <v>4.5158999999999999E-5</v>
      </c>
    </row>
    <row r="677" spans="1:14" hidden="1" outlineLevel="1">
      <c r="A677" s="68">
        <f t="shared" si="97"/>
        <v>49</v>
      </c>
      <c r="B677" s="123" t="str">
        <f t="shared" si="97"/>
        <v>Asset Recived From Civil-U#8-AHP-Ash Water Tank-10501</v>
      </c>
      <c r="C677" s="53" t="str">
        <f t="shared" si="97"/>
        <v>N.A.</v>
      </c>
      <c r="D677" s="403" t="str">
        <f t="shared" si="97"/>
        <v>-</v>
      </c>
      <c r="E677" s="118">
        <f t="shared" si="97"/>
        <v>0</v>
      </c>
      <c r="F677" s="404">
        <f t="shared" si="94"/>
        <v>3.4220000000000001E-5</v>
      </c>
      <c r="G677" s="404">
        <f t="shared" si="95"/>
        <v>0</v>
      </c>
      <c r="H677" s="404">
        <f t="shared" si="91"/>
        <v>3.4220000000000001E-5</v>
      </c>
      <c r="I677" s="404">
        <f>'F4.2'!V284</f>
        <v>0</v>
      </c>
      <c r="J677" s="404">
        <f>'F4.2'!AU284</f>
        <v>0</v>
      </c>
      <c r="K677" s="405"/>
      <c r="L677" s="405"/>
      <c r="M677" s="404">
        <f t="shared" si="92"/>
        <v>0</v>
      </c>
      <c r="N677" s="404">
        <f t="shared" si="93"/>
        <v>3.4220000000000001E-5</v>
      </c>
    </row>
    <row r="678" spans="1:14" hidden="1" outlineLevel="1">
      <c r="A678" s="68">
        <f t="shared" si="97"/>
        <v>50</v>
      </c>
      <c r="B678" s="123" t="str">
        <f t="shared" si="97"/>
        <v>Asset Recived From Civil-U#8-AHP-Bottom Ash Hopper-10501</v>
      </c>
      <c r="C678" s="53" t="str">
        <f t="shared" si="97"/>
        <v>N.A.</v>
      </c>
      <c r="D678" s="403" t="str">
        <f t="shared" si="97"/>
        <v>-</v>
      </c>
      <c r="E678" s="118">
        <f t="shared" si="97"/>
        <v>0</v>
      </c>
      <c r="F678" s="404">
        <f t="shared" si="94"/>
        <v>4.409E-5</v>
      </c>
      <c r="G678" s="404">
        <f t="shared" si="95"/>
        <v>0</v>
      </c>
      <c r="H678" s="404">
        <f t="shared" si="91"/>
        <v>4.409E-5</v>
      </c>
      <c r="I678" s="404">
        <f>'F4.2'!V285</f>
        <v>0</v>
      </c>
      <c r="J678" s="404">
        <f>'F4.2'!AU285</f>
        <v>0</v>
      </c>
      <c r="K678" s="405"/>
      <c r="L678" s="405"/>
      <c r="M678" s="404">
        <f t="shared" si="92"/>
        <v>0</v>
      </c>
      <c r="N678" s="404">
        <f t="shared" si="93"/>
        <v>4.409E-5</v>
      </c>
    </row>
    <row r="679" spans="1:14" ht="30" hidden="1" outlineLevel="1">
      <c r="A679" s="68">
        <f t="shared" si="97"/>
        <v>51</v>
      </c>
      <c r="B679" s="123" t="str">
        <f t="shared" si="97"/>
        <v>Asset Recived From Civil-U#8-AHP-Drain sump in BAH Area -10501</v>
      </c>
      <c r="C679" s="53" t="str">
        <f t="shared" si="97"/>
        <v>N.A.</v>
      </c>
      <c r="D679" s="403" t="str">
        <f t="shared" si="97"/>
        <v>-</v>
      </c>
      <c r="E679" s="118">
        <f t="shared" si="97"/>
        <v>0</v>
      </c>
      <c r="F679" s="404">
        <f t="shared" si="94"/>
        <v>8.5750000000000001E-6</v>
      </c>
      <c r="G679" s="404">
        <f t="shared" si="95"/>
        <v>0</v>
      </c>
      <c r="H679" s="404">
        <f t="shared" si="91"/>
        <v>8.5750000000000001E-6</v>
      </c>
      <c r="I679" s="404">
        <f>'F4.2'!V286</f>
        <v>0</v>
      </c>
      <c r="J679" s="404">
        <f>'F4.2'!AU286</f>
        <v>0</v>
      </c>
      <c r="K679" s="405"/>
      <c r="L679" s="405"/>
      <c r="M679" s="404">
        <f t="shared" si="92"/>
        <v>0</v>
      </c>
      <c r="N679" s="404">
        <f t="shared" si="93"/>
        <v>8.5750000000000001E-6</v>
      </c>
    </row>
    <row r="680" spans="1:14" ht="30" hidden="1" outlineLevel="1">
      <c r="A680" s="68">
        <f t="shared" si="97"/>
        <v>52</v>
      </c>
      <c r="B680" s="123" t="str">
        <f t="shared" si="97"/>
        <v>Asset Recived From Civil-U#8-Ash Slurry Pipe Line AHP-Pedestals-10501</v>
      </c>
      <c r="C680" s="53" t="str">
        <f t="shared" si="97"/>
        <v>N.A.</v>
      </c>
      <c r="D680" s="403" t="str">
        <f t="shared" si="97"/>
        <v>-</v>
      </c>
      <c r="E680" s="118">
        <f t="shared" si="97"/>
        <v>0</v>
      </c>
      <c r="F680" s="404">
        <f t="shared" si="94"/>
        <v>1.38462E-4</v>
      </c>
      <c r="G680" s="404">
        <f t="shared" si="95"/>
        <v>0</v>
      </c>
      <c r="H680" s="404">
        <f t="shared" si="91"/>
        <v>1.38462E-4</v>
      </c>
      <c r="I680" s="404">
        <f>'F4.2'!V287</f>
        <v>0</v>
      </c>
      <c r="J680" s="404">
        <f>'F4.2'!AU287</f>
        <v>0</v>
      </c>
      <c r="K680" s="405"/>
      <c r="L680" s="405"/>
      <c r="M680" s="404">
        <f t="shared" si="92"/>
        <v>0</v>
      </c>
      <c r="N680" s="404">
        <f t="shared" si="93"/>
        <v>1.38462E-4</v>
      </c>
    </row>
    <row r="681" spans="1:14" ht="30" hidden="1" outlineLevel="1">
      <c r="A681" s="68">
        <f t="shared" ref="A681:E690" si="98">A288</f>
        <v>53</v>
      </c>
      <c r="B681" s="123" t="str">
        <f t="shared" si="98"/>
        <v>Asset Recived From Civil-U#8-AHP-Buffer Hopper Foundation-10501</v>
      </c>
      <c r="C681" s="53" t="str">
        <f t="shared" si="98"/>
        <v>N.A.</v>
      </c>
      <c r="D681" s="403" t="str">
        <f t="shared" si="98"/>
        <v>-</v>
      </c>
      <c r="E681" s="118">
        <f t="shared" si="98"/>
        <v>0</v>
      </c>
      <c r="F681" s="404">
        <f t="shared" si="94"/>
        <v>3.5627999999999998E-5</v>
      </c>
      <c r="G681" s="404">
        <f t="shared" si="95"/>
        <v>0</v>
      </c>
      <c r="H681" s="404">
        <f t="shared" si="91"/>
        <v>3.5627999999999998E-5</v>
      </c>
      <c r="I681" s="404">
        <f>'F4.2'!V288</f>
        <v>0</v>
      </c>
      <c r="J681" s="404">
        <f>'F4.2'!AU288</f>
        <v>0</v>
      </c>
      <c r="K681" s="405"/>
      <c r="L681" s="405"/>
      <c r="M681" s="404">
        <f t="shared" si="92"/>
        <v>0</v>
      </c>
      <c r="N681" s="404">
        <f t="shared" si="93"/>
        <v>3.5627999999999998E-5</v>
      </c>
    </row>
    <row r="682" spans="1:14" ht="30" hidden="1" outlineLevel="1">
      <c r="A682" s="68">
        <f t="shared" si="98"/>
        <v>54</v>
      </c>
      <c r="B682" s="123" t="str">
        <f t="shared" si="98"/>
        <v>Asset Recived From Civil-U#8-AHP-Mill reject hopper foundation-10501</v>
      </c>
      <c r="C682" s="53" t="str">
        <f t="shared" si="98"/>
        <v>N.A.</v>
      </c>
      <c r="D682" s="403" t="str">
        <f t="shared" si="98"/>
        <v>-</v>
      </c>
      <c r="E682" s="118">
        <f t="shared" si="98"/>
        <v>0</v>
      </c>
      <c r="F682" s="404">
        <f t="shared" si="94"/>
        <v>1.7813999999999999E-5</v>
      </c>
      <c r="G682" s="404">
        <f t="shared" si="95"/>
        <v>0</v>
      </c>
      <c r="H682" s="404">
        <f t="shared" si="91"/>
        <v>1.7813999999999999E-5</v>
      </c>
      <c r="I682" s="404">
        <f>'F4.2'!V289</f>
        <v>0</v>
      </c>
      <c r="J682" s="404">
        <f>'F4.2'!AU289</f>
        <v>0</v>
      </c>
      <c r="K682" s="405"/>
      <c r="L682" s="405"/>
      <c r="M682" s="404">
        <f t="shared" si="92"/>
        <v>0</v>
      </c>
      <c r="N682" s="404">
        <f t="shared" si="93"/>
        <v>1.7813999999999999E-5</v>
      </c>
    </row>
    <row r="683" spans="1:14" hidden="1" outlineLevel="1">
      <c r="A683" s="68">
        <f t="shared" si="98"/>
        <v>55</v>
      </c>
      <c r="B683" s="123" t="str">
        <f t="shared" si="98"/>
        <v>Asset Recived From Civil-U#8-FHP-Fuel Oil pump house-10516</v>
      </c>
      <c r="C683" s="53" t="str">
        <f t="shared" si="98"/>
        <v>N.A.</v>
      </c>
      <c r="D683" s="403" t="str">
        <f t="shared" si="98"/>
        <v>-</v>
      </c>
      <c r="E683" s="118">
        <f t="shared" si="98"/>
        <v>0</v>
      </c>
      <c r="F683" s="404">
        <f t="shared" si="94"/>
        <v>6.5769099999999996E-4</v>
      </c>
      <c r="G683" s="404">
        <f t="shared" si="95"/>
        <v>0</v>
      </c>
      <c r="H683" s="404">
        <f t="shared" si="91"/>
        <v>6.5769099999999996E-4</v>
      </c>
      <c r="I683" s="404">
        <f>'F4.2'!V290</f>
        <v>0</v>
      </c>
      <c r="J683" s="404">
        <f>'F4.2'!AU290</f>
        <v>0</v>
      </c>
      <c r="K683" s="405"/>
      <c r="L683" s="405"/>
      <c r="M683" s="404">
        <f t="shared" si="92"/>
        <v>0</v>
      </c>
      <c r="N683" s="404">
        <f t="shared" si="93"/>
        <v>6.5769099999999996E-4</v>
      </c>
    </row>
    <row r="684" spans="1:14" hidden="1" outlineLevel="1">
      <c r="A684" s="68">
        <f t="shared" si="98"/>
        <v>56</v>
      </c>
      <c r="B684" s="123" t="str">
        <f t="shared" si="98"/>
        <v>Asset Recived From Civil-U#8-FHP-DYKE AREA -10516</v>
      </c>
      <c r="C684" s="53" t="str">
        <f t="shared" si="98"/>
        <v>N.A.</v>
      </c>
      <c r="D684" s="403" t="str">
        <f t="shared" si="98"/>
        <v>-</v>
      </c>
      <c r="E684" s="118">
        <f t="shared" si="98"/>
        <v>0</v>
      </c>
      <c r="F684" s="404">
        <f t="shared" si="94"/>
        <v>1.9338999999999999E-5</v>
      </c>
      <c r="G684" s="404">
        <f t="shared" si="95"/>
        <v>0</v>
      </c>
      <c r="H684" s="404">
        <f t="shared" si="91"/>
        <v>1.9338999999999999E-5</v>
      </c>
      <c r="I684" s="404">
        <f>'F4.2'!V291</f>
        <v>0</v>
      </c>
      <c r="J684" s="404">
        <f>'F4.2'!AU291</f>
        <v>0</v>
      </c>
      <c r="K684" s="405"/>
      <c r="L684" s="405"/>
      <c r="M684" s="404">
        <f t="shared" si="92"/>
        <v>0</v>
      </c>
      <c r="N684" s="404">
        <f t="shared" si="93"/>
        <v>1.9338999999999999E-5</v>
      </c>
    </row>
    <row r="685" spans="1:14" hidden="1" outlineLevel="1">
      <c r="A685" s="68">
        <f t="shared" si="98"/>
        <v>57</v>
      </c>
      <c r="B685" s="123" t="str">
        <f t="shared" si="98"/>
        <v>Asset Recived From Civil-U#8-Effulent Treatment Plant -10509</v>
      </c>
      <c r="C685" s="53" t="str">
        <f t="shared" si="98"/>
        <v>N.A.</v>
      </c>
      <c r="D685" s="403" t="str">
        <f t="shared" si="98"/>
        <v>-</v>
      </c>
      <c r="E685" s="118">
        <f t="shared" si="98"/>
        <v>0</v>
      </c>
      <c r="F685" s="404">
        <f t="shared" si="94"/>
        <v>1.4134799999999999E-4</v>
      </c>
      <c r="G685" s="404">
        <f t="shared" si="95"/>
        <v>0</v>
      </c>
      <c r="H685" s="404">
        <f t="shared" si="91"/>
        <v>1.4134799999999999E-4</v>
      </c>
      <c r="I685" s="404">
        <f>'F4.2'!V292</f>
        <v>0</v>
      </c>
      <c r="J685" s="404">
        <f>'F4.2'!AU292</f>
        <v>0</v>
      </c>
      <c r="K685" s="405"/>
      <c r="L685" s="405"/>
      <c r="M685" s="404">
        <f t="shared" si="92"/>
        <v>0</v>
      </c>
      <c r="N685" s="404">
        <f t="shared" si="93"/>
        <v>1.4134799999999999E-4</v>
      </c>
    </row>
    <row r="686" spans="1:14" hidden="1" outlineLevel="1">
      <c r="A686" s="68">
        <f t="shared" si="98"/>
        <v>58</v>
      </c>
      <c r="B686" s="123" t="str">
        <f t="shared" si="98"/>
        <v>Asset Recived From Project-U#8-Boiler Pressure parts-10501</v>
      </c>
      <c r="C686" s="53" t="str">
        <f t="shared" si="98"/>
        <v>N.A.</v>
      </c>
      <c r="D686" s="403" t="str">
        <f t="shared" si="98"/>
        <v>-</v>
      </c>
      <c r="E686" s="118">
        <f t="shared" si="98"/>
        <v>0</v>
      </c>
      <c r="F686" s="404">
        <f t="shared" si="94"/>
        <v>6.5490000000000007E-2</v>
      </c>
      <c r="G686" s="404">
        <f t="shared" si="95"/>
        <v>0</v>
      </c>
      <c r="H686" s="404">
        <f t="shared" si="91"/>
        <v>6.5490000000000007E-2</v>
      </c>
      <c r="I686" s="404">
        <f>'F4.2'!V293</f>
        <v>0</v>
      </c>
      <c r="J686" s="404">
        <f>'F4.2'!AU293</f>
        <v>0</v>
      </c>
      <c r="K686" s="405"/>
      <c r="L686" s="405"/>
      <c r="M686" s="404">
        <f t="shared" si="92"/>
        <v>0</v>
      </c>
      <c r="N686" s="404">
        <f t="shared" si="93"/>
        <v>6.5490000000000007E-2</v>
      </c>
    </row>
    <row r="687" spans="1:14" ht="30" hidden="1" outlineLevel="1">
      <c r="A687" s="68">
        <f t="shared" si="98"/>
        <v>59</v>
      </c>
      <c r="B687" s="123" t="str">
        <f t="shared" si="98"/>
        <v>Asset Recived From Project-U#8-Mandatory Spares from BHEL–Trichy</v>
      </c>
      <c r="C687" s="53" t="str">
        <f t="shared" si="98"/>
        <v>N.A.</v>
      </c>
      <c r="D687" s="403" t="str">
        <f t="shared" si="98"/>
        <v>-</v>
      </c>
      <c r="E687" s="118">
        <f t="shared" si="98"/>
        <v>0</v>
      </c>
      <c r="F687" s="404">
        <f t="shared" si="94"/>
        <v>7.4618999999999996E-3</v>
      </c>
      <c r="G687" s="404">
        <f t="shared" si="95"/>
        <v>0</v>
      </c>
      <c r="H687" s="404">
        <f t="shared" si="91"/>
        <v>7.4618999999999996E-3</v>
      </c>
      <c r="I687" s="404">
        <f>'F4.2'!V294</f>
        <v>0</v>
      </c>
      <c r="J687" s="404">
        <f>'F4.2'!AU294</f>
        <v>0</v>
      </c>
      <c r="K687" s="405"/>
      <c r="L687" s="405"/>
      <c r="M687" s="404">
        <f t="shared" si="92"/>
        <v>0</v>
      </c>
      <c r="N687" s="404">
        <f t="shared" si="93"/>
        <v>7.4618999999999996E-3</v>
      </c>
    </row>
    <row r="688" spans="1:14" ht="30" hidden="1" outlineLevel="1">
      <c r="A688" s="68">
        <f t="shared" si="98"/>
        <v>60</v>
      </c>
      <c r="B688" s="123" t="str">
        <f t="shared" si="98"/>
        <v>Asset Recived From Civil-U#8-Coal mill reject trench at coal mill D&amp;E</v>
      </c>
      <c r="C688" s="53" t="str">
        <f t="shared" si="98"/>
        <v>N.A.</v>
      </c>
      <c r="D688" s="403" t="str">
        <f t="shared" si="98"/>
        <v>-</v>
      </c>
      <c r="E688" s="118">
        <f t="shared" si="98"/>
        <v>0</v>
      </c>
      <c r="F688" s="404">
        <f t="shared" si="94"/>
        <v>4.6610299000000001E-2</v>
      </c>
      <c r="G688" s="404">
        <f t="shared" si="95"/>
        <v>0</v>
      </c>
      <c r="H688" s="404">
        <f t="shared" si="91"/>
        <v>4.6610299000000001E-2</v>
      </c>
      <c r="I688" s="404">
        <f>'F4.2'!V295</f>
        <v>0</v>
      </c>
      <c r="J688" s="404">
        <f>'F4.2'!AU295</f>
        <v>0</v>
      </c>
      <c r="K688" s="405"/>
      <c r="L688" s="405"/>
      <c r="M688" s="404">
        <f t="shared" si="92"/>
        <v>0</v>
      </c>
      <c r="N688" s="404">
        <f t="shared" si="93"/>
        <v>4.6610299000000001E-2</v>
      </c>
    </row>
    <row r="689" spans="1:14" ht="30" hidden="1" outlineLevel="1">
      <c r="A689" s="68">
        <f t="shared" si="98"/>
        <v>61</v>
      </c>
      <c r="B689" s="123" t="str">
        <f t="shared" si="98"/>
        <v>Asset Recived From Project-U#8-Canteen Equipments &amp; kitchen Utensils</v>
      </c>
      <c r="C689" s="53" t="str">
        <f t="shared" si="98"/>
        <v>N.A.</v>
      </c>
      <c r="D689" s="403" t="str">
        <f t="shared" si="98"/>
        <v>-</v>
      </c>
      <c r="E689" s="118">
        <f t="shared" si="98"/>
        <v>0</v>
      </c>
      <c r="F689" s="404">
        <f t="shared" si="94"/>
        <v>0.21887515400000002</v>
      </c>
      <c r="G689" s="404">
        <f t="shared" si="95"/>
        <v>0</v>
      </c>
      <c r="H689" s="404">
        <f t="shared" si="91"/>
        <v>0.21887515400000002</v>
      </c>
      <c r="I689" s="404">
        <f>'F4.2'!V296</f>
        <v>0</v>
      </c>
      <c r="J689" s="404">
        <f>'F4.2'!AU296</f>
        <v>0</v>
      </c>
      <c r="K689" s="405"/>
      <c r="L689" s="405"/>
      <c r="M689" s="404">
        <f t="shared" si="92"/>
        <v>0</v>
      </c>
      <c r="N689" s="404">
        <f t="shared" si="93"/>
        <v>0.21887515400000002</v>
      </c>
    </row>
    <row r="690" spans="1:14" ht="30" hidden="1" outlineLevel="1">
      <c r="A690" s="68">
        <f t="shared" si="98"/>
        <v>62</v>
      </c>
      <c r="B690" s="123" t="str">
        <f t="shared" si="98"/>
        <v>Asset Recived From Project-U#8-Supply &amp; Erection of ACW system-10310</v>
      </c>
      <c r="C690" s="53" t="str">
        <f t="shared" si="98"/>
        <v>N.A.</v>
      </c>
      <c r="D690" s="403" t="str">
        <f t="shared" si="98"/>
        <v>-</v>
      </c>
      <c r="E690" s="118">
        <f t="shared" si="98"/>
        <v>0</v>
      </c>
      <c r="F690" s="404">
        <f t="shared" si="94"/>
        <v>8.3684199999999997E-4</v>
      </c>
      <c r="G690" s="404">
        <f t="shared" si="95"/>
        <v>0</v>
      </c>
      <c r="H690" s="404">
        <f t="shared" si="91"/>
        <v>8.3684199999999997E-4</v>
      </c>
      <c r="I690" s="404">
        <f>'F4.2'!V297</f>
        <v>0</v>
      </c>
      <c r="J690" s="404">
        <f>'F4.2'!AU297</f>
        <v>0</v>
      </c>
      <c r="K690" s="405"/>
      <c r="L690" s="405"/>
      <c r="M690" s="404">
        <f t="shared" si="92"/>
        <v>0</v>
      </c>
      <c r="N690" s="404">
        <f t="shared" si="93"/>
        <v>8.3684199999999997E-4</v>
      </c>
    </row>
    <row r="691" spans="1:14" ht="30" hidden="1" outlineLevel="1">
      <c r="A691" s="68">
        <f t="shared" ref="A691:E700" si="99">A298</f>
        <v>63</v>
      </c>
      <c r="B691" s="123" t="str">
        <f t="shared" si="99"/>
        <v>Asset Recived From Project-U#8-SUPPLY &amp; ERECTION OF CCW SYSTEM-10310</v>
      </c>
      <c r="C691" s="53" t="str">
        <f t="shared" si="99"/>
        <v>N.A.</v>
      </c>
      <c r="D691" s="403" t="str">
        <f t="shared" si="99"/>
        <v>-</v>
      </c>
      <c r="E691" s="118">
        <f t="shared" si="99"/>
        <v>0</v>
      </c>
      <c r="F691" s="404">
        <f t="shared" si="94"/>
        <v>4.8560299999999999E-3</v>
      </c>
      <c r="G691" s="404">
        <f t="shared" si="95"/>
        <v>0</v>
      </c>
      <c r="H691" s="404">
        <f t="shared" si="91"/>
        <v>4.8560299999999999E-3</v>
      </c>
      <c r="I691" s="404">
        <f>'F4.2'!V298</f>
        <v>0</v>
      </c>
      <c r="J691" s="404">
        <f>'F4.2'!AU298</f>
        <v>0</v>
      </c>
      <c r="K691" s="405"/>
      <c r="L691" s="405"/>
      <c r="M691" s="404">
        <f t="shared" si="92"/>
        <v>0</v>
      </c>
      <c r="N691" s="404">
        <f t="shared" si="93"/>
        <v>4.8560299999999999E-3</v>
      </c>
    </row>
    <row r="692" spans="1:14" ht="30" hidden="1" outlineLevel="1">
      <c r="A692" s="68">
        <f t="shared" si="99"/>
        <v>64</v>
      </c>
      <c r="B692" s="123" t="str">
        <f t="shared" si="99"/>
        <v>Asset Recived From Project-U#8-TG set &amp; its auxilleries-HP/LPFeedWate</v>
      </c>
      <c r="C692" s="53" t="str">
        <f t="shared" si="99"/>
        <v>N.A.</v>
      </c>
      <c r="D692" s="403" t="str">
        <f t="shared" si="99"/>
        <v>-</v>
      </c>
      <c r="E692" s="118">
        <f t="shared" si="99"/>
        <v>0</v>
      </c>
      <c r="F692" s="404">
        <f t="shared" si="94"/>
        <v>1.6841648000000001E-2</v>
      </c>
      <c r="G692" s="404">
        <f t="shared" si="95"/>
        <v>0</v>
      </c>
      <c r="H692" s="404">
        <f t="shared" si="91"/>
        <v>1.6841648000000001E-2</v>
      </c>
      <c r="I692" s="404">
        <f>'F4.2'!V299</f>
        <v>0</v>
      </c>
      <c r="J692" s="404">
        <f>'F4.2'!AU299</f>
        <v>0</v>
      </c>
      <c r="K692" s="405"/>
      <c r="L692" s="405"/>
      <c r="M692" s="404">
        <f t="shared" si="92"/>
        <v>0</v>
      </c>
      <c r="N692" s="404">
        <f t="shared" si="93"/>
        <v>1.6841648000000001E-2</v>
      </c>
    </row>
    <row r="693" spans="1:14" ht="30" hidden="1" outlineLevel="1">
      <c r="A693" s="68">
        <f t="shared" si="99"/>
        <v>65</v>
      </c>
      <c r="B693" s="123" t="str">
        <f t="shared" si="99"/>
        <v>Asset Recived From Project-U#8-TG set and its auxilleries- Boilerfeed</v>
      </c>
      <c r="C693" s="53" t="str">
        <f t="shared" si="99"/>
        <v>N.A.</v>
      </c>
      <c r="D693" s="403" t="str">
        <f t="shared" si="99"/>
        <v>-</v>
      </c>
      <c r="E693" s="118">
        <f t="shared" si="99"/>
        <v>0</v>
      </c>
      <c r="F693" s="404">
        <f t="shared" si="94"/>
        <v>1.8479445000000001E-2</v>
      </c>
      <c r="G693" s="404">
        <f t="shared" si="95"/>
        <v>0</v>
      </c>
      <c r="H693" s="404">
        <f t="shared" si="91"/>
        <v>1.8479445000000001E-2</v>
      </c>
      <c r="I693" s="404">
        <f>'F4.2'!V300</f>
        <v>0</v>
      </c>
      <c r="J693" s="404">
        <f>'F4.2'!AU300</f>
        <v>0</v>
      </c>
      <c r="K693" s="405"/>
      <c r="L693" s="405"/>
      <c r="M693" s="404">
        <f t="shared" si="92"/>
        <v>0</v>
      </c>
      <c r="N693" s="404">
        <f t="shared" si="93"/>
        <v>1.8479445000000001E-2</v>
      </c>
    </row>
    <row r="694" spans="1:14" ht="30" hidden="1" outlineLevel="1">
      <c r="A694" s="68">
        <f t="shared" si="99"/>
        <v>66</v>
      </c>
      <c r="B694" s="123" t="str">
        <f t="shared" si="99"/>
        <v>Asset Recived From Project-U#8-Air Conditioning-MandatorySpares-10576</v>
      </c>
      <c r="C694" s="53" t="str">
        <f t="shared" si="99"/>
        <v>N.A.</v>
      </c>
      <c r="D694" s="403" t="str">
        <f t="shared" si="99"/>
        <v>-</v>
      </c>
      <c r="E694" s="118">
        <f t="shared" si="99"/>
        <v>0</v>
      </c>
      <c r="F694" s="404">
        <f t="shared" si="94"/>
        <v>1.7255999999999999E-5</v>
      </c>
      <c r="G694" s="404">
        <f t="shared" si="95"/>
        <v>0</v>
      </c>
      <c r="H694" s="404">
        <f t="shared" si="91"/>
        <v>1.7255999999999999E-5</v>
      </c>
      <c r="I694" s="404">
        <f>'F4.2'!V301</f>
        <v>0</v>
      </c>
      <c r="J694" s="404">
        <f>'F4.2'!AU301</f>
        <v>0</v>
      </c>
      <c r="K694" s="405"/>
      <c r="L694" s="405"/>
      <c r="M694" s="404">
        <f t="shared" si="92"/>
        <v>0</v>
      </c>
      <c r="N694" s="404">
        <f t="shared" si="93"/>
        <v>1.7255999999999999E-5</v>
      </c>
    </row>
    <row r="695" spans="1:14" hidden="1" outlineLevel="1">
      <c r="A695" s="68">
        <f t="shared" si="99"/>
        <v>67</v>
      </c>
      <c r="B695" s="123" t="str">
        <f t="shared" si="99"/>
        <v>Asset Recived From Project-U#8-Air Conditioning system-10576</v>
      </c>
      <c r="C695" s="53" t="str">
        <f t="shared" si="99"/>
        <v>N.A.</v>
      </c>
      <c r="D695" s="403" t="str">
        <f t="shared" si="99"/>
        <v>-</v>
      </c>
      <c r="E695" s="118">
        <f t="shared" si="99"/>
        <v>0</v>
      </c>
      <c r="F695" s="404">
        <f t="shared" si="94"/>
        <v>1.344619E-3</v>
      </c>
      <c r="G695" s="404">
        <f t="shared" si="95"/>
        <v>0</v>
      </c>
      <c r="H695" s="404">
        <f t="shared" si="91"/>
        <v>1.344619E-3</v>
      </c>
      <c r="I695" s="404">
        <f>'F4.2'!V302</f>
        <v>0</v>
      </c>
      <c r="J695" s="404">
        <f>'F4.2'!AU302</f>
        <v>0</v>
      </c>
      <c r="K695" s="405"/>
      <c r="L695" s="405"/>
      <c r="M695" s="404">
        <f t="shared" si="92"/>
        <v>0</v>
      </c>
      <c r="N695" s="404">
        <f t="shared" si="93"/>
        <v>1.344619E-3</v>
      </c>
    </row>
    <row r="696" spans="1:14" ht="30" hidden="1" outlineLevel="1">
      <c r="A696" s="68">
        <f t="shared" si="99"/>
        <v>68</v>
      </c>
      <c r="B696" s="123" t="str">
        <f t="shared" si="99"/>
        <v>Asset Recived From Project-U#8-AHP-FLY ASH &amp; HCSD-SYSTEM-10501</v>
      </c>
      <c r="C696" s="53" t="str">
        <f t="shared" si="99"/>
        <v>N.A.</v>
      </c>
      <c r="D696" s="403" t="str">
        <f t="shared" si="99"/>
        <v>-</v>
      </c>
      <c r="E696" s="118">
        <f t="shared" si="99"/>
        <v>0</v>
      </c>
      <c r="F696" s="404">
        <f t="shared" si="94"/>
        <v>2.1652109999999998E-3</v>
      </c>
      <c r="G696" s="404">
        <f t="shared" si="95"/>
        <v>0</v>
      </c>
      <c r="H696" s="404">
        <f t="shared" si="91"/>
        <v>2.1652109999999998E-3</v>
      </c>
      <c r="I696" s="404">
        <f>'F4.2'!V303</f>
        <v>0</v>
      </c>
      <c r="J696" s="404">
        <f>'F4.2'!AU303</f>
        <v>0</v>
      </c>
      <c r="K696" s="405"/>
      <c r="L696" s="405"/>
      <c r="M696" s="404">
        <f t="shared" si="92"/>
        <v>0</v>
      </c>
      <c r="N696" s="404">
        <f t="shared" si="93"/>
        <v>2.1652109999999998E-3</v>
      </c>
    </row>
    <row r="697" spans="1:14" ht="30" hidden="1" outlineLevel="1">
      <c r="A697" s="68">
        <f t="shared" si="99"/>
        <v>69</v>
      </c>
      <c r="B697" s="123" t="str">
        <f t="shared" si="99"/>
        <v>Asset Recived From Project-U#8-AHP-FLYASH&amp;HCSD-SYSTEMBOUGHT OUT-10501</v>
      </c>
      <c r="C697" s="53" t="str">
        <f t="shared" si="99"/>
        <v>N.A.</v>
      </c>
      <c r="D697" s="403" t="str">
        <f t="shared" si="99"/>
        <v>-</v>
      </c>
      <c r="E697" s="118">
        <f t="shared" si="99"/>
        <v>0</v>
      </c>
      <c r="F697" s="404">
        <f t="shared" si="94"/>
        <v>7.0969070000000004E-3</v>
      </c>
      <c r="G697" s="404">
        <f t="shared" si="95"/>
        <v>0</v>
      </c>
      <c r="H697" s="404">
        <f t="shared" si="91"/>
        <v>7.0969070000000004E-3</v>
      </c>
      <c r="I697" s="404">
        <f>'F4.2'!V304</f>
        <v>0</v>
      </c>
      <c r="J697" s="404">
        <f>'F4.2'!AU304</f>
        <v>0</v>
      </c>
      <c r="K697" s="405"/>
      <c r="L697" s="405"/>
      <c r="M697" s="404">
        <f t="shared" si="92"/>
        <v>0</v>
      </c>
      <c r="N697" s="404">
        <f t="shared" si="93"/>
        <v>7.0969070000000004E-3</v>
      </c>
    </row>
    <row r="698" spans="1:14" ht="30" hidden="1" outlineLevel="1">
      <c r="A698" s="68">
        <f t="shared" si="99"/>
        <v>70</v>
      </c>
      <c r="B698" s="123" t="str">
        <f t="shared" si="99"/>
        <v>Asset Recived From Project-U#8-AHP-BOTTOM ASH SYSTEM-10501</v>
      </c>
      <c r="C698" s="53" t="str">
        <f t="shared" si="99"/>
        <v>N.A.</v>
      </c>
      <c r="D698" s="403" t="str">
        <f t="shared" si="99"/>
        <v>-</v>
      </c>
      <c r="E698" s="118">
        <f t="shared" si="99"/>
        <v>0</v>
      </c>
      <c r="F698" s="404">
        <f t="shared" si="94"/>
        <v>1.2125858999999999E-2</v>
      </c>
      <c r="G698" s="404">
        <f t="shared" si="95"/>
        <v>0</v>
      </c>
      <c r="H698" s="404">
        <f t="shared" si="91"/>
        <v>1.2125858999999999E-2</v>
      </c>
      <c r="I698" s="404">
        <f>'F4.2'!V305</f>
        <v>0</v>
      </c>
      <c r="J698" s="404">
        <f>'F4.2'!AU305</f>
        <v>0</v>
      </c>
      <c r="K698" s="405"/>
      <c r="L698" s="405"/>
      <c r="M698" s="404">
        <f t="shared" si="92"/>
        <v>0</v>
      </c>
      <c r="N698" s="404">
        <f t="shared" si="93"/>
        <v>1.2125858999999999E-2</v>
      </c>
    </row>
    <row r="699" spans="1:14" hidden="1" outlineLevel="1">
      <c r="A699" s="68">
        <f t="shared" si="99"/>
        <v>71</v>
      </c>
      <c r="B699" s="123" t="str">
        <f t="shared" si="99"/>
        <v>Asset Recived From Project-U#8-AHP-ELECTRICAL C &amp; I-10501</v>
      </c>
      <c r="C699" s="53" t="str">
        <f t="shared" si="99"/>
        <v>N.A.</v>
      </c>
      <c r="D699" s="403" t="str">
        <f t="shared" si="99"/>
        <v>-</v>
      </c>
      <c r="E699" s="118">
        <f t="shared" si="99"/>
        <v>0</v>
      </c>
      <c r="F699" s="404">
        <f t="shared" si="94"/>
        <v>4.0530039999999998E-3</v>
      </c>
      <c r="G699" s="404">
        <f t="shared" si="95"/>
        <v>0</v>
      </c>
      <c r="H699" s="404">
        <f t="shared" si="91"/>
        <v>4.0530039999999998E-3</v>
      </c>
      <c r="I699" s="404">
        <f>'F4.2'!V306</f>
        <v>0</v>
      </c>
      <c r="J699" s="404">
        <f>'F4.2'!AU306</f>
        <v>0</v>
      </c>
      <c r="K699" s="405"/>
      <c r="L699" s="405"/>
      <c r="M699" s="404">
        <f t="shared" si="92"/>
        <v>0</v>
      </c>
      <c r="N699" s="404">
        <f t="shared" si="93"/>
        <v>4.0530039999999998E-3</v>
      </c>
    </row>
    <row r="700" spans="1:14" hidden="1" outlineLevel="1">
      <c r="A700" s="68">
        <f t="shared" si="99"/>
        <v>72</v>
      </c>
      <c r="B700" s="123" t="str">
        <f t="shared" si="99"/>
        <v>Asset Recived From Project-U#8-AHP-GEHO PUMP-10501</v>
      </c>
      <c r="C700" s="53" t="str">
        <f t="shared" si="99"/>
        <v>N.A.</v>
      </c>
      <c r="D700" s="403" t="str">
        <f t="shared" si="99"/>
        <v>-</v>
      </c>
      <c r="E700" s="118">
        <f t="shared" si="99"/>
        <v>0</v>
      </c>
      <c r="F700" s="404">
        <f t="shared" si="94"/>
        <v>9.5127619999999993E-3</v>
      </c>
      <c r="G700" s="404">
        <f t="shared" si="95"/>
        <v>0</v>
      </c>
      <c r="H700" s="404">
        <f t="shared" si="91"/>
        <v>9.5127619999999993E-3</v>
      </c>
      <c r="I700" s="404">
        <f>'F4.2'!V307</f>
        <v>0</v>
      </c>
      <c r="J700" s="404">
        <f>'F4.2'!AU307</f>
        <v>0</v>
      </c>
      <c r="K700" s="405"/>
      <c r="L700" s="405"/>
      <c r="M700" s="404">
        <f t="shared" si="92"/>
        <v>0</v>
      </c>
      <c r="N700" s="404">
        <f t="shared" si="93"/>
        <v>9.5127619999999993E-3</v>
      </c>
    </row>
    <row r="701" spans="1:14" ht="30" hidden="1" outlineLevel="1">
      <c r="A701" s="68">
        <f t="shared" ref="A701:E710" si="100">A308</f>
        <v>73</v>
      </c>
      <c r="B701" s="123" t="str">
        <f t="shared" si="100"/>
        <v>Asset Recived FromProject-U#8-Boiler&amp;Aux -Power Cycle Piping-10501</v>
      </c>
      <c r="C701" s="53" t="str">
        <f t="shared" si="100"/>
        <v>N.A.</v>
      </c>
      <c r="D701" s="403" t="str">
        <f t="shared" si="100"/>
        <v>-</v>
      </c>
      <c r="E701" s="118">
        <f t="shared" si="100"/>
        <v>0</v>
      </c>
      <c r="F701" s="404">
        <f t="shared" si="94"/>
        <v>4.1004594999999998E-2</v>
      </c>
      <c r="G701" s="404">
        <f t="shared" si="95"/>
        <v>0</v>
      </c>
      <c r="H701" s="404">
        <f t="shared" si="91"/>
        <v>4.1004594999999998E-2</v>
      </c>
      <c r="I701" s="404">
        <f>'F4.2'!V308</f>
        <v>0</v>
      </c>
      <c r="J701" s="404">
        <f>'F4.2'!AU308</f>
        <v>0</v>
      </c>
      <c r="K701" s="405"/>
      <c r="L701" s="405"/>
      <c r="M701" s="404">
        <f t="shared" si="92"/>
        <v>0</v>
      </c>
      <c r="N701" s="404">
        <f t="shared" si="93"/>
        <v>4.1004594999999998E-2</v>
      </c>
    </row>
    <row r="702" spans="1:14" ht="30" hidden="1" outlineLevel="1">
      <c r="A702" s="68">
        <f t="shared" si="100"/>
        <v>74</v>
      </c>
      <c r="B702" s="123" t="str">
        <f t="shared" si="100"/>
        <v>Asset Recived From Project-U#8-Boiler&amp;Aux-SUIT BLOWER &amp; PIPING-10501</v>
      </c>
      <c r="C702" s="53" t="str">
        <f t="shared" si="100"/>
        <v>N.A.</v>
      </c>
      <c r="D702" s="403" t="str">
        <f t="shared" si="100"/>
        <v>-</v>
      </c>
      <c r="E702" s="118">
        <f t="shared" si="100"/>
        <v>0</v>
      </c>
      <c r="F702" s="404">
        <f t="shared" si="94"/>
        <v>8.3837327000000003E-2</v>
      </c>
      <c r="G702" s="404">
        <f t="shared" si="95"/>
        <v>0</v>
      </c>
      <c r="H702" s="404">
        <f t="shared" si="91"/>
        <v>8.3837327000000003E-2</v>
      </c>
      <c r="I702" s="404">
        <f>'F4.2'!V309</f>
        <v>0</v>
      </c>
      <c r="J702" s="404">
        <f>'F4.2'!AU309</f>
        <v>0</v>
      </c>
      <c r="K702" s="405"/>
      <c r="L702" s="405"/>
      <c r="M702" s="404">
        <f t="shared" si="92"/>
        <v>0</v>
      </c>
      <c r="N702" s="404">
        <f t="shared" si="93"/>
        <v>8.3837327000000003E-2</v>
      </c>
    </row>
    <row r="703" spans="1:14" ht="30" hidden="1" outlineLevel="1">
      <c r="A703" s="68">
        <f t="shared" si="100"/>
        <v>75</v>
      </c>
      <c r="B703" s="123" t="str">
        <f t="shared" si="100"/>
        <v>Asset Recived From Project-U#8-Boiler &amp; Auxillaries - PA FAN-10501</v>
      </c>
      <c r="C703" s="53" t="str">
        <f t="shared" si="100"/>
        <v>N.A.</v>
      </c>
      <c r="D703" s="403" t="str">
        <f t="shared" si="100"/>
        <v>-</v>
      </c>
      <c r="E703" s="118">
        <f t="shared" si="100"/>
        <v>0</v>
      </c>
      <c r="F703" s="404">
        <f t="shared" si="94"/>
        <v>1.022551E-3</v>
      </c>
      <c r="G703" s="404">
        <f t="shared" si="95"/>
        <v>0</v>
      </c>
      <c r="H703" s="404">
        <f t="shared" si="91"/>
        <v>1.022551E-3</v>
      </c>
      <c r="I703" s="404">
        <f>'F4.2'!V310</f>
        <v>0</v>
      </c>
      <c r="J703" s="404">
        <f>'F4.2'!AU310</f>
        <v>0</v>
      </c>
      <c r="K703" s="405"/>
      <c r="L703" s="405"/>
      <c r="M703" s="404">
        <f t="shared" si="92"/>
        <v>0</v>
      </c>
      <c r="N703" s="404">
        <f t="shared" si="93"/>
        <v>1.022551E-3</v>
      </c>
    </row>
    <row r="704" spans="1:14" ht="30" hidden="1" outlineLevel="1">
      <c r="A704" s="68">
        <f t="shared" si="100"/>
        <v>76</v>
      </c>
      <c r="B704" s="123" t="str">
        <f t="shared" si="100"/>
        <v>Asset Recived From Project-U#8-Boiler&amp;Aux-Air Preheaters-10501</v>
      </c>
      <c r="C704" s="53" t="str">
        <f t="shared" si="100"/>
        <v>N.A.</v>
      </c>
      <c r="D704" s="403" t="str">
        <f t="shared" si="100"/>
        <v>-</v>
      </c>
      <c r="E704" s="118">
        <f t="shared" si="100"/>
        <v>0</v>
      </c>
      <c r="F704" s="404">
        <f t="shared" si="94"/>
        <v>1.3280755999999999E-2</v>
      </c>
      <c r="G704" s="404">
        <f t="shared" si="95"/>
        <v>0</v>
      </c>
      <c r="H704" s="404">
        <f t="shared" si="91"/>
        <v>1.3280755999999999E-2</v>
      </c>
      <c r="I704" s="404">
        <f>'F4.2'!V311</f>
        <v>0</v>
      </c>
      <c r="J704" s="404">
        <f>'F4.2'!AU311</f>
        <v>0</v>
      </c>
      <c r="K704" s="405"/>
      <c r="L704" s="405"/>
      <c r="M704" s="404">
        <f t="shared" si="92"/>
        <v>0</v>
      </c>
      <c r="N704" s="404">
        <f t="shared" si="93"/>
        <v>1.3280755999999999E-2</v>
      </c>
    </row>
    <row r="705" spans="1:14" ht="30" hidden="1" outlineLevel="1">
      <c r="A705" s="68">
        <f t="shared" si="100"/>
        <v>77</v>
      </c>
      <c r="B705" s="123" t="str">
        <f t="shared" si="100"/>
        <v>Asset Recived From Project-U#8-Boiler &amp; Auxillaries -COAL MILL-10501</v>
      </c>
      <c r="C705" s="53" t="str">
        <f t="shared" si="100"/>
        <v>N.A.</v>
      </c>
      <c r="D705" s="403" t="str">
        <f t="shared" si="100"/>
        <v>-</v>
      </c>
      <c r="E705" s="118">
        <f t="shared" si="100"/>
        <v>0</v>
      </c>
      <c r="F705" s="404">
        <f t="shared" si="94"/>
        <v>5.1243500999999997E-2</v>
      </c>
      <c r="G705" s="404">
        <f t="shared" si="95"/>
        <v>0</v>
      </c>
      <c r="H705" s="404">
        <f t="shared" si="91"/>
        <v>5.1243500999999997E-2</v>
      </c>
      <c r="I705" s="404">
        <f>'F4.2'!V312</f>
        <v>0</v>
      </c>
      <c r="J705" s="404">
        <f>'F4.2'!AU312</f>
        <v>0</v>
      </c>
      <c r="K705" s="405"/>
      <c r="L705" s="405"/>
      <c r="M705" s="404">
        <f t="shared" si="92"/>
        <v>0</v>
      </c>
      <c r="N705" s="404">
        <f t="shared" si="93"/>
        <v>5.1243500999999997E-2</v>
      </c>
    </row>
    <row r="706" spans="1:14" ht="30" hidden="1" outlineLevel="1">
      <c r="A706" s="68">
        <f t="shared" si="100"/>
        <v>78</v>
      </c>
      <c r="B706" s="123" t="str">
        <f t="shared" si="100"/>
        <v>Asset Recived From Project-U#8-Boiler &amp; Auxillaries -FD FAN-10501</v>
      </c>
      <c r="C706" s="53" t="str">
        <f t="shared" si="100"/>
        <v>N.A.</v>
      </c>
      <c r="D706" s="403" t="str">
        <f t="shared" si="100"/>
        <v>-</v>
      </c>
      <c r="E706" s="118">
        <f t="shared" si="100"/>
        <v>0</v>
      </c>
      <c r="F706" s="404">
        <f t="shared" si="94"/>
        <v>6.8170000000000004E-4</v>
      </c>
      <c r="G706" s="404">
        <f t="shared" si="95"/>
        <v>0</v>
      </c>
      <c r="H706" s="404">
        <f t="shared" si="91"/>
        <v>6.8170000000000004E-4</v>
      </c>
      <c r="I706" s="404">
        <f>'F4.2'!V313</f>
        <v>0</v>
      </c>
      <c r="J706" s="404">
        <f>'F4.2'!AU313</f>
        <v>0</v>
      </c>
      <c r="K706" s="405"/>
      <c r="L706" s="405"/>
      <c r="M706" s="404">
        <f t="shared" si="92"/>
        <v>0</v>
      </c>
      <c r="N706" s="404">
        <f t="shared" si="93"/>
        <v>6.8170000000000004E-4</v>
      </c>
    </row>
    <row r="707" spans="1:14" ht="30" hidden="1" outlineLevel="1">
      <c r="A707" s="68">
        <f t="shared" si="100"/>
        <v>79</v>
      </c>
      <c r="B707" s="123" t="str">
        <f t="shared" si="100"/>
        <v>Asset Recived From Project-U#8-Boiler &amp; Auxillaries- ID FAN-10501</v>
      </c>
      <c r="C707" s="53" t="str">
        <f t="shared" si="100"/>
        <v>N.A.</v>
      </c>
      <c r="D707" s="403" t="str">
        <f t="shared" si="100"/>
        <v>-</v>
      </c>
      <c r="E707" s="118">
        <f t="shared" si="100"/>
        <v>0</v>
      </c>
      <c r="F707" s="404">
        <f t="shared" si="94"/>
        <v>1.7042509999999999E-3</v>
      </c>
      <c r="G707" s="404">
        <f t="shared" si="95"/>
        <v>0</v>
      </c>
      <c r="H707" s="404">
        <f t="shared" si="91"/>
        <v>1.7042509999999999E-3</v>
      </c>
      <c r="I707" s="404">
        <f>'F4.2'!V314</f>
        <v>0</v>
      </c>
      <c r="J707" s="404">
        <f>'F4.2'!AU314</f>
        <v>0</v>
      </c>
      <c r="K707" s="405"/>
      <c r="L707" s="405"/>
      <c r="M707" s="404">
        <f t="shared" si="92"/>
        <v>0</v>
      </c>
      <c r="N707" s="404">
        <f t="shared" si="93"/>
        <v>1.7042509999999999E-3</v>
      </c>
    </row>
    <row r="708" spans="1:14" ht="30" hidden="1" outlineLevel="1">
      <c r="A708" s="68">
        <f t="shared" si="100"/>
        <v>80</v>
      </c>
      <c r="B708" s="123" t="str">
        <f t="shared" si="100"/>
        <v>Asset Recived From Project-U#8-Boiler&amp;Aux-Mandatory Spares-10501</v>
      </c>
      <c r="C708" s="53" t="str">
        <f t="shared" si="100"/>
        <v>N.A.</v>
      </c>
      <c r="D708" s="403" t="str">
        <f t="shared" si="100"/>
        <v>-</v>
      </c>
      <c r="E708" s="118">
        <f t="shared" si="100"/>
        <v>0</v>
      </c>
      <c r="F708" s="404">
        <f t="shared" si="94"/>
        <v>9.7934579999999997E-3</v>
      </c>
      <c r="G708" s="404">
        <f t="shared" si="95"/>
        <v>0</v>
      </c>
      <c r="H708" s="404">
        <f t="shared" si="91"/>
        <v>9.7934579999999997E-3</v>
      </c>
      <c r="I708" s="404">
        <f>'F4.2'!V315</f>
        <v>0</v>
      </c>
      <c r="J708" s="404">
        <f>'F4.2'!AU315</f>
        <v>0</v>
      </c>
      <c r="K708" s="405"/>
      <c r="L708" s="405"/>
      <c r="M708" s="404">
        <f t="shared" si="92"/>
        <v>0</v>
      </c>
      <c r="N708" s="404">
        <f t="shared" si="93"/>
        <v>9.7934579999999997E-3</v>
      </c>
    </row>
    <row r="709" spans="1:14" ht="30" hidden="1" outlineLevel="1">
      <c r="A709" s="68">
        <f t="shared" si="100"/>
        <v>81</v>
      </c>
      <c r="B709" s="123" t="str">
        <f t="shared" si="100"/>
        <v>Asset Recived From Project-U#8-Boiler&amp;Aux-PLATFORM,STAIRS,GRATINGS,</v>
      </c>
      <c r="C709" s="53" t="str">
        <f t="shared" si="100"/>
        <v>N.A.</v>
      </c>
      <c r="D709" s="403" t="str">
        <f t="shared" si="100"/>
        <v>-</v>
      </c>
      <c r="E709" s="118">
        <f t="shared" si="100"/>
        <v>0</v>
      </c>
      <c r="F709" s="404">
        <f t="shared" si="94"/>
        <v>3.0595908000000002E-2</v>
      </c>
      <c r="G709" s="404">
        <f t="shared" si="95"/>
        <v>0</v>
      </c>
      <c r="H709" s="404">
        <f t="shared" si="91"/>
        <v>3.0595908000000002E-2</v>
      </c>
      <c r="I709" s="404">
        <f>'F4.2'!V316</f>
        <v>0</v>
      </c>
      <c r="J709" s="404">
        <f>'F4.2'!AU316</f>
        <v>0</v>
      </c>
      <c r="K709" s="405"/>
      <c r="L709" s="405"/>
      <c r="M709" s="404">
        <f t="shared" si="92"/>
        <v>0</v>
      </c>
      <c r="N709" s="404">
        <f t="shared" si="93"/>
        <v>3.0595908000000002E-2</v>
      </c>
    </row>
    <row r="710" spans="1:14" hidden="1" outlineLevel="1">
      <c r="A710" s="68">
        <f t="shared" si="100"/>
        <v>82</v>
      </c>
      <c r="B710" s="123" t="str">
        <f t="shared" si="100"/>
        <v>Asset Recived From Project-U#8-Boiler Pressure parts-10501</v>
      </c>
      <c r="C710" s="53" t="str">
        <f t="shared" si="100"/>
        <v>N.A.</v>
      </c>
      <c r="D710" s="403" t="str">
        <f t="shared" si="100"/>
        <v>-</v>
      </c>
      <c r="E710" s="118">
        <f t="shared" si="100"/>
        <v>0</v>
      </c>
      <c r="F710" s="404">
        <f t="shared" si="94"/>
        <v>0.17807421000000001</v>
      </c>
      <c r="G710" s="404">
        <f t="shared" si="95"/>
        <v>0</v>
      </c>
      <c r="H710" s="404">
        <f t="shared" si="91"/>
        <v>0.17807421000000001</v>
      </c>
      <c r="I710" s="404">
        <f>'F4.2'!V317</f>
        <v>0</v>
      </c>
      <c r="J710" s="404">
        <f>'F4.2'!AU317</f>
        <v>0</v>
      </c>
      <c r="K710" s="405"/>
      <c r="L710" s="405"/>
      <c r="M710" s="404">
        <f t="shared" si="92"/>
        <v>0</v>
      </c>
      <c r="N710" s="404">
        <f t="shared" si="93"/>
        <v>0.17807421000000001</v>
      </c>
    </row>
    <row r="711" spans="1:14" ht="30" hidden="1" outlineLevel="1">
      <c r="A711" s="68">
        <f t="shared" ref="A711:E720" si="101">A318</f>
        <v>83</v>
      </c>
      <c r="B711" s="123" t="str">
        <f t="shared" si="101"/>
        <v>Asset Recived From Project-U#8-220V-BATTERY+CHARGERS-MAIN PLANT-10563</v>
      </c>
      <c r="C711" s="53" t="str">
        <f t="shared" si="101"/>
        <v>N.A.</v>
      </c>
      <c r="D711" s="403" t="str">
        <f t="shared" si="101"/>
        <v>-</v>
      </c>
      <c r="E711" s="118">
        <f t="shared" si="101"/>
        <v>0</v>
      </c>
      <c r="F711" s="404">
        <f t="shared" si="94"/>
        <v>2.0848189999999999E-3</v>
      </c>
      <c r="G711" s="404">
        <f t="shared" si="95"/>
        <v>0</v>
      </c>
      <c r="H711" s="404">
        <f t="shared" si="91"/>
        <v>2.0848189999999999E-3</v>
      </c>
      <c r="I711" s="404">
        <f>'F4.2'!V318</f>
        <v>0</v>
      </c>
      <c r="J711" s="404">
        <f>'F4.2'!AU318</f>
        <v>0</v>
      </c>
      <c r="K711" s="405"/>
      <c r="L711" s="405"/>
      <c r="M711" s="404">
        <f t="shared" si="92"/>
        <v>0</v>
      </c>
      <c r="N711" s="404">
        <f t="shared" si="93"/>
        <v>2.0848189999999999E-3</v>
      </c>
    </row>
    <row r="712" spans="1:14" ht="30" hidden="1" outlineLevel="1">
      <c r="A712" s="68">
        <f t="shared" si="101"/>
        <v>84</v>
      </c>
      <c r="B712" s="123" t="str">
        <f t="shared" si="101"/>
        <v>Asset Recived From Project-U#8-220V -BATTERY WITH CHARGERS(CHP)-10563</v>
      </c>
      <c r="C712" s="53" t="str">
        <f t="shared" si="101"/>
        <v>N.A.</v>
      </c>
      <c r="D712" s="403" t="str">
        <f t="shared" si="101"/>
        <v>-</v>
      </c>
      <c r="E712" s="118">
        <f t="shared" si="101"/>
        <v>0</v>
      </c>
      <c r="F712" s="404">
        <f t="shared" si="94"/>
        <v>2.0745099999999999E-4</v>
      </c>
      <c r="G712" s="404">
        <f t="shared" si="95"/>
        <v>0</v>
      </c>
      <c r="H712" s="404">
        <f t="shared" si="91"/>
        <v>2.0745099999999999E-4</v>
      </c>
      <c r="I712" s="404">
        <f>'F4.2'!V319</f>
        <v>0</v>
      </c>
      <c r="J712" s="404">
        <f>'F4.2'!AU319</f>
        <v>0</v>
      </c>
      <c r="K712" s="405"/>
      <c r="L712" s="405"/>
      <c r="M712" s="404">
        <f t="shared" si="92"/>
        <v>0</v>
      </c>
      <c r="N712" s="404">
        <f t="shared" si="93"/>
        <v>2.0745099999999999E-4</v>
      </c>
    </row>
    <row r="713" spans="1:14" ht="30" hidden="1" outlineLevel="1">
      <c r="A713" s="68">
        <f t="shared" si="101"/>
        <v>85</v>
      </c>
      <c r="B713" s="123" t="str">
        <f t="shared" si="101"/>
        <v>Asset Recived From Project-U#8-220V-BATTERY+CHARG-WAGON TRIP-2N-10563</v>
      </c>
      <c r="C713" s="53" t="str">
        <f t="shared" si="101"/>
        <v>N.A.</v>
      </c>
      <c r="D713" s="403" t="str">
        <f t="shared" si="101"/>
        <v>-</v>
      </c>
      <c r="E713" s="118">
        <f t="shared" si="101"/>
        <v>0</v>
      </c>
      <c r="F713" s="404">
        <f t="shared" si="94"/>
        <v>8.4673999999999996E-5</v>
      </c>
      <c r="G713" s="404">
        <f t="shared" si="95"/>
        <v>0</v>
      </c>
      <c r="H713" s="404">
        <f t="shared" si="91"/>
        <v>8.4673999999999996E-5</v>
      </c>
      <c r="I713" s="404">
        <f>'F4.2'!V320</f>
        <v>0</v>
      </c>
      <c r="J713" s="404">
        <f>'F4.2'!AU320</f>
        <v>0</v>
      </c>
      <c r="K713" s="405"/>
      <c r="L713" s="405"/>
      <c r="M713" s="404">
        <f t="shared" si="92"/>
        <v>0</v>
      </c>
      <c r="N713" s="404">
        <f t="shared" si="93"/>
        <v>8.4673999999999996E-5</v>
      </c>
    </row>
    <row r="714" spans="1:14" ht="30" hidden="1" outlineLevel="1">
      <c r="A714" s="68">
        <f t="shared" si="101"/>
        <v>86</v>
      </c>
      <c r="B714" s="123" t="str">
        <f t="shared" si="101"/>
        <v>Asset Recived From Project-U#8-BOP-OTHER C&amp; i INSTRUMENTS-10509</v>
      </c>
      <c r="C714" s="53" t="str">
        <f t="shared" si="101"/>
        <v>N.A.</v>
      </c>
      <c r="D714" s="403" t="str">
        <f t="shared" si="101"/>
        <v>-</v>
      </c>
      <c r="E714" s="118">
        <f t="shared" si="101"/>
        <v>0</v>
      </c>
      <c r="F714" s="404">
        <f t="shared" si="94"/>
        <v>1.3440609999999999E-3</v>
      </c>
      <c r="G714" s="404">
        <f t="shared" si="95"/>
        <v>0</v>
      </c>
      <c r="H714" s="404">
        <f t="shared" si="91"/>
        <v>1.3440609999999999E-3</v>
      </c>
      <c r="I714" s="404">
        <f>'F4.2'!V321</f>
        <v>0</v>
      </c>
      <c r="J714" s="404">
        <f>'F4.2'!AU321</f>
        <v>0</v>
      </c>
      <c r="K714" s="405"/>
      <c r="L714" s="405"/>
      <c r="M714" s="404">
        <f t="shared" si="92"/>
        <v>0</v>
      </c>
      <c r="N714" s="404">
        <f t="shared" si="93"/>
        <v>1.3440609999999999E-3</v>
      </c>
    </row>
    <row r="715" spans="1:14" hidden="1" outlineLevel="1">
      <c r="A715" s="68">
        <f t="shared" si="101"/>
        <v>87</v>
      </c>
      <c r="B715" s="123" t="str">
        <f t="shared" si="101"/>
        <v>Asset Recived From Project-U#8-CHP-CONVEYOR SYSTEM-10515</v>
      </c>
      <c r="C715" s="53" t="str">
        <f t="shared" si="101"/>
        <v>N.A.</v>
      </c>
      <c r="D715" s="403" t="str">
        <f t="shared" si="101"/>
        <v>-</v>
      </c>
      <c r="E715" s="118">
        <f t="shared" si="101"/>
        <v>0</v>
      </c>
      <c r="F715" s="404">
        <f t="shared" si="94"/>
        <v>1.540935E-2</v>
      </c>
      <c r="G715" s="404">
        <f t="shared" si="95"/>
        <v>0</v>
      </c>
      <c r="H715" s="404">
        <f t="shared" si="91"/>
        <v>1.540935E-2</v>
      </c>
      <c r="I715" s="404">
        <f>'F4.2'!V322</f>
        <v>0</v>
      </c>
      <c r="J715" s="404">
        <f>'F4.2'!AU322</f>
        <v>0</v>
      </c>
      <c r="K715" s="405"/>
      <c r="L715" s="405"/>
      <c r="M715" s="404">
        <f t="shared" si="92"/>
        <v>0</v>
      </c>
      <c r="N715" s="404">
        <f t="shared" si="93"/>
        <v>1.540935E-2</v>
      </c>
    </row>
    <row r="716" spans="1:14" hidden="1" outlineLevel="1">
      <c r="A716" s="68">
        <f t="shared" si="101"/>
        <v>88</v>
      </c>
      <c r="B716" s="123" t="str">
        <f t="shared" si="101"/>
        <v>Asset Recived From Project-U#8-CHP-WOBLER FEEDER-10515</v>
      </c>
      <c r="C716" s="53" t="str">
        <f t="shared" si="101"/>
        <v>N.A.</v>
      </c>
      <c r="D716" s="403" t="str">
        <f t="shared" si="101"/>
        <v>-</v>
      </c>
      <c r="E716" s="118">
        <f t="shared" si="101"/>
        <v>0</v>
      </c>
      <c r="F716" s="404">
        <f t="shared" si="94"/>
        <v>5.4613100000000005E-4</v>
      </c>
      <c r="G716" s="404">
        <f t="shared" si="95"/>
        <v>0</v>
      </c>
      <c r="H716" s="404">
        <f t="shared" si="91"/>
        <v>5.4613100000000005E-4</v>
      </c>
      <c r="I716" s="404">
        <f>'F4.2'!V323</f>
        <v>0</v>
      </c>
      <c r="J716" s="404">
        <f>'F4.2'!AU323</f>
        <v>0</v>
      </c>
      <c r="K716" s="405"/>
      <c r="L716" s="405"/>
      <c r="M716" s="404">
        <f t="shared" si="92"/>
        <v>0</v>
      </c>
      <c r="N716" s="404">
        <f t="shared" si="93"/>
        <v>5.4613100000000005E-4</v>
      </c>
    </row>
    <row r="717" spans="1:14" hidden="1" outlineLevel="1">
      <c r="A717" s="68">
        <f t="shared" si="101"/>
        <v>89</v>
      </c>
      <c r="B717" s="123" t="str">
        <f t="shared" si="101"/>
        <v>Asset Recived From Project-U#8-CHP-APRON FEEDER-10515</v>
      </c>
      <c r="C717" s="53" t="str">
        <f t="shared" si="101"/>
        <v>N.A.</v>
      </c>
      <c r="D717" s="403" t="str">
        <f t="shared" si="101"/>
        <v>-</v>
      </c>
      <c r="E717" s="118">
        <f t="shared" si="101"/>
        <v>0</v>
      </c>
      <c r="F717" s="404">
        <f t="shared" si="94"/>
        <v>2.8149E-3</v>
      </c>
      <c r="G717" s="404">
        <f t="shared" si="95"/>
        <v>0</v>
      </c>
      <c r="H717" s="404">
        <f t="shared" si="91"/>
        <v>2.8149E-3</v>
      </c>
      <c r="I717" s="404">
        <f>'F4.2'!V324</f>
        <v>0</v>
      </c>
      <c r="J717" s="404">
        <f>'F4.2'!AU324</f>
        <v>0</v>
      </c>
      <c r="K717" s="405"/>
      <c r="L717" s="405"/>
      <c r="M717" s="404">
        <f t="shared" si="92"/>
        <v>0</v>
      </c>
      <c r="N717" s="404">
        <f t="shared" si="93"/>
        <v>2.8149E-3</v>
      </c>
    </row>
    <row r="718" spans="1:14" ht="30" hidden="1" outlineLevel="1">
      <c r="A718" s="68">
        <f t="shared" si="101"/>
        <v>90</v>
      </c>
      <c r="B718" s="123" t="str">
        <f t="shared" si="101"/>
        <v>Asset Recived From Project-U#8-CHP-ILMS,METAL DETECTOR,BELT WEIGHER</v>
      </c>
      <c r="C718" s="53" t="str">
        <f t="shared" si="101"/>
        <v>N.A.</v>
      </c>
      <c r="D718" s="403" t="str">
        <f t="shared" si="101"/>
        <v>-</v>
      </c>
      <c r="E718" s="118">
        <f t="shared" si="101"/>
        <v>0</v>
      </c>
      <c r="F718" s="404">
        <f t="shared" si="94"/>
        <v>1.170412E-3</v>
      </c>
      <c r="G718" s="404">
        <f t="shared" si="95"/>
        <v>0</v>
      </c>
      <c r="H718" s="404">
        <f t="shared" si="91"/>
        <v>1.170412E-3</v>
      </c>
      <c r="I718" s="404">
        <f>'F4.2'!V325</f>
        <v>0</v>
      </c>
      <c r="J718" s="404">
        <f>'F4.2'!AU325</f>
        <v>0</v>
      </c>
      <c r="K718" s="405"/>
      <c r="L718" s="405"/>
      <c r="M718" s="404">
        <f t="shared" si="92"/>
        <v>0</v>
      </c>
      <c r="N718" s="404">
        <f t="shared" si="93"/>
        <v>1.170412E-3</v>
      </c>
    </row>
    <row r="719" spans="1:14" hidden="1" outlineLevel="1">
      <c r="A719" s="68">
        <f t="shared" si="101"/>
        <v>91</v>
      </c>
      <c r="B719" s="123" t="str">
        <f t="shared" si="101"/>
        <v>Asset Recived From Project-U#8-CHP-IMPACT CRUSHER-10515</v>
      </c>
      <c r="C719" s="53" t="str">
        <f t="shared" si="101"/>
        <v>N.A.</v>
      </c>
      <c r="D719" s="403" t="str">
        <f t="shared" si="101"/>
        <v>-</v>
      </c>
      <c r="E719" s="118">
        <f t="shared" si="101"/>
        <v>0</v>
      </c>
      <c r="F719" s="404">
        <f t="shared" si="94"/>
        <v>2.0637770000000001E-3</v>
      </c>
      <c r="G719" s="404">
        <f t="shared" si="95"/>
        <v>0</v>
      </c>
      <c r="H719" s="404">
        <f t="shared" ref="H719:H782" si="102">F719-G719</f>
        <v>2.0637770000000001E-3</v>
      </c>
      <c r="I719" s="404">
        <f>'F4.2'!V326</f>
        <v>0</v>
      </c>
      <c r="J719" s="404">
        <f>'F4.2'!AU326</f>
        <v>0</v>
      </c>
      <c r="K719" s="405"/>
      <c r="L719" s="405"/>
      <c r="M719" s="404">
        <f t="shared" ref="M719:M782" si="103">SUM(J719:L719)</f>
        <v>0</v>
      </c>
      <c r="N719" s="404">
        <f t="shared" ref="N719:N782" si="104">H719+I719-M719</f>
        <v>2.0637770000000001E-3</v>
      </c>
    </row>
    <row r="720" spans="1:14" hidden="1" outlineLevel="1">
      <c r="A720" s="68">
        <f t="shared" si="101"/>
        <v>92</v>
      </c>
      <c r="B720" s="123" t="str">
        <f t="shared" si="101"/>
        <v>Project-U#8-CHP-STRACKER CUM RECLAIMER-10515</v>
      </c>
      <c r="C720" s="53" t="str">
        <f t="shared" si="101"/>
        <v>N.A.</v>
      </c>
      <c r="D720" s="403" t="str">
        <f t="shared" si="101"/>
        <v>-</v>
      </c>
      <c r="E720" s="118">
        <f t="shared" si="101"/>
        <v>0</v>
      </c>
      <c r="F720" s="404">
        <f t="shared" si="94"/>
        <v>8.2014210000000004E-3</v>
      </c>
      <c r="G720" s="404">
        <f t="shared" si="95"/>
        <v>0</v>
      </c>
      <c r="H720" s="404">
        <f t="shared" si="102"/>
        <v>8.2014210000000004E-3</v>
      </c>
      <c r="I720" s="404">
        <f>'F4.2'!V327</f>
        <v>0</v>
      </c>
      <c r="J720" s="404">
        <f>'F4.2'!AU327</f>
        <v>0</v>
      </c>
      <c r="K720" s="405"/>
      <c r="L720" s="405"/>
      <c r="M720" s="404">
        <f t="shared" si="103"/>
        <v>0</v>
      </c>
      <c r="N720" s="404">
        <f t="shared" si="104"/>
        <v>8.2014210000000004E-3</v>
      </c>
    </row>
    <row r="721" spans="1:14" hidden="1" outlineLevel="1">
      <c r="A721" s="68">
        <f t="shared" ref="A721:E730" si="105">A328</f>
        <v>93</v>
      </c>
      <c r="B721" s="123" t="str">
        <f t="shared" si="105"/>
        <v>Project-U#8-CHP-SIDE DISCHARGE TYPE WAGON TRIPPLER</v>
      </c>
      <c r="C721" s="53" t="str">
        <f t="shared" si="105"/>
        <v>N.A.</v>
      </c>
      <c r="D721" s="403" t="str">
        <f t="shared" si="105"/>
        <v>-</v>
      </c>
      <c r="E721" s="118">
        <f t="shared" si="105"/>
        <v>0</v>
      </c>
      <c r="F721" s="404">
        <f t="shared" ref="F721:F784" si="106">F328+I328</f>
        <v>7.783575E-3</v>
      </c>
      <c r="G721" s="404">
        <f t="shared" ref="G721:G784" si="107">G328+M328</f>
        <v>0</v>
      </c>
      <c r="H721" s="404">
        <f t="shared" si="102"/>
        <v>7.783575E-3</v>
      </c>
      <c r="I721" s="404">
        <f>'F4.2'!V328</f>
        <v>0</v>
      </c>
      <c r="J721" s="404">
        <f>'F4.2'!AU328</f>
        <v>0</v>
      </c>
      <c r="K721" s="405"/>
      <c r="L721" s="405"/>
      <c r="M721" s="404">
        <f t="shared" si="103"/>
        <v>0</v>
      </c>
      <c r="N721" s="404">
        <f t="shared" si="104"/>
        <v>7.783575E-3</v>
      </c>
    </row>
    <row r="722" spans="1:14" hidden="1" outlineLevel="1">
      <c r="A722" s="68">
        <f t="shared" si="105"/>
        <v>94</v>
      </c>
      <c r="B722" s="123" t="str">
        <f t="shared" si="105"/>
        <v>Project-U#8-Coal Handling Plant-M.S.-10515</v>
      </c>
      <c r="C722" s="53" t="str">
        <f t="shared" si="105"/>
        <v>N.A.</v>
      </c>
      <c r="D722" s="403" t="str">
        <f t="shared" si="105"/>
        <v>-</v>
      </c>
      <c r="E722" s="118">
        <f t="shared" si="105"/>
        <v>0</v>
      </c>
      <c r="F722" s="404">
        <f t="shared" si="106"/>
        <v>3.4267400000000001E-4</v>
      </c>
      <c r="G722" s="404">
        <f t="shared" si="107"/>
        <v>0</v>
      </c>
      <c r="H722" s="404">
        <f t="shared" si="102"/>
        <v>3.4267400000000001E-4</v>
      </c>
      <c r="I722" s="404">
        <f>'F4.2'!V329</f>
        <v>0</v>
      </c>
      <c r="J722" s="404">
        <f>'F4.2'!AU329</f>
        <v>0</v>
      </c>
      <c r="K722" s="405"/>
      <c r="L722" s="405"/>
      <c r="M722" s="404">
        <f t="shared" si="103"/>
        <v>0</v>
      </c>
      <c r="N722" s="404">
        <f t="shared" si="104"/>
        <v>3.4267400000000001E-4</v>
      </c>
    </row>
    <row r="723" spans="1:14" hidden="1" outlineLevel="1">
      <c r="A723" s="68">
        <f t="shared" si="105"/>
        <v>95</v>
      </c>
      <c r="B723" s="123" t="str">
        <f t="shared" si="105"/>
        <v>Project-U#8-communication system-10572</v>
      </c>
      <c r="C723" s="53" t="str">
        <f t="shared" si="105"/>
        <v>N.A.</v>
      </c>
      <c r="D723" s="403" t="str">
        <f t="shared" si="105"/>
        <v>-</v>
      </c>
      <c r="E723" s="118">
        <f t="shared" si="105"/>
        <v>0</v>
      </c>
      <c r="F723" s="404">
        <f t="shared" si="106"/>
        <v>1.92531E-3</v>
      </c>
      <c r="G723" s="404">
        <f t="shared" si="107"/>
        <v>0</v>
      </c>
      <c r="H723" s="404">
        <f t="shared" si="102"/>
        <v>1.92531E-3</v>
      </c>
      <c r="I723" s="404">
        <f>'F4.2'!V330</f>
        <v>0</v>
      </c>
      <c r="J723" s="404">
        <f>'F4.2'!AU330</f>
        <v>0</v>
      </c>
      <c r="K723" s="405"/>
      <c r="L723" s="405"/>
      <c r="M723" s="404">
        <f t="shared" si="103"/>
        <v>0</v>
      </c>
      <c r="N723" s="404">
        <f t="shared" si="104"/>
        <v>1.92531E-3</v>
      </c>
    </row>
    <row r="724" spans="1:14" hidden="1" outlineLevel="1">
      <c r="A724" s="68">
        <f t="shared" si="105"/>
        <v>96</v>
      </c>
      <c r="B724" s="123" t="str">
        <f t="shared" si="105"/>
        <v>Project-U#8-UPS INVERTORS-10563</v>
      </c>
      <c r="C724" s="53" t="str">
        <f t="shared" si="105"/>
        <v>N.A.</v>
      </c>
      <c r="D724" s="403" t="str">
        <f t="shared" si="105"/>
        <v>-</v>
      </c>
      <c r="E724" s="118">
        <f t="shared" si="105"/>
        <v>0</v>
      </c>
      <c r="F724" s="404">
        <f t="shared" si="106"/>
        <v>5.1465199999999999E-4</v>
      </c>
      <c r="G724" s="404">
        <f t="shared" si="107"/>
        <v>0</v>
      </c>
      <c r="H724" s="404">
        <f t="shared" si="102"/>
        <v>5.1465199999999999E-4</v>
      </c>
      <c r="I724" s="404">
        <f>'F4.2'!V331</f>
        <v>0</v>
      </c>
      <c r="J724" s="404">
        <f>'F4.2'!AU331</f>
        <v>0</v>
      </c>
      <c r="K724" s="405"/>
      <c r="L724" s="405"/>
      <c r="M724" s="404">
        <f t="shared" si="103"/>
        <v>0</v>
      </c>
      <c r="N724" s="404">
        <f t="shared" si="104"/>
        <v>5.1465199999999999E-4</v>
      </c>
    </row>
    <row r="725" spans="1:14" hidden="1" outlineLevel="1">
      <c r="A725" s="68">
        <f t="shared" si="105"/>
        <v>97</v>
      </c>
      <c r="B725" s="123" t="str">
        <f t="shared" si="105"/>
        <v>Project-U#8-UPS ACDS-10563</v>
      </c>
      <c r="C725" s="53" t="str">
        <f t="shared" si="105"/>
        <v>N.A.</v>
      </c>
      <c r="D725" s="403" t="str">
        <f t="shared" si="105"/>
        <v>-</v>
      </c>
      <c r="E725" s="118">
        <f t="shared" si="105"/>
        <v>0</v>
      </c>
      <c r="F725" s="404">
        <f t="shared" si="106"/>
        <v>8.9956000000000004E-5</v>
      </c>
      <c r="G725" s="404">
        <f t="shared" si="107"/>
        <v>0</v>
      </c>
      <c r="H725" s="404">
        <f t="shared" si="102"/>
        <v>8.9956000000000004E-5</v>
      </c>
      <c r="I725" s="404">
        <f>'F4.2'!V332</f>
        <v>0</v>
      </c>
      <c r="J725" s="404">
        <f>'F4.2'!AU332</f>
        <v>0</v>
      </c>
      <c r="K725" s="405"/>
      <c r="L725" s="405"/>
      <c r="M725" s="404">
        <f t="shared" si="103"/>
        <v>0</v>
      </c>
      <c r="N725" s="404">
        <f t="shared" si="104"/>
        <v>8.9956000000000004E-5</v>
      </c>
    </row>
    <row r="726" spans="1:14" hidden="1" outlineLevel="1">
      <c r="A726" s="68">
        <f t="shared" si="105"/>
        <v>98</v>
      </c>
      <c r="B726" s="123" t="str">
        <f t="shared" si="105"/>
        <v>Project-U#8-UPS BATTERIRERS-10563</v>
      </c>
      <c r="C726" s="53" t="str">
        <f t="shared" si="105"/>
        <v>N.A.</v>
      </c>
      <c r="D726" s="403" t="str">
        <f t="shared" si="105"/>
        <v>-</v>
      </c>
      <c r="E726" s="118">
        <f t="shared" si="105"/>
        <v>0</v>
      </c>
      <c r="F726" s="404">
        <f t="shared" si="106"/>
        <v>5.1465199999999999E-4</v>
      </c>
      <c r="G726" s="404">
        <f t="shared" si="107"/>
        <v>0</v>
      </c>
      <c r="H726" s="404">
        <f t="shared" si="102"/>
        <v>5.1465199999999999E-4</v>
      </c>
      <c r="I726" s="404">
        <f>'F4.2'!V333</f>
        <v>0</v>
      </c>
      <c r="J726" s="404">
        <f>'F4.2'!AU333</f>
        <v>0</v>
      </c>
      <c r="K726" s="405"/>
      <c r="L726" s="405"/>
      <c r="M726" s="404">
        <f t="shared" si="103"/>
        <v>0</v>
      </c>
      <c r="N726" s="404">
        <f t="shared" si="104"/>
        <v>5.1465199999999999E-4</v>
      </c>
    </row>
    <row r="727" spans="1:14" hidden="1" outlineLevel="1">
      <c r="A727" s="68">
        <f t="shared" si="105"/>
        <v>99</v>
      </c>
      <c r="B727" s="123" t="str">
        <f t="shared" si="105"/>
        <v>Project-U#8-24V BATTERY CHARGERS (SGTG)-10563</v>
      </c>
      <c r="C727" s="53" t="str">
        <f t="shared" si="105"/>
        <v>N.A.</v>
      </c>
      <c r="D727" s="403" t="str">
        <f t="shared" si="105"/>
        <v>-</v>
      </c>
      <c r="E727" s="118">
        <f t="shared" si="105"/>
        <v>0</v>
      </c>
      <c r="F727" s="404">
        <f t="shared" si="106"/>
        <v>2.28734E-4</v>
      </c>
      <c r="G727" s="404">
        <f t="shared" si="107"/>
        <v>0</v>
      </c>
      <c r="H727" s="404">
        <f t="shared" si="102"/>
        <v>2.28734E-4</v>
      </c>
      <c r="I727" s="404">
        <f>'F4.2'!V334</f>
        <v>0</v>
      </c>
      <c r="J727" s="404">
        <f>'F4.2'!AU334</f>
        <v>0</v>
      </c>
      <c r="K727" s="405"/>
      <c r="L727" s="405"/>
      <c r="M727" s="404">
        <f t="shared" si="103"/>
        <v>0</v>
      </c>
      <c r="N727" s="404">
        <f t="shared" si="104"/>
        <v>2.28734E-4</v>
      </c>
    </row>
    <row r="728" spans="1:14" hidden="1" outlineLevel="1">
      <c r="A728" s="68">
        <f t="shared" si="105"/>
        <v>100</v>
      </c>
      <c r="B728" s="123" t="str">
        <f t="shared" si="105"/>
        <v>Project-U#8-24V BATTERY CHARGERS (BOP)-10563</v>
      </c>
      <c r="C728" s="53" t="str">
        <f t="shared" si="105"/>
        <v>N.A.</v>
      </c>
      <c r="D728" s="403" t="str">
        <f t="shared" si="105"/>
        <v>-</v>
      </c>
      <c r="E728" s="118">
        <f t="shared" si="105"/>
        <v>0</v>
      </c>
      <c r="F728" s="404">
        <f t="shared" si="106"/>
        <v>2.28734E-4</v>
      </c>
      <c r="G728" s="404">
        <f t="shared" si="107"/>
        <v>0</v>
      </c>
      <c r="H728" s="404">
        <f t="shared" si="102"/>
        <v>2.28734E-4</v>
      </c>
      <c r="I728" s="404">
        <f>'F4.2'!V335</f>
        <v>0</v>
      </c>
      <c r="J728" s="404">
        <f>'F4.2'!AU335</f>
        <v>0</v>
      </c>
      <c r="K728" s="405"/>
      <c r="L728" s="405"/>
      <c r="M728" s="404">
        <f t="shared" si="103"/>
        <v>0</v>
      </c>
      <c r="N728" s="404">
        <f t="shared" si="104"/>
        <v>2.28734E-4</v>
      </c>
    </row>
    <row r="729" spans="1:14" hidden="1" outlineLevel="1">
      <c r="A729" s="68">
        <f t="shared" si="105"/>
        <v>101</v>
      </c>
      <c r="B729" s="123" t="str">
        <f t="shared" si="105"/>
        <v>Project-U#8-BATTERIS FOR (SGTG)-10563</v>
      </c>
      <c r="C729" s="53" t="str">
        <f t="shared" si="105"/>
        <v>N.A.</v>
      </c>
      <c r="D729" s="403" t="str">
        <f t="shared" si="105"/>
        <v>-</v>
      </c>
      <c r="E729" s="118">
        <f t="shared" si="105"/>
        <v>0</v>
      </c>
      <c r="F729" s="404">
        <f t="shared" si="106"/>
        <v>2.28734E-4</v>
      </c>
      <c r="G729" s="404">
        <f t="shared" si="107"/>
        <v>0</v>
      </c>
      <c r="H729" s="404">
        <f t="shared" si="102"/>
        <v>2.28734E-4</v>
      </c>
      <c r="I729" s="404">
        <f>'F4.2'!V336</f>
        <v>0</v>
      </c>
      <c r="J729" s="404">
        <f>'F4.2'!AU336</f>
        <v>0</v>
      </c>
      <c r="K729" s="405"/>
      <c r="L729" s="405"/>
      <c r="M729" s="404">
        <f t="shared" si="103"/>
        <v>0</v>
      </c>
      <c r="N729" s="404">
        <f t="shared" si="104"/>
        <v>2.28734E-4</v>
      </c>
    </row>
    <row r="730" spans="1:14" hidden="1" outlineLevel="1">
      <c r="A730" s="68">
        <f t="shared" si="105"/>
        <v>102</v>
      </c>
      <c r="B730" s="123" t="str">
        <f t="shared" si="105"/>
        <v>Project-U#8-BATTERIS FOR (BOP)-10563</v>
      </c>
      <c r="C730" s="53" t="str">
        <f t="shared" si="105"/>
        <v>N.A.</v>
      </c>
      <c r="D730" s="403" t="str">
        <f t="shared" si="105"/>
        <v>-</v>
      </c>
      <c r="E730" s="118">
        <f t="shared" si="105"/>
        <v>0</v>
      </c>
      <c r="F730" s="404">
        <f t="shared" si="106"/>
        <v>2.28734E-4</v>
      </c>
      <c r="G730" s="404">
        <f t="shared" si="107"/>
        <v>0</v>
      </c>
      <c r="H730" s="404">
        <f t="shared" si="102"/>
        <v>2.28734E-4</v>
      </c>
      <c r="I730" s="404">
        <f>'F4.2'!V337</f>
        <v>0</v>
      </c>
      <c r="J730" s="404">
        <f>'F4.2'!AU337</f>
        <v>0</v>
      </c>
      <c r="K730" s="405"/>
      <c r="L730" s="405"/>
      <c r="M730" s="404">
        <f t="shared" si="103"/>
        <v>0</v>
      </c>
      <c r="N730" s="404">
        <f t="shared" si="104"/>
        <v>2.28734E-4</v>
      </c>
    </row>
    <row r="731" spans="1:14" hidden="1" outlineLevel="1">
      <c r="A731" s="68">
        <f t="shared" ref="A731:E740" si="108">A338</f>
        <v>103</v>
      </c>
      <c r="B731" s="123" t="str">
        <f t="shared" si="108"/>
        <v>Project-U#8-DCDB(SGTG)-10563</v>
      </c>
      <c r="C731" s="53" t="str">
        <f t="shared" si="108"/>
        <v>N.A.</v>
      </c>
      <c r="D731" s="403" t="str">
        <f t="shared" si="108"/>
        <v>-</v>
      </c>
      <c r="E731" s="118">
        <f t="shared" si="108"/>
        <v>0</v>
      </c>
      <c r="F731" s="404">
        <f t="shared" si="106"/>
        <v>5.7182999999999998E-5</v>
      </c>
      <c r="G731" s="404">
        <f t="shared" si="107"/>
        <v>0</v>
      </c>
      <c r="H731" s="404">
        <f t="shared" si="102"/>
        <v>5.7182999999999998E-5</v>
      </c>
      <c r="I731" s="404">
        <f>'F4.2'!V338</f>
        <v>0</v>
      </c>
      <c r="J731" s="404">
        <f>'F4.2'!AU338</f>
        <v>0</v>
      </c>
      <c r="K731" s="405"/>
      <c r="L731" s="405"/>
      <c r="M731" s="404">
        <f t="shared" si="103"/>
        <v>0</v>
      </c>
      <c r="N731" s="404">
        <f t="shared" si="104"/>
        <v>5.7182999999999998E-5</v>
      </c>
    </row>
    <row r="732" spans="1:14" hidden="1" outlineLevel="1">
      <c r="A732" s="68">
        <f t="shared" si="108"/>
        <v>104</v>
      </c>
      <c r="B732" s="123" t="str">
        <f t="shared" si="108"/>
        <v>Project-U#8-DCDB(BOP)-10563</v>
      </c>
      <c r="C732" s="53" t="str">
        <f t="shared" si="108"/>
        <v>N.A.</v>
      </c>
      <c r="D732" s="403" t="str">
        <f t="shared" si="108"/>
        <v>-</v>
      </c>
      <c r="E732" s="118">
        <f t="shared" si="108"/>
        <v>0</v>
      </c>
      <c r="F732" s="404">
        <f t="shared" si="106"/>
        <v>5.7182999999999998E-5</v>
      </c>
      <c r="G732" s="404">
        <f t="shared" si="107"/>
        <v>0</v>
      </c>
      <c r="H732" s="404">
        <f t="shared" si="102"/>
        <v>5.7182999999999998E-5</v>
      </c>
      <c r="I732" s="404">
        <f>'F4.2'!V339</f>
        <v>0</v>
      </c>
      <c r="J732" s="404">
        <f>'F4.2'!AU339</f>
        <v>0</v>
      </c>
      <c r="K732" s="405"/>
      <c r="L732" s="405"/>
      <c r="M732" s="404">
        <f t="shared" si="103"/>
        <v>0</v>
      </c>
      <c r="N732" s="404">
        <f t="shared" si="104"/>
        <v>5.7182999999999998E-5</v>
      </c>
    </row>
    <row r="733" spans="1:14" hidden="1" outlineLevel="1">
      <c r="A733" s="68">
        <f t="shared" si="108"/>
        <v>105</v>
      </c>
      <c r="B733" s="123" t="str">
        <f t="shared" si="108"/>
        <v>Project-U#8-Controls &amp; Instru. for Main Plant(BTG)</v>
      </c>
      <c r="C733" s="53" t="str">
        <f t="shared" si="108"/>
        <v>N.A.</v>
      </c>
      <c r="D733" s="403" t="str">
        <f t="shared" si="108"/>
        <v>-</v>
      </c>
      <c r="E733" s="118">
        <f t="shared" si="108"/>
        <v>0</v>
      </c>
      <c r="F733" s="404">
        <f t="shared" si="106"/>
        <v>4.4292073000000001E-2</v>
      </c>
      <c r="G733" s="404">
        <f t="shared" si="107"/>
        <v>0</v>
      </c>
      <c r="H733" s="404">
        <f t="shared" si="102"/>
        <v>4.4292073000000001E-2</v>
      </c>
      <c r="I733" s="404">
        <f>'F4.2'!V340</f>
        <v>0</v>
      </c>
      <c r="J733" s="404">
        <f>'F4.2'!AU340</f>
        <v>0</v>
      </c>
      <c r="K733" s="405"/>
      <c r="L733" s="405"/>
      <c r="M733" s="404">
        <f t="shared" si="103"/>
        <v>0</v>
      </c>
      <c r="N733" s="404">
        <f t="shared" si="104"/>
        <v>4.4292073000000001E-2</v>
      </c>
    </row>
    <row r="734" spans="1:14" hidden="1" outlineLevel="1">
      <c r="A734" s="68">
        <f t="shared" si="108"/>
        <v>106</v>
      </c>
      <c r="B734" s="123" t="str">
        <f t="shared" si="108"/>
        <v>Project-U#8-CW Chlorination system-10509</v>
      </c>
      <c r="C734" s="53" t="str">
        <f t="shared" si="108"/>
        <v>N.A.</v>
      </c>
      <c r="D734" s="403" t="str">
        <f t="shared" si="108"/>
        <v>-</v>
      </c>
      <c r="E734" s="118">
        <f t="shared" si="108"/>
        <v>0</v>
      </c>
      <c r="F734" s="404">
        <f t="shared" si="106"/>
        <v>1.1973800000000001E-3</v>
      </c>
      <c r="G734" s="404">
        <f t="shared" si="107"/>
        <v>0</v>
      </c>
      <c r="H734" s="404">
        <f t="shared" si="102"/>
        <v>1.1973800000000001E-3</v>
      </c>
      <c r="I734" s="404">
        <f>'F4.2'!V341</f>
        <v>0</v>
      </c>
      <c r="J734" s="404">
        <f>'F4.2'!AU341</f>
        <v>0</v>
      </c>
      <c r="K734" s="405"/>
      <c r="L734" s="405"/>
      <c r="M734" s="404">
        <f t="shared" si="103"/>
        <v>0</v>
      </c>
      <c r="N734" s="404">
        <f t="shared" si="104"/>
        <v>1.1973800000000001E-3</v>
      </c>
    </row>
    <row r="735" spans="1:14" hidden="1" outlineLevel="1">
      <c r="A735" s="68">
        <f t="shared" si="108"/>
        <v>107</v>
      </c>
      <c r="B735" s="123" t="str">
        <f t="shared" si="108"/>
        <v>Project-U#8-D.G.SET-10509</v>
      </c>
      <c r="C735" s="53" t="str">
        <f t="shared" si="108"/>
        <v>N.A.</v>
      </c>
      <c r="D735" s="403" t="str">
        <f t="shared" si="108"/>
        <v>-</v>
      </c>
      <c r="E735" s="118">
        <f t="shared" si="108"/>
        <v>0</v>
      </c>
      <c r="F735" s="404">
        <f t="shared" si="106"/>
        <v>3.7894E-5</v>
      </c>
      <c r="G735" s="404">
        <f t="shared" si="107"/>
        <v>0</v>
      </c>
      <c r="H735" s="404">
        <f t="shared" si="102"/>
        <v>3.7894E-5</v>
      </c>
      <c r="I735" s="404">
        <f>'F4.2'!V342</f>
        <v>0</v>
      </c>
      <c r="J735" s="404">
        <f>'F4.2'!AU342</f>
        <v>0</v>
      </c>
      <c r="K735" s="405"/>
      <c r="L735" s="405"/>
      <c r="M735" s="404">
        <f t="shared" si="103"/>
        <v>0</v>
      </c>
      <c r="N735" s="404">
        <f t="shared" si="104"/>
        <v>3.7894E-5</v>
      </c>
    </row>
    <row r="736" spans="1:14" hidden="1" outlineLevel="1">
      <c r="A736" s="68">
        <f t="shared" si="108"/>
        <v>108</v>
      </c>
      <c r="B736" s="123" t="str">
        <f t="shared" si="108"/>
        <v>Project-U#8-D.M.Water System-10509</v>
      </c>
      <c r="C736" s="53" t="str">
        <f t="shared" si="108"/>
        <v>N.A.</v>
      </c>
      <c r="D736" s="403" t="str">
        <f t="shared" si="108"/>
        <v>-</v>
      </c>
      <c r="E736" s="118">
        <f t="shared" si="108"/>
        <v>0</v>
      </c>
      <c r="F736" s="404">
        <f t="shared" si="106"/>
        <v>5.7850250000000001E-3</v>
      </c>
      <c r="G736" s="404">
        <f t="shared" si="107"/>
        <v>0</v>
      </c>
      <c r="H736" s="404">
        <f t="shared" si="102"/>
        <v>5.7850250000000001E-3</v>
      </c>
      <c r="I736" s="404">
        <f>'F4.2'!V343</f>
        <v>0</v>
      </c>
      <c r="J736" s="404">
        <f>'F4.2'!AU343</f>
        <v>0</v>
      </c>
      <c r="K736" s="405"/>
      <c r="L736" s="405"/>
      <c r="M736" s="404">
        <f t="shared" si="103"/>
        <v>0</v>
      </c>
      <c r="N736" s="404">
        <f t="shared" si="104"/>
        <v>5.7850250000000001E-3</v>
      </c>
    </row>
    <row r="737" spans="1:14" hidden="1" outlineLevel="1">
      <c r="A737" s="68">
        <f t="shared" si="108"/>
        <v>109</v>
      </c>
      <c r="B737" s="123" t="str">
        <f t="shared" si="108"/>
        <v>Project-U#8-DG set- Manadatory Spares-10509</v>
      </c>
      <c r="C737" s="53" t="str">
        <f t="shared" si="108"/>
        <v>N.A.</v>
      </c>
      <c r="D737" s="403" t="str">
        <f t="shared" si="108"/>
        <v>-</v>
      </c>
      <c r="E737" s="118">
        <f t="shared" si="108"/>
        <v>0</v>
      </c>
      <c r="F737" s="404">
        <f t="shared" si="106"/>
        <v>2.5003999999999998E-4</v>
      </c>
      <c r="G737" s="404">
        <f t="shared" si="107"/>
        <v>0</v>
      </c>
      <c r="H737" s="404">
        <f t="shared" si="102"/>
        <v>2.5003999999999998E-4</v>
      </c>
      <c r="I737" s="404">
        <f>'F4.2'!V344</f>
        <v>0</v>
      </c>
      <c r="J737" s="404">
        <f>'F4.2'!AU344</f>
        <v>0</v>
      </c>
      <c r="K737" s="405"/>
      <c r="L737" s="405"/>
      <c r="M737" s="404">
        <f t="shared" si="103"/>
        <v>0</v>
      </c>
      <c r="N737" s="404">
        <f t="shared" si="104"/>
        <v>2.5003999999999998E-4</v>
      </c>
    </row>
    <row r="738" spans="1:14" hidden="1" outlineLevel="1">
      <c r="A738" s="68">
        <f t="shared" si="108"/>
        <v>110</v>
      </c>
      <c r="B738" s="123" t="str">
        <f t="shared" si="108"/>
        <v>Project-U#8-DG Set Room cum Air Compressor House</v>
      </c>
      <c r="C738" s="53" t="str">
        <f t="shared" si="108"/>
        <v>N.A.</v>
      </c>
      <c r="D738" s="403" t="str">
        <f t="shared" si="108"/>
        <v>-</v>
      </c>
      <c r="E738" s="118">
        <f t="shared" si="108"/>
        <v>0</v>
      </c>
      <c r="F738" s="404">
        <f t="shared" si="106"/>
        <v>5.5794089999999996E-3</v>
      </c>
      <c r="G738" s="404">
        <f t="shared" si="107"/>
        <v>0</v>
      </c>
      <c r="H738" s="404">
        <f t="shared" si="102"/>
        <v>5.5794089999999996E-3</v>
      </c>
      <c r="I738" s="404">
        <f>'F4.2'!V345</f>
        <v>0</v>
      </c>
      <c r="J738" s="404">
        <f>'F4.2'!AU345</f>
        <v>0</v>
      </c>
      <c r="K738" s="405"/>
      <c r="L738" s="405"/>
      <c r="M738" s="404">
        <f t="shared" si="103"/>
        <v>0</v>
      </c>
      <c r="N738" s="404">
        <f t="shared" si="104"/>
        <v>5.5794089999999996E-3</v>
      </c>
    </row>
    <row r="739" spans="1:14" hidden="1" outlineLevel="1">
      <c r="A739" s="68">
        <f t="shared" si="108"/>
        <v>111</v>
      </c>
      <c r="B739" s="123" t="str">
        <f t="shared" si="108"/>
        <v>Project-U#8-Steel for TechnologicalStructure-10501</v>
      </c>
      <c r="C739" s="53" t="str">
        <f t="shared" si="108"/>
        <v>N.A.</v>
      </c>
      <c r="D739" s="403" t="str">
        <f t="shared" si="108"/>
        <v>-</v>
      </c>
      <c r="E739" s="118">
        <f t="shared" si="108"/>
        <v>0</v>
      </c>
      <c r="F739" s="404">
        <f t="shared" si="106"/>
        <v>0.14835727600000001</v>
      </c>
      <c r="G739" s="404">
        <f t="shared" si="107"/>
        <v>0</v>
      </c>
      <c r="H739" s="404">
        <f t="shared" si="102"/>
        <v>0.14835727600000001</v>
      </c>
      <c r="I739" s="404">
        <f>'F4.2'!V346</f>
        <v>0</v>
      </c>
      <c r="J739" s="404">
        <f>'F4.2'!AU346</f>
        <v>0</v>
      </c>
      <c r="K739" s="405"/>
      <c r="L739" s="405"/>
      <c r="M739" s="404">
        <f t="shared" si="103"/>
        <v>0</v>
      </c>
      <c r="N739" s="404">
        <f t="shared" si="104"/>
        <v>0.14835727600000001</v>
      </c>
    </row>
    <row r="740" spans="1:14" hidden="1" outlineLevel="1">
      <c r="A740" s="68">
        <f t="shared" si="108"/>
        <v>112</v>
      </c>
      <c r="B740" s="123" t="str">
        <f t="shared" si="108"/>
        <v>Project-U#8-Electrical Package for BOP-10509</v>
      </c>
      <c r="C740" s="53" t="str">
        <f t="shared" si="108"/>
        <v>N.A.</v>
      </c>
      <c r="D740" s="403" t="str">
        <f t="shared" si="108"/>
        <v>-</v>
      </c>
      <c r="E740" s="118">
        <f t="shared" si="108"/>
        <v>0</v>
      </c>
      <c r="F740" s="404">
        <f t="shared" si="106"/>
        <v>2.4904469999999998E-3</v>
      </c>
      <c r="G740" s="404">
        <f t="shared" si="107"/>
        <v>0</v>
      </c>
      <c r="H740" s="404">
        <f t="shared" si="102"/>
        <v>2.4904469999999998E-3</v>
      </c>
      <c r="I740" s="404">
        <f>'F4.2'!V347</f>
        <v>0</v>
      </c>
      <c r="J740" s="404">
        <f>'F4.2'!AU347</f>
        <v>0</v>
      </c>
      <c r="K740" s="405"/>
      <c r="L740" s="405"/>
      <c r="M740" s="404">
        <f t="shared" si="103"/>
        <v>0</v>
      </c>
      <c r="N740" s="404">
        <f t="shared" si="104"/>
        <v>2.4904469999999998E-3</v>
      </c>
    </row>
    <row r="741" spans="1:14" hidden="1" outlineLevel="1">
      <c r="A741" s="68">
        <f t="shared" ref="A741:E750" si="109">A348</f>
        <v>113</v>
      </c>
      <c r="B741" s="123" t="str">
        <f t="shared" si="109"/>
        <v>Project-U#8-Electrical CHARGES-10509</v>
      </c>
      <c r="C741" s="53" t="str">
        <f t="shared" si="109"/>
        <v>N.A.</v>
      </c>
      <c r="D741" s="403" t="str">
        <f t="shared" si="109"/>
        <v>-</v>
      </c>
      <c r="E741" s="118">
        <f t="shared" si="109"/>
        <v>0</v>
      </c>
      <c r="F741" s="404">
        <f t="shared" si="106"/>
        <v>4.1155000000000002E-5</v>
      </c>
      <c r="G741" s="404">
        <f t="shared" si="107"/>
        <v>0</v>
      </c>
      <c r="H741" s="404">
        <f t="shared" si="102"/>
        <v>4.1155000000000002E-5</v>
      </c>
      <c r="I741" s="404">
        <f>'F4.2'!V348</f>
        <v>0</v>
      </c>
      <c r="J741" s="404">
        <f>'F4.2'!AU348</f>
        <v>0</v>
      </c>
      <c r="K741" s="405"/>
      <c r="L741" s="405"/>
      <c r="M741" s="404">
        <f t="shared" si="103"/>
        <v>0</v>
      </c>
      <c r="N741" s="404">
        <f t="shared" si="104"/>
        <v>4.1155000000000002E-5</v>
      </c>
    </row>
    <row r="742" spans="1:14" hidden="1" outlineLevel="1">
      <c r="A742" s="68">
        <f t="shared" si="109"/>
        <v>114</v>
      </c>
      <c r="B742" s="123" t="str">
        <f t="shared" si="109"/>
        <v>Project-U#8-Electrical Package for BOP-Mandatory</v>
      </c>
      <c r="C742" s="53" t="str">
        <f t="shared" si="109"/>
        <v>N.A.</v>
      </c>
      <c r="D742" s="403" t="str">
        <f t="shared" si="109"/>
        <v>-</v>
      </c>
      <c r="E742" s="118">
        <f t="shared" si="109"/>
        <v>0</v>
      </c>
      <c r="F742" s="404">
        <f t="shared" si="106"/>
        <v>2.7569600000000002E-4</v>
      </c>
      <c r="G742" s="404">
        <f t="shared" si="107"/>
        <v>0</v>
      </c>
      <c r="H742" s="404">
        <f t="shared" si="102"/>
        <v>2.7569600000000002E-4</v>
      </c>
      <c r="I742" s="404">
        <f>'F4.2'!V349</f>
        <v>0</v>
      </c>
      <c r="J742" s="404">
        <f>'F4.2'!AU349</f>
        <v>0</v>
      </c>
      <c r="K742" s="405"/>
      <c r="L742" s="405"/>
      <c r="M742" s="404">
        <f t="shared" si="103"/>
        <v>0</v>
      </c>
      <c r="N742" s="404">
        <f t="shared" si="104"/>
        <v>2.7569600000000002E-4</v>
      </c>
    </row>
    <row r="743" spans="1:14" hidden="1" outlineLevel="1">
      <c r="A743" s="68">
        <f t="shared" si="109"/>
        <v>115</v>
      </c>
      <c r="B743" s="123" t="str">
        <f t="shared" si="109"/>
        <v>Project-U#8-Fire Protection, Alarm &amp; Detection</v>
      </c>
      <c r="C743" s="53" t="str">
        <f t="shared" si="109"/>
        <v>N.A.</v>
      </c>
      <c r="D743" s="403" t="str">
        <f t="shared" si="109"/>
        <v>-</v>
      </c>
      <c r="E743" s="118">
        <f t="shared" si="109"/>
        <v>0</v>
      </c>
      <c r="F743" s="404">
        <f t="shared" si="106"/>
        <v>7.1787910000000003E-3</v>
      </c>
      <c r="G743" s="404">
        <f t="shared" si="107"/>
        <v>0</v>
      </c>
      <c r="H743" s="404">
        <f t="shared" si="102"/>
        <v>7.1787910000000003E-3</v>
      </c>
      <c r="I743" s="404">
        <f>'F4.2'!V350</f>
        <v>0</v>
      </c>
      <c r="J743" s="404">
        <f>'F4.2'!AU350</f>
        <v>0</v>
      </c>
      <c r="K743" s="405"/>
      <c r="L743" s="405"/>
      <c r="M743" s="404">
        <f t="shared" si="103"/>
        <v>0</v>
      </c>
      <c r="N743" s="404">
        <f t="shared" si="104"/>
        <v>7.1787910000000003E-3</v>
      </c>
    </row>
    <row r="744" spans="1:14" hidden="1" outlineLevel="1">
      <c r="A744" s="68">
        <f t="shared" si="109"/>
        <v>116</v>
      </c>
      <c r="B744" s="123" t="str">
        <f t="shared" si="109"/>
        <v>Project-U#8-Fuel Oil Pump House-10516</v>
      </c>
      <c r="C744" s="53" t="str">
        <f t="shared" si="109"/>
        <v>N.A.</v>
      </c>
      <c r="D744" s="403" t="str">
        <f t="shared" si="109"/>
        <v>-</v>
      </c>
      <c r="E744" s="118">
        <f t="shared" si="109"/>
        <v>0</v>
      </c>
      <c r="F744" s="404">
        <f t="shared" si="106"/>
        <v>4.0925400000000004E-3</v>
      </c>
      <c r="G744" s="404">
        <f t="shared" si="107"/>
        <v>0</v>
      </c>
      <c r="H744" s="404">
        <f t="shared" si="102"/>
        <v>4.0925400000000004E-3</v>
      </c>
      <c r="I744" s="404">
        <f>'F4.2'!V351</f>
        <v>0</v>
      </c>
      <c r="J744" s="404">
        <f>'F4.2'!AU351</f>
        <v>0</v>
      </c>
      <c r="K744" s="405"/>
      <c r="L744" s="405"/>
      <c r="M744" s="404">
        <f t="shared" si="103"/>
        <v>0</v>
      </c>
      <c r="N744" s="404">
        <f t="shared" si="104"/>
        <v>4.0925400000000004E-3</v>
      </c>
    </row>
    <row r="745" spans="1:14" hidden="1" outlineLevel="1">
      <c r="A745" s="68">
        <f t="shared" si="109"/>
        <v>117</v>
      </c>
      <c r="B745" s="123" t="str">
        <f t="shared" si="109"/>
        <v>Project-U#8-Generator Transformer-10541</v>
      </c>
      <c r="C745" s="53" t="str">
        <f t="shared" si="109"/>
        <v>N.A.</v>
      </c>
      <c r="D745" s="403" t="str">
        <f t="shared" si="109"/>
        <v>-</v>
      </c>
      <c r="E745" s="118">
        <f t="shared" si="109"/>
        <v>0</v>
      </c>
      <c r="F745" s="404">
        <f t="shared" si="106"/>
        <v>1.2655415999999999E-2</v>
      </c>
      <c r="G745" s="404">
        <f t="shared" si="107"/>
        <v>0</v>
      </c>
      <c r="H745" s="404">
        <f t="shared" si="102"/>
        <v>1.2655415999999999E-2</v>
      </c>
      <c r="I745" s="404">
        <f>'F4.2'!V352</f>
        <v>0</v>
      </c>
      <c r="J745" s="404">
        <f>'F4.2'!AU352</f>
        <v>0</v>
      </c>
      <c r="K745" s="405"/>
      <c r="L745" s="405"/>
      <c r="M745" s="404">
        <f t="shared" si="103"/>
        <v>0</v>
      </c>
      <c r="N745" s="404">
        <f t="shared" si="104"/>
        <v>1.2655415999999999E-2</v>
      </c>
    </row>
    <row r="746" spans="1:14" hidden="1" outlineLevel="1">
      <c r="A746" s="68">
        <f t="shared" si="109"/>
        <v>118</v>
      </c>
      <c r="B746" s="123" t="str">
        <f t="shared" si="109"/>
        <v>Project-U#8-Generator/Transformer protection</v>
      </c>
      <c r="C746" s="53" t="str">
        <f t="shared" si="109"/>
        <v>N.A.</v>
      </c>
      <c r="D746" s="403" t="str">
        <f t="shared" si="109"/>
        <v>-</v>
      </c>
      <c r="E746" s="118">
        <f t="shared" si="109"/>
        <v>0</v>
      </c>
      <c r="F746" s="404">
        <f t="shared" si="106"/>
        <v>2.45393E-4</v>
      </c>
      <c r="G746" s="404">
        <f t="shared" si="107"/>
        <v>0</v>
      </c>
      <c r="H746" s="404">
        <f t="shared" si="102"/>
        <v>2.45393E-4</v>
      </c>
      <c r="I746" s="404">
        <f>'F4.2'!V353</f>
        <v>0</v>
      </c>
      <c r="J746" s="404">
        <f>'F4.2'!AU353</f>
        <v>0</v>
      </c>
      <c r="K746" s="405"/>
      <c r="L746" s="405"/>
      <c r="M746" s="404">
        <f t="shared" si="103"/>
        <v>0</v>
      </c>
      <c r="N746" s="404">
        <f t="shared" si="104"/>
        <v>2.45393E-4</v>
      </c>
    </row>
    <row r="747" spans="1:14" hidden="1" outlineLevel="1">
      <c r="A747" s="68">
        <f t="shared" si="109"/>
        <v>119</v>
      </c>
      <c r="B747" s="123" t="str">
        <f t="shared" si="109"/>
        <v>Project-U#8-H.T.Switchgear for main plant-10561</v>
      </c>
      <c r="C747" s="53" t="str">
        <f t="shared" si="109"/>
        <v>N.A.</v>
      </c>
      <c r="D747" s="403" t="str">
        <f t="shared" si="109"/>
        <v>-</v>
      </c>
      <c r="E747" s="118">
        <f t="shared" si="109"/>
        <v>0</v>
      </c>
      <c r="F747" s="404">
        <f t="shared" si="106"/>
        <v>2.5188164999999998E-2</v>
      </c>
      <c r="G747" s="404">
        <f t="shared" si="107"/>
        <v>0</v>
      </c>
      <c r="H747" s="404">
        <f t="shared" si="102"/>
        <v>2.5188164999999998E-2</v>
      </c>
      <c r="I747" s="404">
        <f>'F4.2'!V354</f>
        <v>0</v>
      </c>
      <c r="J747" s="404">
        <f>'F4.2'!AU354</f>
        <v>0</v>
      </c>
      <c r="K747" s="405"/>
      <c r="L747" s="405"/>
      <c r="M747" s="404">
        <f t="shared" si="103"/>
        <v>0</v>
      </c>
      <c r="N747" s="404">
        <f t="shared" si="104"/>
        <v>2.5188164999999998E-2</v>
      </c>
    </row>
    <row r="748" spans="1:14" hidden="1" outlineLevel="1">
      <c r="A748" s="68">
        <f t="shared" si="109"/>
        <v>120</v>
      </c>
      <c r="B748" s="123" t="str">
        <f t="shared" si="109"/>
        <v>Project-U#8-Indoor &amp; Outdoor plant lighting-10599</v>
      </c>
      <c r="C748" s="53" t="str">
        <f t="shared" si="109"/>
        <v>N.A.</v>
      </c>
      <c r="D748" s="403" t="str">
        <f t="shared" si="109"/>
        <v>-</v>
      </c>
      <c r="E748" s="118">
        <f t="shared" si="109"/>
        <v>0</v>
      </c>
      <c r="F748" s="404">
        <f t="shared" si="106"/>
        <v>4.0770299999999998E-4</v>
      </c>
      <c r="G748" s="404">
        <f t="shared" si="107"/>
        <v>0</v>
      </c>
      <c r="H748" s="404">
        <f t="shared" si="102"/>
        <v>4.0770299999999998E-4</v>
      </c>
      <c r="I748" s="404">
        <f>'F4.2'!V355</f>
        <v>0</v>
      </c>
      <c r="J748" s="404">
        <f>'F4.2'!AU355</f>
        <v>0</v>
      </c>
      <c r="K748" s="405"/>
      <c r="L748" s="405"/>
      <c r="M748" s="404">
        <f t="shared" si="103"/>
        <v>0</v>
      </c>
      <c r="N748" s="404">
        <f t="shared" si="104"/>
        <v>4.0770299999999998E-4</v>
      </c>
    </row>
    <row r="749" spans="1:14" hidden="1" outlineLevel="1">
      <c r="A749" s="68">
        <f t="shared" si="109"/>
        <v>121</v>
      </c>
      <c r="B749" s="123" t="str">
        <f t="shared" si="109"/>
        <v>Project-U#8-L.P.Piping including valves-10509</v>
      </c>
      <c r="C749" s="53" t="str">
        <f t="shared" si="109"/>
        <v>N.A.</v>
      </c>
      <c r="D749" s="403" t="str">
        <f t="shared" si="109"/>
        <v>-</v>
      </c>
      <c r="E749" s="118">
        <f t="shared" si="109"/>
        <v>0</v>
      </c>
      <c r="F749" s="404">
        <f t="shared" si="106"/>
        <v>3.8246069999999998E-3</v>
      </c>
      <c r="G749" s="404">
        <f t="shared" si="107"/>
        <v>0</v>
      </c>
      <c r="H749" s="404">
        <f t="shared" si="102"/>
        <v>3.8246069999999998E-3</v>
      </c>
      <c r="I749" s="404">
        <f>'F4.2'!V356</f>
        <v>0</v>
      </c>
      <c r="J749" s="404">
        <f>'F4.2'!AU356</f>
        <v>0</v>
      </c>
      <c r="K749" s="405"/>
      <c r="L749" s="405"/>
      <c r="M749" s="404">
        <f t="shared" si="103"/>
        <v>0</v>
      </c>
      <c r="N749" s="404">
        <f t="shared" si="104"/>
        <v>3.8246069999999998E-3</v>
      </c>
    </row>
    <row r="750" spans="1:14" hidden="1" outlineLevel="1">
      <c r="A750" s="68">
        <f t="shared" si="109"/>
        <v>122</v>
      </c>
      <c r="B750" s="123" t="str">
        <f t="shared" si="109"/>
        <v>Project-U#8-L.T. Electrical for main plant.-10561</v>
      </c>
      <c r="C750" s="53" t="str">
        <f t="shared" si="109"/>
        <v>N.A.</v>
      </c>
      <c r="D750" s="403" t="str">
        <f t="shared" si="109"/>
        <v>-</v>
      </c>
      <c r="E750" s="118">
        <f t="shared" si="109"/>
        <v>0</v>
      </c>
      <c r="F750" s="404">
        <f t="shared" si="106"/>
        <v>8.7066999999999998E-5</v>
      </c>
      <c r="G750" s="404">
        <f t="shared" si="107"/>
        <v>0</v>
      </c>
      <c r="H750" s="404">
        <f t="shared" si="102"/>
        <v>8.7066999999999998E-5</v>
      </c>
      <c r="I750" s="404">
        <f>'F4.2'!V357</f>
        <v>0</v>
      </c>
      <c r="J750" s="404">
        <f>'F4.2'!AU357</f>
        <v>0</v>
      </c>
      <c r="K750" s="405"/>
      <c r="L750" s="405"/>
      <c r="M750" s="404">
        <f t="shared" si="103"/>
        <v>0</v>
      </c>
      <c r="N750" s="404">
        <f t="shared" si="104"/>
        <v>8.7066999999999998E-5</v>
      </c>
    </row>
    <row r="751" spans="1:14" hidden="1" outlineLevel="1">
      <c r="A751" s="68">
        <f t="shared" ref="A751:E760" si="110">A358</f>
        <v>123</v>
      </c>
      <c r="B751" s="123" t="str">
        <f t="shared" si="110"/>
        <v>Project-U#8-Laying&amp;Termination of HT cables-10561</v>
      </c>
      <c r="C751" s="53" t="str">
        <f t="shared" si="110"/>
        <v>N.A.</v>
      </c>
      <c r="D751" s="403" t="str">
        <f t="shared" si="110"/>
        <v>-</v>
      </c>
      <c r="E751" s="118">
        <f t="shared" si="110"/>
        <v>0</v>
      </c>
      <c r="F751" s="404">
        <f t="shared" si="106"/>
        <v>8.2310499999999997E-4</v>
      </c>
      <c r="G751" s="404">
        <f t="shared" si="107"/>
        <v>0</v>
      </c>
      <c r="H751" s="404">
        <f t="shared" si="102"/>
        <v>8.2310499999999997E-4</v>
      </c>
      <c r="I751" s="404">
        <f>'F4.2'!V358</f>
        <v>0</v>
      </c>
      <c r="J751" s="404">
        <f>'F4.2'!AU358</f>
        <v>0</v>
      </c>
      <c r="K751" s="405"/>
      <c r="L751" s="405"/>
      <c r="M751" s="404">
        <f t="shared" si="103"/>
        <v>0</v>
      </c>
      <c r="N751" s="404">
        <f t="shared" si="104"/>
        <v>8.2310499999999997E-4</v>
      </c>
    </row>
    <row r="752" spans="1:14" hidden="1" outlineLevel="1">
      <c r="A752" s="68">
        <f t="shared" si="110"/>
        <v>124</v>
      </c>
      <c r="B752" s="123" t="str">
        <f t="shared" si="110"/>
        <v>Project-U#8-MainBoiler Structure&amp;foundations-10501</v>
      </c>
      <c r="C752" s="53" t="str">
        <f t="shared" si="110"/>
        <v>N.A.</v>
      </c>
      <c r="D752" s="403" t="str">
        <f t="shared" si="110"/>
        <v>-</v>
      </c>
      <c r="E752" s="118">
        <f t="shared" si="110"/>
        <v>0</v>
      </c>
      <c r="F752" s="404">
        <f t="shared" si="106"/>
        <v>9.9409977999999996E-2</v>
      </c>
      <c r="G752" s="404">
        <f t="shared" si="107"/>
        <v>0</v>
      </c>
      <c r="H752" s="404">
        <f t="shared" si="102"/>
        <v>9.9409977999999996E-2</v>
      </c>
      <c r="I752" s="404">
        <f>'F4.2'!V359</f>
        <v>0</v>
      </c>
      <c r="J752" s="404">
        <f>'F4.2'!AU359</f>
        <v>0</v>
      </c>
      <c r="K752" s="405"/>
      <c r="L752" s="405"/>
      <c r="M752" s="404">
        <f t="shared" si="103"/>
        <v>0</v>
      </c>
      <c r="N752" s="404">
        <f t="shared" si="104"/>
        <v>9.9409977999999996E-2</v>
      </c>
    </row>
    <row r="753" spans="1:14" hidden="1" outlineLevel="1">
      <c r="A753" s="68">
        <f t="shared" si="110"/>
        <v>125</v>
      </c>
      <c r="B753" s="123" t="str">
        <f t="shared" si="110"/>
        <v>Project-U#8-Mandatory Spares for Ash HandlingPlant</v>
      </c>
      <c r="C753" s="53" t="str">
        <f t="shared" si="110"/>
        <v>N.A.</v>
      </c>
      <c r="D753" s="403" t="str">
        <f t="shared" si="110"/>
        <v>-</v>
      </c>
      <c r="E753" s="118">
        <f t="shared" si="110"/>
        <v>0</v>
      </c>
      <c r="F753" s="404">
        <f t="shared" si="106"/>
        <v>1.561633E-3</v>
      </c>
      <c r="G753" s="404">
        <f t="shared" si="107"/>
        <v>0</v>
      </c>
      <c r="H753" s="404">
        <f t="shared" si="102"/>
        <v>1.561633E-3</v>
      </c>
      <c r="I753" s="404">
        <f>'F4.2'!V360</f>
        <v>0</v>
      </c>
      <c r="J753" s="404">
        <f>'F4.2'!AU360</f>
        <v>0</v>
      </c>
      <c r="K753" s="405"/>
      <c r="L753" s="405"/>
      <c r="M753" s="404">
        <f t="shared" si="103"/>
        <v>0</v>
      </c>
      <c r="N753" s="404">
        <f t="shared" si="104"/>
        <v>1.561633E-3</v>
      </c>
    </row>
    <row r="754" spans="1:14" hidden="1" outlineLevel="1">
      <c r="A754" s="68">
        <f t="shared" si="110"/>
        <v>126</v>
      </c>
      <c r="B754" s="123" t="str">
        <f t="shared" si="110"/>
        <v>Project-U#8-Mandatory spares for C&amp;I of Main Plant</v>
      </c>
      <c r="C754" s="53" t="str">
        <f t="shared" si="110"/>
        <v>N.A.</v>
      </c>
      <c r="D754" s="403" t="str">
        <f t="shared" si="110"/>
        <v>-</v>
      </c>
      <c r="E754" s="118">
        <f t="shared" si="110"/>
        <v>0</v>
      </c>
      <c r="F754" s="404">
        <f t="shared" si="106"/>
        <v>5.0294800000000002E-3</v>
      </c>
      <c r="G754" s="404">
        <f t="shared" si="107"/>
        <v>0</v>
      </c>
      <c r="H754" s="404">
        <f t="shared" si="102"/>
        <v>5.0294800000000002E-3</v>
      </c>
      <c r="I754" s="404">
        <f>'F4.2'!V361</f>
        <v>0</v>
      </c>
      <c r="J754" s="404">
        <f>'F4.2'!AU361</f>
        <v>0</v>
      </c>
      <c r="K754" s="405"/>
      <c r="L754" s="405"/>
      <c r="M754" s="404">
        <f t="shared" si="103"/>
        <v>0</v>
      </c>
      <c r="N754" s="404">
        <f t="shared" si="104"/>
        <v>5.0294800000000002E-3</v>
      </c>
    </row>
    <row r="755" spans="1:14" hidden="1" outlineLevel="1">
      <c r="A755" s="68">
        <f t="shared" si="110"/>
        <v>127</v>
      </c>
      <c r="B755" s="123" t="str">
        <f t="shared" si="110"/>
        <v>Project-U#8-Mandatory Spares for Electrical MainPa</v>
      </c>
      <c r="C755" s="53" t="str">
        <f t="shared" si="110"/>
        <v>N.A.</v>
      </c>
      <c r="D755" s="403" t="str">
        <f t="shared" si="110"/>
        <v>-</v>
      </c>
      <c r="E755" s="118">
        <f t="shared" si="110"/>
        <v>0</v>
      </c>
      <c r="F755" s="404">
        <f t="shared" si="106"/>
        <v>1.5600531000000001E-2</v>
      </c>
      <c r="G755" s="404">
        <f t="shared" si="107"/>
        <v>0</v>
      </c>
      <c r="H755" s="404">
        <f t="shared" si="102"/>
        <v>1.5600531000000001E-2</v>
      </c>
      <c r="I755" s="404">
        <f>'F4.2'!V362</f>
        <v>0</v>
      </c>
      <c r="J755" s="404">
        <f>'F4.2'!AU362</f>
        <v>0</v>
      </c>
      <c r="K755" s="405"/>
      <c r="L755" s="405"/>
      <c r="M755" s="404">
        <f t="shared" si="103"/>
        <v>0</v>
      </c>
      <c r="N755" s="404">
        <f t="shared" si="104"/>
        <v>1.5600531000000001E-2</v>
      </c>
    </row>
    <row r="756" spans="1:14" hidden="1" outlineLevel="1">
      <c r="A756" s="68">
        <f t="shared" si="110"/>
        <v>128</v>
      </c>
      <c r="B756" s="123" t="str">
        <f t="shared" si="110"/>
        <v>Project-U#8-Mandatory Spares For TG &amp; Auxilliaries</v>
      </c>
      <c r="C756" s="53" t="str">
        <f t="shared" si="110"/>
        <v>N.A.</v>
      </c>
      <c r="D756" s="403" t="str">
        <f t="shared" si="110"/>
        <v>-</v>
      </c>
      <c r="E756" s="118">
        <f t="shared" si="110"/>
        <v>0</v>
      </c>
      <c r="F756" s="404">
        <f t="shared" si="106"/>
        <v>6.2588310000000003E-3</v>
      </c>
      <c r="G756" s="404">
        <f t="shared" si="107"/>
        <v>0</v>
      </c>
      <c r="H756" s="404">
        <f t="shared" si="102"/>
        <v>6.2588310000000003E-3</v>
      </c>
      <c r="I756" s="404">
        <f>'F4.2'!V363</f>
        <v>0</v>
      </c>
      <c r="J756" s="404">
        <f>'F4.2'!AU363</f>
        <v>0</v>
      </c>
      <c r="K756" s="405"/>
      <c r="L756" s="405"/>
      <c r="M756" s="404">
        <f t="shared" si="103"/>
        <v>0</v>
      </c>
      <c r="N756" s="404">
        <f t="shared" si="104"/>
        <v>6.2588310000000003E-3</v>
      </c>
    </row>
    <row r="757" spans="1:14" hidden="1" outlineLevel="1">
      <c r="A757" s="68">
        <f t="shared" si="110"/>
        <v>129</v>
      </c>
      <c r="B757" s="123" t="str">
        <f t="shared" si="110"/>
        <v>Project-U#8-Misc. Cranes &amp; hoists-10553</v>
      </c>
      <c r="C757" s="53" t="str">
        <f t="shared" si="110"/>
        <v>N.A.</v>
      </c>
      <c r="D757" s="403" t="str">
        <f t="shared" si="110"/>
        <v>-</v>
      </c>
      <c r="E757" s="118">
        <f t="shared" si="110"/>
        <v>0</v>
      </c>
      <c r="F757" s="404">
        <f t="shared" si="106"/>
        <v>2.353651E-3</v>
      </c>
      <c r="G757" s="404">
        <f t="shared" si="107"/>
        <v>0</v>
      </c>
      <c r="H757" s="404">
        <f t="shared" si="102"/>
        <v>2.353651E-3</v>
      </c>
      <c r="I757" s="404">
        <f>'F4.2'!V364</f>
        <v>0</v>
      </c>
      <c r="J757" s="404">
        <f>'F4.2'!AU364</f>
        <v>0</v>
      </c>
      <c r="K757" s="405"/>
      <c r="L757" s="405"/>
      <c r="M757" s="404">
        <f t="shared" si="103"/>
        <v>0</v>
      </c>
      <c r="N757" s="404">
        <f t="shared" si="104"/>
        <v>2.353651E-3</v>
      </c>
    </row>
    <row r="758" spans="1:14" hidden="1" outlineLevel="1">
      <c r="A758" s="68">
        <f t="shared" si="110"/>
        <v>130</v>
      </c>
      <c r="B758" s="123" t="str">
        <f t="shared" si="110"/>
        <v>Project-U#8-Miscellaneous Pumps -10599</v>
      </c>
      <c r="C758" s="53" t="str">
        <f t="shared" si="110"/>
        <v>N.A.</v>
      </c>
      <c r="D758" s="403" t="str">
        <f t="shared" si="110"/>
        <v>-</v>
      </c>
      <c r="E758" s="118">
        <f t="shared" si="110"/>
        <v>0</v>
      </c>
      <c r="F758" s="404">
        <f t="shared" si="106"/>
        <v>1.5672209999999999E-3</v>
      </c>
      <c r="G758" s="404">
        <f t="shared" si="107"/>
        <v>0</v>
      </c>
      <c r="H758" s="404">
        <f t="shared" si="102"/>
        <v>1.5672209999999999E-3</v>
      </c>
      <c r="I758" s="404">
        <f>'F4.2'!V365</f>
        <v>0</v>
      </c>
      <c r="J758" s="404">
        <f>'F4.2'!AU365</f>
        <v>0</v>
      </c>
      <c r="K758" s="405"/>
      <c r="L758" s="405"/>
      <c r="M758" s="404">
        <f t="shared" si="103"/>
        <v>0</v>
      </c>
      <c r="N758" s="404">
        <f t="shared" si="104"/>
        <v>1.5672209999999999E-3</v>
      </c>
    </row>
    <row r="759" spans="1:14" hidden="1" outlineLevel="1">
      <c r="A759" s="68">
        <f t="shared" si="110"/>
        <v>131</v>
      </c>
      <c r="B759" s="123" t="str">
        <f t="shared" si="110"/>
        <v>Project-U#8-Passanger lift for TG Building-10599</v>
      </c>
      <c r="C759" s="53" t="str">
        <f t="shared" si="110"/>
        <v>N.A.</v>
      </c>
      <c r="D759" s="403" t="str">
        <f t="shared" si="110"/>
        <v>-</v>
      </c>
      <c r="E759" s="118">
        <f t="shared" si="110"/>
        <v>0</v>
      </c>
      <c r="F759" s="404">
        <f t="shared" si="106"/>
        <v>1.635811E-3</v>
      </c>
      <c r="G759" s="404">
        <f t="shared" si="107"/>
        <v>0</v>
      </c>
      <c r="H759" s="404">
        <f t="shared" si="102"/>
        <v>1.635811E-3</v>
      </c>
      <c r="I759" s="404">
        <f>'F4.2'!V366</f>
        <v>0</v>
      </c>
      <c r="J759" s="404">
        <f>'F4.2'!AU366</f>
        <v>0</v>
      </c>
      <c r="K759" s="405"/>
      <c r="L759" s="405"/>
      <c r="M759" s="404">
        <f t="shared" si="103"/>
        <v>0</v>
      </c>
      <c r="N759" s="404">
        <f t="shared" si="104"/>
        <v>1.635811E-3</v>
      </c>
    </row>
    <row r="760" spans="1:14" hidden="1" outlineLevel="1">
      <c r="A760" s="68">
        <f t="shared" si="110"/>
        <v>132</v>
      </c>
      <c r="B760" s="123" t="str">
        <f t="shared" si="110"/>
        <v>Project-U#8-Passanger/Material Lift at boiler side</v>
      </c>
      <c r="C760" s="53" t="str">
        <f t="shared" si="110"/>
        <v>N.A.</v>
      </c>
      <c r="D760" s="403" t="str">
        <f t="shared" si="110"/>
        <v>-</v>
      </c>
      <c r="E760" s="118">
        <f t="shared" si="110"/>
        <v>0</v>
      </c>
      <c r="F760" s="404">
        <f t="shared" si="106"/>
        <v>8.4731499999999996E-4</v>
      </c>
      <c r="G760" s="404">
        <f t="shared" si="107"/>
        <v>0</v>
      </c>
      <c r="H760" s="404">
        <f t="shared" si="102"/>
        <v>8.4731499999999996E-4</v>
      </c>
      <c r="I760" s="404">
        <f>'F4.2'!V367</f>
        <v>0</v>
      </c>
      <c r="J760" s="404">
        <f>'F4.2'!AU367</f>
        <v>0</v>
      </c>
      <c r="K760" s="405"/>
      <c r="L760" s="405"/>
      <c r="M760" s="404">
        <f t="shared" si="103"/>
        <v>0</v>
      </c>
      <c r="N760" s="404">
        <f t="shared" si="104"/>
        <v>8.4731499999999996E-4</v>
      </c>
    </row>
    <row r="761" spans="1:14" hidden="1" outlineLevel="1">
      <c r="A761" s="68">
        <f t="shared" ref="A761:E770" si="111">A368</f>
        <v>133</v>
      </c>
      <c r="B761" s="123" t="str">
        <f t="shared" si="111"/>
        <v>Project-U#8-Chemical Laboratory -10509</v>
      </c>
      <c r="C761" s="53" t="str">
        <f t="shared" si="111"/>
        <v>N.A.</v>
      </c>
      <c r="D761" s="403" t="str">
        <f t="shared" si="111"/>
        <v>-</v>
      </c>
      <c r="E761" s="118">
        <f t="shared" si="111"/>
        <v>0</v>
      </c>
      <c r="F761" s="404">
        <f t="shared" si="106"/>
        <v>1.1647579999999999E-3</v>
      </c>
      <c r="G761" s="404">
        <f t="shared" si="107"/>
        <v>0</v>
      </c>
      <c r="H761" s="404">
        <f t="shared" si="102"/>
        <v>1.1647579999999999E-3</v>
      </c>
      <c r="I761" s="404">
        <f>'F4.2'!V368</f>
        <v>0</v>
      </c>
      <c r="J761" s="404">
        <f>'F4.2'!AU368</f>
        <v>0</v>
      </c>
      <c r="K761" s="405"/>
      <c r="L761" s="405"/>
      <c r="M761" s="404">
        <f t="shared" si="103"/>
        <v>0</v>
      </c>
      <c r="N761" s="404">
        <f t="shared" si="104"/>
        <v>1.1647579999999999E-3</v>
      </c>
    </row>
    <row r="762" spans="1:14" hidden="1" outlineLevel="1">
      <c r="A762" s="68">
        <f t="shared" si="111"/>
        <v>134</v>
      </c>
      <c r="B762" s="123" t="str">
        <f t="shared" si="111"/>
        <v>Project-U#8-Sewage Treatment Plant-10509</v>
      </c>
      <c r="C762" s="53" t="str">
        <f t="shared" si="111"/>
        <v>N.A.</v>
      </c>
      <c r="D762" s="403" t="str">
        <f t="shared" si="111"/>
        <v>-</v>
      </c>
      <c r="E762" s="118">
        <f t="shared" si="111"/>
        <v>0</v>
      </c>
      <c r="F762" s="404">
        <f t="shared" si="106"/>
        <v>1.90058E-3</v>
      </c>
      <c r="G762" s="404">
        <f t="shared" si="107"/>
        <v>0</v>
      </c>
      <c r="H762" s="404">
        <f t="shared" si="102"/>
        <v>1.90058E-3</v>
      </c>
      <c r="I762" s="404">
        <f>'F4.2'!V369</f>
        <v>0</v>
      </c>
      <c r="J762" s="404">
        <f>'F4.2'!AU369</f>
        <v>0</v>
      </c>
      <c r="K762" s="405"/>
      <c r="L762" s="405"/>
      <c r="M762" s="404">
        <f t="shared" si="103"/>
        <v>0</v>
      </c>
      <c r="N762" s="404">
        <f t="shared" si="104"/>
        <v>1.90058E-3</v>
      </c>
    </row>
    <row r="763" spans="1:14" hidden="1" outlineLevel="1">
      <c r="A763" s="68">
        <f t="shared" si="111"/>
        <v>135</v>
      </c>
      <c r="B763" s="123" t="str">
        <f t="shared" si="111"/>
        <v>Project-U#8-Station Transformer-10541</v>
      </c>
      <c r="C763" s="53" t="str">
        <f t="shared" si="111"/>
        <v>N.A.</v>
      </c>
      <c r="D763" s="403" t="str">
        <f t="shared" si="111"/>
        <v>-</v>
      </c>
      <c r="E763" s="118">
        <f t="shared" si="111"/>
        <v>0</v>
      </c>
      <c r="F763" s="404">
        <f t="shared" si="106"/>
        <v>2.6575694E-2</v>
      </c>
      <c r="G763" s="404">
        <f t="shared" si="107"/>
        <v>0</v>
      </c>
      <c r="H763" s="404">
        <f t="shared" si="102"/>
        <v>2.6575694E-2</v>
      </c>
      <c r="I763" s="404">
        <f>'F4.2'!V370</f>
        <v>0</v>
      </c>
      <c r="J763" s="404">
        <f>'F4.2'!AU370</f>
        <v>0</v>
      </c>
      <c r="K763" s="405"/>
      <c r="L763" s="405"/>
      <c r="M763" s="404">
        <f t="shared" si="103"/>
        <v>0</v>
      </c>
      <c r="N763" s="404">
        <f t="shared" si="104"/>
        <v>2.6575694E-2</v>
      </c>
    </row>
    <row r="764" spans="1:14" hidden="1" outlineLevel="1">
      <c r="A764" s="68">
        <f t="shared" si="111"/>
        <v>136</v>
      </c>
      <c r="B764" s="123" t="str">
        <f t="shared" si="111"/>
        <v>Project-U#8-Steam Turbine set-10503</v>
      </c>
      <c r="C764" s="53" t="str">
        <f t="shared" si="111"/>
        <v>N.A.</v>
      </c>
      <c r="D764" s="403" t="str">
        <f t="shared" si="111"/>
        <v>-</v>
      </c>
      <c r="E764" s="118">
        <f t="shared" si="111"/>
        <v>0</v>
      </c>
      <c r="F764" s="404">
        <f t="shared" si="106"/>
        <v>0.138637134</v>
      </c>
      <c r="G764" s="404">
        <f t="shared" si="107"/>
        <v>0</v>
      </c>
      <c r="H764" s="404">
        <f t="shared" si="102"/>
        <v>0.138637134</v>
      </c>
      <c r="I764" s="404">
        <f>'F4.2'!V371</f>
        <v>0</v>
      </c>
      <c r="J764" s="404">
        <f>'F4.2'!AU371</f>
        <v>0</v>
      </c>
      <c r="K764" s="405"/>
      <c r="L764" s="405"/>
      <c r="M764" s="404">
        <f t="shared" si="103"/>
        <v>0</v>
      </c>
      <c r="N764" s="404">
        <f t="shared" si="104"/>
        <v>0.138637134</v>
      </c>
    </row>
    <row r="765" spans="1:14" hidden="1" outlineLevel="1">
      <c r="A765" s="68">
        <f t="shared" si="111"/>
        <v>137</v>
      </c>
      <c r="B765" s="123" t="str">
        <f t="shared" si="111"/>
        <v>Project-U#8-TG set and its auxilleries- Condensor</v>
      </c>
      <c r="C765" s="53" t="str">
        <f t="shared" si="111"/>
        <v>N.A.</v>
      </c>
      <c r="D765" s="403" t="str">
        <f t="shared" si="111"/>
        <v>-</v>
      </c>
      <c r="E765" s="118">
        <f t="shared" si="111"/>
        <v>0</v>
      </c>
      <c r="F765" s="404">
        <f t="shared" si="106"/>
        <v>1.2702985999999999E-2</v>
      </c>
      <c r="G765" s="404">
        <f t="shared" si="107"/>
        <v>0</v>
      </c>
      <c r="H765" s="404">
        <f t="shared" si="102"/>
        <v>1.2702985999999999E-2</v>
      </c>
      <c r="I765" s="404">
        <f>'F4.2'!V372</f>
        <v>0</v>
      </c>
      <c r="J765" s="404">
        <f>'F4.2'!AU372</f>
        <v>0</v>
      </c>
      <c r="K765" s="405"/>
      <c r="L765" s="405"/>
      <c r="M765" s="404">
        <f t="shared" si="103"/>
        <v>0</v>
      </c>
      <c r="N765" s="404">
        <f t="shared" si="104"/>
        <v>1.2702985999999999E-2</v>
      </c>
    </row>
    <row r="766" spans="1:14" hidden="1" outlineLevel="1">
      <c r="A766" s="68">
        <f t="shared" si="111"/>
        <v>138</v>
      </c>
      <c r="B766" s="123" t="str">
        <f t="shared" si="111"/>
        <v>Project-U#8-TG set and its auxilleries -Generator</v>
      </c>
      <c r="C766" s="53" t="str">
        <f t="shared" si="111"/>
        <v>N.A.</v>
      </c>
      <c r="D766" s="403" t="str">
        <f t="shared" si="111"/>
        <v>-</v>
      </c>
      <c r="E766" s="118">
        <f t="shared" si="111"/>
        <v>0</v>
      </c>
      <c r="F766" s="404">
        <f t="shared" si="106"/>
        <v>3.2544958999999998E-2</v>
      </c>
      <c r="G766" s="404">
        <f t="shared" si="107"/>
        <v>0</v>
      </c>
      <c r="H766" s="404">
        <f t="shared" si="102"/>
        <v>3.2544958999999998E-2</v>
      </c>
      <c r="I766" s="404">
        <f>'F4.2'!V373</f>
        <v>0</v>
      </c>
      <c r="J766" s="404">
        <f>'F4.2'!AU373</f>
        <v>0</v>
      </c>
      <c r="K766" s="405"/>
      <c r="L766" s="405"/>
      <c r="M766" s="404">
        <f t="shared" si="103"/>
        <v>0</v>
      </c>
      <c r="N766" s="404">
        <f t="shared" si="104"/>
        <v>3.2544958999999998E-2</v>
      </c>
    </row>
    <row r="767" spans="1:14" hidden="1" outlineLevel="1">
      <c r="A767" s="68">
        <f t="shared" si="111"/>
        <v>139</v>
      </c>
      <c r="B767" s="123" t="str">
        <f t="shared" si="111"/>
        <v>Project-U#8-TG set and its auxilleries-Condensor</v>
      </c>
      <c r="C767" s="53" t="str">
        <f t="shared" si="111"/>
        <v>N.A.</v>
      </c>
      <c r="D767" s="403" t="str">
        <f t="shared" si="111"/>
        <v>-</v>
      </c>
      <c r="E767" s="118">
        <f t="shared" si="111"/>
        <v>0</v>
      </c>
      <c r="F767" s="404">
        <f t="shared" si="106"/>
        <v>2.9272968E-2</v>
      </c>
      <c r="G767" s="404">
        <f t="shared" si="107"/>
        <v>0</v>
      </c>
      <c r="H767" s="404">
        <f t="shared" si="102"/>
        <v>2.9272968E-2</v>
      </c>
      <c r="I767" s="404">
        <f>'F4.2'!V374</f>
        <v>0</v>
      </c>
      <c r="J767" s="404">
        <f>'F4.2'!AU374</f>
        <v>0</v>
      </c>
      <c r="K767" s="405"/>
      <c r="L767" s="405"/>
      <c r="M767" s="404">
        <f t="shared" si="103"/>
        <v>0</v>
      </c>
      <c r="N767" s="404">
        <f t="shared" si="104"/>
        <v>2.9272968E-2</v>
      </c>
    </row>
    <row r="768" spans="1:14" hidden="1" outlineLevel="1">
      <c r="A768" s="68">
        <f t="shared" si="111"/>
        <v>140</v>
      </c>
      <c r="B768" s="123" t="str">
        <f t="shared" si="111"/>
        <v>Project-U#8-TG set &amp; its auxilleries-Derator-10503</v>
      </c>
      <c r="C768" s="53" t="str">
        <f t="shared" si="111"/>
        <v>N.A.</v>
      </c>
      <c r="D768" s="403" t="str">
        <f t="shared" si="111"/>
        <v>-</v>
      </c>
      <c r="E768" s="118">
        <f t="shared" si="111"/>
        <v>0</v>
      </c>
      <c r="F768" s="404">
        <f t="shared" si="106"/>
        <v>2.7579689999999999E-3</v>
      </c>
      <c r="G768" s="404">
        <f t="shared" si="107"/>
        <v>0</v>
      </c>
      <c r="H768" s="404">
        <f t="shared" si="102"/>
        <v>2.7579689999999999E-3</v>
      </c>
      <c r="I768" s="404">
        <f>'F4.2'!V375</f>
        <v>0</v>
      </c>
      <c r="J768" s="404">
        <f>'F4.2'!AU375</f>
        <v>0</v>
      </c>
      <c r="K768" s="405"/>
      <c r="L768" s="405"/>
      <c r="M768" s="404">
        <f t="shared" si="103"/>
        <v>0</v>
      </c>
      <c r="N768" s="404">
        <f t="shared" si="104"/>
        <v>2.7579689999999999E-3</v>
      </c>
    </row>
    <row r="769" spans="1:14" hidden="1" outlineLevel="1">
      <c r="A769" s="68">
        <f t="shared" si="111"/>
        <v>141</v>
      </c>
      <c r="B769" s="123" t="str">
        <f t="shared" si="111"/>
        <v>Project-U#8-TG set and its auxilleries-DMMakeUpSys</v>
      </c>
      <c r="C769" s="53" t="str">
        <f t="shared" si="111"/>
        <v>N.A.</v>
      </c>
      <c r="D769" s="403" t="str">
        <f t="shared" si="111"/>
        <v>-</v>
      </c>
      <c r="E769" s="118">
        <f t="shared" si="111"/>
        <v>0</v>
      </c>
      <c r="F769" s="404">
        <f t="shared" si="106"/>
        <v>1.049073E-3</v>
      </c>
      <c r="G769" s="404">
        <f t="shared" si="107"/>
        <v>0</v>
      </c>
      <c r="H769" s="404">
        <f t="shared" si="102"/>
        <v>1.049073E-3</v>
      </c>
      <c r="I769" s="404">
        <f>'F4.2'!V376</f>
        <v>0</v>
      </c>
      <c r="J769" s="404">
        <f>'F4.2'!AU376</f>
        <v>0</v>
      </c>
      <c r="K769" s="405"/>
      <c r="L769" s="405"/>
      <c r="M769" s="404">
        <f t="shared" si="103"/>
        <v>0</v>
      </c>
      <c r="N769" s="404">
        <f t="shared" si="104"/>
        <v>1.049073E-3</v>
      </c>
    </row>
    <row r="770" spans="1:14" hidden="1" outlineLevel="1">
      <c r="A770" s="68">
        <f t="shared" si="111"/>
        <v>142</v>
      </c>
      <c r="B770" s="123" t="str">
        <f t="shared" si="111"/>
        <v>Project-U#8-TG set and its auxilleries-Gas System</v>
      </c>
      <c r="C770" s="53" t="str">
        <f t="shared" si="111"/>
        <v>N.A.</v>
      </c>
      <c r="D770" s="403" t="str">
        <f t="shared" si="111"/>
        <v>-</v>
      </c>
      <c r="E770" s="118">
        <f t="shared" si="111"/>
        <v>0</v>
      </c>
      <c r="F770" s="404">
        <f t="shared" si="106"/>
        <v>5.6178390000000003E-3</v>
      </c>
      <c r="G770" s="404">
        <f t="shared" si="107"/>
        <v>0</v>
      </c>
      <c r="H770" s="404">
        <f t="shared" si="102"/>
        <v>5.6178390000000003E-3</v>
      </c>
      <c r="I770" s="404">
        <f>'F4.2'!V377</f>
        <v>0</v>
      </c>
      <c r="J770" s="404">
        <f>'F4.2'!AU377</f>
        <v>0</v>
      </c>
      <c r="K770" s="405"/>
      <c r="L770" s="405"/>
      <c r="M770" s="404">
        <f t="shared" si="103"/>
        <v>0</v>
      </c>
      <c r="N770" s="404">
        <f t="shared" si="104"/>
        <v>5.6178390000000003E-3</v>
      </c>
    </row>
    <row r="771" spans="1:14" hidden="1" outlineLevel="1">
      <c r="A771" s="68">
        <f t="shared" ref="A771:E780" si="112">A378</f>
        <v>143</v>
      </c>
      <c r="B771" s="123" t="str">
        <f t="shared" si="112"/>
        <v>Project-U#8-TG set and its auxilleries-GoveringSys</v>
      </c>
      <c r="C771" s="53" t="str">
        <f t="shared" si="112"/>
        <v>N.A.</v>
      </c>
      <c r="D771" s="403" t="str">
        <f t="shared" si="112"/>
        <v>-</v>
      </c>
      <c r="E771" s="118">
        <f t="shared" si="112"/>
        <v>0</v>
      </c>
      <c r="F771" s="404">
        <f t="shared" si="106"/>
        <v>4.9465999999999997E-5</v>
      </c>
      <c r="G771" s="404">
        <f t="shared" si="107"/>
        <v>0</v>
      </c>
      <c r="H771" s="404">
        <f t="shared" si="102"/>
        <v>4.9465999999999997E-5</v>
      </c>
      <c r="I771" s="404">
        <f>'F4.2'!V378</f>
        <v>0</v>
      </c>
      <c r="J771" s="404">
        <f>'F4.2'!AU378</f>
        <v>0</v>
      </c>
      <c r="K771" s="405"/>
      <c r="L771" s="405"/>
      <c r="M771" s="404">
        <f t="shared" si="103"/>
        <v>0</v>
      </c>
      <c r="N771" s="404">
        <f t="shared" si="104"/>
        <v>4.9465999999999997E-5</v>
      </c>
    </row>
    <row r="772" spans="1:14" hidden="1" outlineLevel="1">
      <c r="A772" s="68">
        <f t="shared" si="112"/>
        <v>144</v>
      </c>
      <c r="B772" s="123" t="str">
        <f t="shared" si="112"/>
        <v>Project-U#8-TG set and its auxilleries-HP/LP By-pa</v>
      </c>
      <c r="C772" s="53" t="str">
        <f t="shared" si="112"/>
        <v>N.A.</v>
      </c>
      <c r="D772" s="403" t="str">
        <f t="shared" si="112"/>
        <v>-</v>
      </c>
      <c r="E772" s="118">
        <f t="shared" si="112"/>
        <v>0</v>
      </c>
      <c r="F772" s="404">
        <f t="shared" si="106"/>
        <v>1.0752108999999999E-2</v>
      </c>
      <c r="G772" s="404">
        <f t="shared" si="107"/>
        <v>0</v>
      </c>
      <c r="H772" s="404">
        <f t="shared" si="102"/>
        <v>1.0752108999999999E-2</v>
      </c>
      <c r="I772" s="404">
        <f>'F4.2'!V379</f>
        <v>0</v>
      </c>
      <c r="J772" s="404">
        <f>'F4.2'!AU379</f>
        <v>0</v>
      </c>
      <c r="K772" s="405"/>
      <c r="L772" s="405"/>
      <c r="M772" s="404">
        <f t="shared" si="103"/>
        <v>0</v>
      </c>
      <c r="N772" s="404">
        <f t="shared" si="104"/>
        <v>1.0752108999999999E-2</v>
      </c>
    </row>
    <row r="773" spans="1:14" hidden="1" outlineLevel="1">
      <c r="A773" s="68">
        <f t="shared" si="112"/>
        <v>145</v>
      </c>
      <c r="B773" s="123" t="str">
        <f t="shared" si="112"/>
        <v>Project-U#8-TG set and its auxilleries-HP/LP Dozin</v>
      </c>
      <c r="C773" s="53" t="str">
        <f t="shared" si="112"/>
        <v>N.A.</v>
      </c>
      <c r="D773" s="403" t="str">
        <f t="shared" si="112"/>
        <v>-</v>
      </c>
      <c r="E773" s="118">
        <f t="shared" si="112"/>
        <v>0</v>
      </c>
      <c r="F773" s="404">
        <f t="shared" si="106"/>
        <v>3.9941100000000002E-4</v>
      </c>
      <c r="G773" s="404">
        <f t="shared" si="107"/>
        <v>0</v>
      </c>
      <c r="H773" s="404">
        <f t="shared" si="102"/>
        <v>3.9941100000000002E-4</v>
      </c>
      <c r="I773" s="404">
        <f>'F4.2'!V380</f>
        <v>0</v>
      </c>
      <c r="J773" s="404">
        <f>'F4.2'!AU380</f>
        <v>0</v>
      </c>
      <c r="K773" s="405"/>
      <c r="L773" s="405"/>
      <c r="M773" s="404">
        <f t="shared" si="103"/>
        <v>0</v>
      </c>
      <c r="N773" s="404">
        <f t="shared" si="104"/>
        <v>3.9941100000000002E-4</v>
      </c>
    </row>
    <row r="774" spans="1:14" hidden="1" outlineLevel="1">
      <c r="A774" s="68">
        <f t="shared" si="112"/>
        <v>146</v>
      </c>
      <c r="B774" s="123" t="str">
        <f t="shared" si="112"/>
        <v>Project-U#8-TG set and its auxilleries-SealOilPump</v>
      </c>
      <c r="C774" s="53" t="str">
        <f t="shared" si="112"/>
        <v>N.A.</v>
      </c>
      <c r="D774" s="403" t="str">
        <f t="shared" si="112"/>
        <v>-</v>
      </c>
      <c r="E774" s="118">
        <f t="shared" si="112"/>
        <v>0</v>
      </c>
      <c r="F774" s="404">
        <f t="shared" si="106"/>
        <v>9.8566000000000005E-5</v>
      </c>
      <c r="G774" s="404">
        <f t="shared" si="107"/>
        <v>0</v>
      </c>
      <c r="H774" s="404">
        <f t="shared" si="102"/>
        <v>9.8566000000000005E-5</v>
      </c>
      <c r="I774" s="404">
        <f>'F4.2'!V381</f>
        <v>0</v>
      </c>
      <c r="J774" s="404">
        <f>'F4.2'!AU381</f>
        <v>0</v>
      </c>
      <c r="K774" s="405"/>
      <c r="L774" s="405"/>
      <c r="M774" s="404">
        <f t="shared" si="103"/>
        <v>0</v>
      </c>
      <c r="N774" s="404">
        <f t="shared" si="104"/>
        <v>9.8566000000000005E-5</v>
      </c>
    </row>
    <row r="775" spans="1:14" hidden="1" outlineLevel="1">
      <c r="A775" s="68">
        <f t="shared" si="112"/>
        <v>147</v>
      </c>
      <c r="B775" s="123" t="str">
        <f t="shared" si="112"/>
        <v>Project-U#8-TG set and its auxilleries-Vaccum Syst</v>
      </c>
      <c r="C775" s="53" t="str">
        <f t="shared" si="112"/>
        <v>N.A.</v>
      </c>
      <c r="D775" s="403" t="str">
        <f t="shared" si="112"/>
        <v>-</v>
      </c>
      <c r="E775" s="118">
        <f t="shared" si="112"/>
        <v>0</v>
      </c>
      <c r="F775" s="404">
        <f t="shared" si="106"/>
        <v>1.0304429E-2</v>
      </c>
      <c r="G775" s="404">
        <f t="shared" si="107"/>
        <v>0</v>
      </c>
      <c r="H775" s="404">
        <f t="shared" si="102"/>
        <v>1.0304429E-2</v>
      </c>
      <c r="I775" s="404">
        <f>'F4.2'!V382</f>
        <v>0</v>
      </c>
      <c r="J775" s="404">
        <f>'F4.2'!AU382</f>
        <v>0</v>
      </c>
      <c r="K775" s="405"/>
      <c r="L775" s="405"/>
      <c r="M775" s="404">
        <f t="shared" si="103"/>
        <v>0</v>
      </c>
      <c r="N775" s="404">
        <f t="shared" si="104"/>
        <v>1.0304429E-2</v>
      </c>
    </row>
    <row r="776" spans="1:14" hidden="1" outlineLevel="1">
      <c r="A776" s="68">
        <f t="shared" si="112"/>
        <v>148</v>
      </c>
      <c r="B776" s="123" t="str">
        <f t="shared" si="112"/>
        <v>Project-U#8-Turbine Lub. Oil System With Purifier</v>
      </c>
      <c r="C776" s="53" t="str">
        <f t="shared" si="112"/>
        <v>N.A.</v>
      </c>
      <c r="D776" s="403" t="str">
        <f t="shared" si="112"/>
        <v>-</v>
      </c>
      <c r="E776" s="118">
        <f t="shared" si="112"/>
        <v>0</v>
      </c>
      <c r="F776" s="404">
        <f t="shared" si="106"/>
        <v>2.2363740000000002E-3</v>
      </c>
      <c r="G776" s="404">
        <f t="shared" si="107"/>
        <v>0</v>
      </c>
      <c r="H776" s="404">
        <f t="shared" si="102"/>
        <v>2.2363740000000002E-3</v>
      </c>
      <c r="I776" s="404">
        <f>'F4.2'!V383</f>
        <v>0</v>
      </c>
      <c r="J776" s="404">
        <f>'F4.2'!AU383</f>
        <v>0</v>
      </c>
      <c r="K776" s="405"/>
      <c r="L776" s="405"/>
      <c r="M776" s="404">
        <f t="shared" si="103"/>
        <v>0</v>
      </c>
      <c r="N776" s="404">
        <f t="shared" si="104"/>
        <v>2.2363740000000002E-3</v>
      </c>
    </row>
    <row r="777" spans="1:14" hidden="1" outlineLevel="1">
      <c r="A777" s="68">
        <f t="shared" si="112"/>
        <v>149</v>
      </c>
      <c r="B777" s="123" t="str">
        <f t="shared" si="112"/>
        <v>Project-U#8-Ventillation system-10599</v>
      </c>
      <c r="C777" s="53" t="str">
        <f t="shared" si="112"/>
        <v>N.A.</v>
      </c>
      <c r="D777" s="403" t="str">
        <f t="shared" si="112"/>
        <v>-</v>
      </c>
      <c r="E777" s="118">
        <f t="shared" si="112"/>
        <v>0</v>
      </c>
      <c r="F777" s="404">
        <f t="shared" si="106"/>
        <v>1.438855E-3</v>
      </c>
      <c r="G777" s="404">
        <f t="shared" si="107"/>
        <v>0</v>
      </c>
      <c r="H777" s="404">
        <f t="shared" si="102"/>
        <v>1.438855E-3</v>
      </c>
      <c r="I777" s="404">
        <f>'F4.2'!V384</f>
        <v>0</v>
      </c>
      <c r="J777" s="404">
        <f>'F4.2'!AU384</f>
        <v>0</v>
      </c>
      <c r="K777" s="405"/>
      <c r="L777" s="405"/>
      <c r="M777" s="404">
        <f t="shared" si="103"/>
        <v>0</v>
      </c>
      <c r="N777" s="404">
        <f t="shared" si="104"/>
        <v>1.438855E-3</v>
      </c>
    </row>
    <row r="778" spans="1:14" ht="30" hidden="1" outlineLevel="1">
      <c r="A778" s="68">
        <f t="shared" si="112"/>
        <v>150</v>
      </c>
      <c r="B778" s="123" t="str">
        <f t="shared" si="112"/>
        <v>Asset Recived From Project-U#8-M.SPARE_Ventillation system-10599</v>
      </c>
      <c r="C778" s="53" t="str">
        <f t="shared" si="112"/>
        <v>N.A.</v>
      </c>
      <c r="D778" s="403" t="str">
        <f t="shared" si="112"/>
        <v>-</v>
      </c>
      <c r="E778" s="118">
        <f t="shared" si="112"/>
        <v>0</v>
      </c>
      <c r="F778" s="404">
        <f t="shared" si="106"/>
        <v>8.5482000000000006E-5</v>
      </c>
      <c r="G778" s="404">
        <f t="shared" si="107"/>
        <v>0</v>
      </c>
      <c r="H778" s="404">
        <f t="shared" si="102"/>
        <v>8.5482000000000006E-5</v>
      </c>
      <c r="I778" s="404">
        <f>'F4.2'!V385</f>
        <v>0</v>
      </c>
      <c r="J778" s="404">
        <f>'F4.2'!AU385</f>
        <v>0</v>
      </c>
      <c r="K778" s="405"/>
      <c r="L778" s="405"/>
      <c r="M778" s="404">
        <f t="shared" si="103"/>
        <v>0</v>
      </c>
      <c r="N778" s="404">
        <f t="shared" si="104"/>
        <v>8.5482000000000006E-5</v>
      </c>
    </row>
    <row r="779" spans="1:14" hidden="1" outlineLevel="1">
      <c r="A779" s="68">
        <f t="shared" si="112"/>
        <v>151</v>
      </c>
      <c r="B779" s="123" t="str">
        <f t="shared" si="112"/>
        <v>Asset Recived From Project-U#8-Water Treatment Plant-10509</v>
      </c>
      <c r="C779" s="53" t="str">
        <f t="shared" si="112"/>
        <v>N.A.</v>
      </c>
      <c r="D779" s="403" t="str">
        <f t="shared" si="112"/>
        <v>-</v>
      </c>
      <c r="E779" s="118">
        <f t="shared" si="112"/>
        <v>0</v>
      </c>
      <c r="F779" s="404">
        <f t="shared" si="106"/>
        <v>4.2384409999999999E-3</v>
      </c>
      <c r="G779" s="404">
        <f t="shared" si="107"/>
        <v>0</v>
      </c>
      <c r="H779" s="404">
        <f t="shared" si="102"/>
        <v>4.2384409999999999E-3</v>
      </c>
      <c r="I779" s="404">
        <f>'F4.2'!V386</f>
        <v>0</v>
      </c>
      <c r="J779" s="404">
        <f>'F4.2'!AU386</f>
        <v>0</v>
      </c>
      <c r="K779" s="405"/>
      <c r="L779" s="405"/>
      <c r="M779" s="404">
        <f t="shared" si="103"/>
        <v>0</v>
      </c>
      <c r="N779" s="404">
        <f t="shared" si="104"/>
        <v>4.2384409999999999E-3</v>
      </c>
    </row>
    <row r="780" spans="1:14" hidden="1" outlineLevel="1">
      <c r="A780" s="68">
        <f t="shared" si="112"/>
        <v>152</v>
      </c>
      <c r="B780" s="123" t="str">
        <f t="shared" si="112"/>
        <v>Asset Recived From Project-U#8-WORK SHOP MAD_SPARE-10565</v>
      </c>
      <c r="C780" s="53" t="str">
        <f t="shared" si="112"/>
        <v>N.A.</v>
      </c>
      <c r="D780" s="403" t="str">
        <f t="shared" si="112"/>
        <v>-</v>
      </c>
      <c r="E780" s="118">
        <f t="shared" si="112"/>
        <v>0</v>
      </c>
      <c r="F780" s="404">
        <f t="shared" si="106"/>
        <v>3.0444899999999998E-4</v>
      </c>
      <c r="G780" s="404">
        <f t="shared" si="107"/>
        <v>0</v>
      </c>
      <c r="H780" s="404">
        <f t="shared" si="102"/>
        <v>3.0444899999999998E-4</v>
      </c>
      <c r="I780" s="404">
        <f>'F4.2'!V387</f>
        <v>0</v>
      </c>
      <c r="J780" s="404">
        <f>'F4.2'!AU387</f>
        <v>0</v>
      </c>
      <c r="K780" s="405"/>
      <c r="L780" s="405"/>
      <c r="M780" s="404">
        <f t="shared" si="103"/>
        <v>0</v>
      </c>
      <c r="N780" s="404">
        <f t="shared" si="104"/>
        <v>3.0444899999999998E-4</v>
      </c>
    </row>
    <row r="781" spans="1:14" hidden="1" outlineLevel="1">
      <c r="A781" s="68">
        <f t="shared" ref="A781:E790" si="113">A388</f>
        <v>153</v>
      </c>
      <c r="B781" s="123" t="str">
        <f t="shared" si="113"/>
        <v>Asset Recived From Project-U#8-Workshop-10565</v>
      </c>
      <c r="C781" s="53" t="str">
        <f t="shared" si="113"/>
        <v>N.A.</v>
      </c>
      <c r="D781" s="403" t="str">
        <f t="shared" si="113"/>
        <v>-</v>
      </c>
      <c r="E781" s="118">
        <f t="shared" si="113"/>
        <v>0</v>
      </c>
      <c r="F781" s="404">
        <f t="shared" si="106"/>
        <v>1.3285770000000001E-3</v>
      </c>
      <c r="G781" s="404">
        <f t="shared" si="107"/>
        <v>0</v>
      </c>
      <c r="H781" s="404">
        <f t="shared" si="102"/>
        <v>1.3285770000000001E-3</v>
      </c>
      <c r="I781" s="404">
        <f>'F4.2'!V388</f>
        <v>0</v>
      </c>
      <c r="J781" s="404">
        <f>'F4.2'!AU388</f>
        <v>0</v>
      </c>
      <c r="K781" s="405"/>
      <c r="L781" s="405"/>
      <c r="M781" s="404">
        <f t="shared" si="103"/>
        <v>0</v>
      </c>
      <c r="N781" s="404">
        <f t="shared" si="104"/>
        <v>1.3285770000000001E-3</v>
      </c>
    </row>
    <row r="782" spans="1:14" hidden="1" outlineLevel="1">
      <c r="A782" s="68">
        <f t="shared" si="113"/>
        <v>154</v>
      </c>
      <c r="B782" s="123" t="str">
        <f t="shared" si="113"/>
        <v>Asset Recived From Project-U#8-CMR SYSTEM-10501</v>
      </c>
      <c r="C782" s="53" t="str">
        <f t="shared" si="113"/>
        <v>N.A.</v>
      </c>
      <c r="D782" s="403" t="str">
        <f t="shared" si="113"/>
        <v>-</v>
      </c>
      <c r="E782" s="118">
        <f t="shared" si="113"/>
        <v>0</v>
      </c>
      <c r="F782" s="404">
        <f t="shared" si="106"/>
        <v>2.0736180000000002E-3</v>
      </c>
      <c r="G782" s="404">
        <f t="shared" si="107"/>
        <v>0</v>
      </c>
      <c r="H782" s="404">
        <f t="shared" si="102"/>
        <v>2.0736180000000002E-3</v>
      </c>
      <c r="I782" s="404">
        <f>'F4.2'!V389</f>
        <v>0</v>
      </c>
      <c r="J782" s="404">
        <f>'F4.2'!AU389</f>
        <v>0</v>
      </c>
      <c r="K782" s="405"/>
      <c r="L782" s="405"/>
      <c r="M782" s="404">
        <f t="shared" si="103"/>
        <v>0</v>
      </c>
      <c r="N782" s="404">
        <f t="shared" si="104"/>
        <v>2.0736180000000002E-3</v>
      </c>
    </row>
    <row r="783" spans="1:14" hidden="1" outlineLevel="1">
      <c r="A783" s="68">
        <f t="shared" si="113"/>
        <v>155</v>
      </c>
      <c r="B783" s="123" t="str">
        <f t="shared" si="113"/>
        <v>Asset Recived From Project-U#8-MandatorySpares-WTP-10.509</v>
      </c>
      <c r="C783" s="53" t="str">
        <f t="shared" si="113"/>
        <v>N.A.</v>
      </c>
      <c r="D783" s="403" t="str">
        <f t="shared" si="113"/>
        <v>-</v>
      </c>
      <c r="E783" s="118">
        <f t="shared" si="113"/>
        <v>0</v>
      </c>
      <c r="F783" s="404">
        <f t="shared" si="106"/>
        <v>8.1516999999999999E-5</v>
      </c>
      <c r="G783" s="404">
        <f t="shared" si="107"/>
        <v>0</v>
      </c>
      <c r="H783" s="404">
        <f t="shared" ref="H783:H790" si="114">F783-G783</f>
        <v>8.1516999999999999E-5</v>
      </c>
      <c r="I783" s="404">
        <f>'F4.2'!V390</f>
        <v>0</v>
      </c>
      <c r="J783" s="404">
        <f>'F4.2'!AU390</f>
        <v>0</v>
      </c>
      <c r="K783" s="405"/>
      <c r="L783" s="405"/>
      <c r="M783" s="404">
        <f t="shared" ref="M783:M790" si="115">SUM(J783:L783)</f>
        <v>0</v>
      </c>
      <c r="N783" s="404">
        <f t="shared" ref="N783:N790" si="116">H783+I783-M783</f>
        <v>8.1516999999999999E-5</v>
      </c>
    </row>
    <row r="784" spans="1:14" ht="30" hidden="1" outlineLevel="1">
      <c r="A784" s="68">
        <f t="shared" si="113"/>
        <v>156</v>
      </c>
      <c r="B784" s="123" t="str">
        <f t="shared" si="113"/>
        <v>Asset Recived From Project-U#8-E.1.07_MandSpar 4 C&amp;I MS 4MeasuringIns E.1.07_M S for C&amp;I_ MS For Measuring Ins</v>
      </c>
      <c r="C784" s="53" t="str">
        <f t="shared" si="113"/>
        <v>N.A.</v>
      </c>
      <c r="D784" s="403" t="str">
        <f t="shared" si="113"/>
        <v>-</v>
      </c>
      <c r="E784" s="118">
        <f t="shared" si="113"/>
        <v>0</v>
      </c>
      <c r="F784" s="404">
        <f t="shared" si="106"/>
        <v>7.8696799999999997E-2</v>
      </c>
      <c r="G784" s="404">
        <f t="shared" si="107"/>
        <v>0</v>
      </c>
      <c r="H784" s="404">
        <f t="shared" si="114"/>
        <v>7.8696799999999997E-2</v>
      </c>
      <c r="I784" s="404">
        <f>'F4.2'!V391</f>
        <v>0</v>
      </c>
      <c r="J784" s="404">
        <f>'F4.2'!AU391</f>
        <v>0</v>
      </c>
      <c r="K784" s="405"/>
      <c r="L784" s="405"/>
      <c r="M784" s="404">
        <f t="shared" si="115"/>
        <v>0</v>
      </c>
      <c r="N784" s="404">
        <f t="shared" si="116"/>
        <v>7.8696799999999997E-2</v>
      </c>
    </row>
    <row r="785" spans="1:15" hidden="1" outlineLevel="1">
      <c r="A785" s="68">
        <f t="shared" si="113"/>
        <v>157</v>
      </c>
      <c r="B785" s="123" t="str">
        <f t="shared" si="113"/>
        <v>Asset Recived From Project-U#8-BOP_ELECTRICAL-10612</v>
      </c>
      <c r="C785" s="53" t="str">
        <f t="shared" si="113"/>
        <v>N.A.</v>
      </c>
      <c r="D785" s="403" t="str">
        <f t="shared" si="113"/>
        <v>-</v>
      </c>
      <c r="E785" s="118">
        <f t="shared" si="113"/>
        <v>0</v>
      </c>
      <c r="F785" s="404">
        <f t="shared" ref="F785:F790" si="117">F392+I392</f>
        <v>1.6370498000000001E-2</v>
      </c>
      <c r="G785" s="404">
        <f t="shared" ref="G785:G790" si="118">G392+M392</f>
        <v>0</v>
      </c>
      <c r="H785" s="404">
        <f t="shared" si="114"/>
        <v>1.6370498000000001E-2</v>
      </c>
      <c r="I785" s="404">
        <f>'F4.2'!V392</f>
        <v>0</v>
      </c>
      <c r="J785" s="404">
        <f>'F4.2'!AU392</f>
        <v>0</v>
      </c>
      <c r="K785" s="405"/>
      <c r="L785" s="405"/>
      <c r="M785" s="404">
        <f t="shared" si="115"/>
        <v>0</v>
      </c>
      <c r="N785" s="404">
        <f t="shared" si="116"/>
        <v>1.6370498000000001E-2</v>
      </c>
    </row>
    <row r="786" spans="1:15" hidden="1" outlineLevel="1">
      <c r="A786" s="68">
        <f t="shared" si="113"/>
        <v>158</v>
      </c>
      <c r="B786" s="123" t="str">
        <f t="shared" si="113"/>
        <v>Asset Recived From Project-U#8-Bus Ducts-10612</v>
      </c>
      <c r="C786" s="53" t="str">
        <f t="shared" si="113"/>
        <v>N.A.</v>
      </c>
      <c r="D786" s="403" t="str">
        <f t="shared" si="113"/>
        <v>-</v>
      </c>
      <c r="E786" s="118">
        <f t="shared" si="113"/>
        <v>0</v>
      </c>
      <c r="F786" s="404">
        <f t="shared" si="117"/>
        <v>1.2547599E-2</v>
      </c>
      <c r="G786" s="404">
        <f t="shared" si="118"/>
        <v>0</v>
      </c>
      <c r="H786" s="404">
        <f t="shared" si="114"/>
        <v>1.2547599E-2</v>
      </c>
      <c r="I786" s="404">
        <f>'F4.2'!V393</f>
        <v>0</v>
      </c>
      <c r="J786" s="404">
        <f>'F4.2'!AU393</f>
        <v>0</v>
      </c>
      <c r="K786" s="405"/>
      <c r="L786" s="405"/>
      <c r="M786" s="404">
        <f t="shared" si="115"/>
        <v>0</v>
      </c>
      <c r="N786" s="404">
        <f t="shared" si="116"/>
        <v>1.2547599E-2</v>
      </c>
    </row>
    <row r="787" spans="1:15" hidden="1" outlineLevel="1">
      <c r="A787" s="68">
        <f t="shared" si="113"/>
        <v>159</v>
      </c>
      <c r="B787" s="123" t="str">
        <f t="shared" si="113"/>
        <v>Asset Recived From Project-U#8-Cable trays &amp; supports-10612</v>
      </c>
      <c r="C787" s="53" t="str">
        <f t="shared" si="113"/>
        <v>N.A.</v>
      </c>
      <c r="D787" s="403" t="str">
        <f t="shared" si="113"/>
        <v>-</v>
      </c>
      <c r="E787" s="118">
        <f t="shared" si="113"/>
        <v>0</v>
      </c>
      <c r="F787" s="404">
        <f t="shared" si="117"/>
        <v>3.6008699999999998E-4</v>
      </c>
      <c r="G787" s="404">
        <f t="shared" si="118"/>
        <v>0</v>
      </c>
      <c r="H787" s="404">
        <f t="shared" si="114"/>
        <v>3.6008699999999998E-4</v>
      </c>
      <c r="I787" s="404">
        <f>'F4.2'!V394</f>
        <v>0</v>
      </c>
      <c r="J787" s="404">
        <f>'F4.2'!AU394</f>
        <v>0</v>
      </c>
      <c r="K787" s="405"/>
      <c r="L787" s="405"/>
      <c r="M787" s="404">
        <f t="shared" si="115"/>
        <v>0</v>
      </c>
      <c r="N787" s="404">
        <f t="shared" si="116"/>
        <v>3.6008699999999998E-4</v>
      </c>
    </row>
    <row r="788" spans="1:15" hidden="1" outlineLevel="1">
      <c r="A788" s="68">
        <f t="shared" si="113"/>
        <v>160</v>
      </c>
      <c r="B788" s="123" t="str">
        <f t="shared" si="113"/>
        <v>Project-U#8-PCR FURNITURE-10810</v>
      </c>
      <c r="C788" s="53" t="str">
        <f t="shared" si="113"/>
        <v>N.A.</v>
      </c>
      <c r="D788" s="403" t="str">
        <f t="shared" si="113"/>
        <v>-</v>
      </c>
      <c r="E788" s="118">
        <f t="shared" si="113"/>
        <v>0</v>
      </c>
      <c r="F788" s="404">
        <f t="shared" si="117"/>
        <v>3.0684199999999999E-4</v>
      </c>
      <c r="G788" s="404">
        <f t="shared" si="118"/>
        <v>0</v>
      </c>
      <c r="H788" s="404">
        <f t="shared" si="114"/>
        <v>3.0684199999999999E-4</v>
      </c>
      <c r="I788" s="404">
        <f>'F4.2'!V395</f>
        <v>0</v>
      </c>
      <c r="J788" s="404">
        <f>'F4.2'!AU395</f>
        <v>0</v>
      </c>
      <c r="K788" s="405"/>
      <c r="L788" s="405"/>
      <c r="M788" s="404">
        <f t="shared" si="115"/>
        <v>0</v>
      </c>
      <c r="N788" s="404">
        <f t="shared" si="116"/>
        <v>3.0684199999999999E-4</v>
      </c>
    </row>
    <row r="789" spans="1:15" hidden="1" outlineLevel="1">
      <c r="A789" s="68">
        <f t="shared" si="113"/>
        <v>161</v>
      </c>
      <c r="B789" s="123" t="str">
        <f t="shared" si="113"/>
        <v>Project-U#8 Server Intel QUAD CORE 02No. HP Office Server</v>
      </c>
      <c r="C789" s="53" t="str">
        <f t="shared" si="113"/>
        <v>N.A.</v>
      </c>
      <c r="D789" s="403" t="str">
        <f t="shared" si="113"/>
        <v>-</v>
      </c>
      <c r="E789" s="118">
        <f t="shared" si="113"/>
        <v>0</v>
      </c>
      <c r="F789" s="404">
        <f t="shared" si="117"/>
        <v>0.11917999999999999</v>
      </c>
      <c r="G789" s="404">
        <f t="shared" si="118"/>
        <v>0.11917999999999999</v>
      </c>
      <c r="H789" s="404">
        <f t="shared" si="114"/>
        <v>0</v>
      </c>
      <c r="I789" s="404">
        <f>'F4.2'!V396</f>
        <v>0</v>
      </c>
      <c r="J789" s="404">
        <f>'F4.2'!AU396</f>
        <v>0</v>
      </c>
      <c r="K789" s="405"/>
      <c r="L789" s="405"/>
      <c r="M789" s="404">
        <f t="shared" si="115"/>
        <v>0</v>
      </c>
      <c r="N789" s="404">
        <f t="shared" si="116"/>
        <v>0</v>
      </c>
    </row>
    <row r="790" spans="1:15" ht="30.75" hidden="1" outlineLevel="1" thickBot="1">
      <c r="A790" s="68">
        <f t="shared" si="113"/>
        <v>162</v>
      </c>
      <c r="B790" s="123" t="str">
        <f t="shared" si="113"/>
        <v>Supply Erection testing and commissining of 1000 m3 ETP Civil works</v>
      </c>
      <c r="C790" s="53" t="str">
        <f t="shared" si="113"/>
        <v>N.A.</v>
      </c>
      <c r="D790" s="403" t="str">
        <f t="shared" si="113"/>
        <v>-</v>
      </c>
      <c r="E790" s="118">
        <f t="shared" si="113"/>
        <v>0</v>
      </c>
      <c r="F790" s="404">
        <f t="shared" si="117"/>
        <v>0.68323680199999992</v>
      </c>
      <c r="G790" s="404">
        <f t="shared" si="118"/>
        <v>0.68323680199999992</v>
      </c>
      <c r="H790" s="404">
        <f t="shared" si="114"/>
        <v>0</v>
      </c>
      <c r="I790" s="404">
        <f>'F4.2'!V397</f>
        <v>0</v>
      </c>
      <c r="J790" s="404">
        <f>'F4.2'!AU397</f>
        <v>0</v>
      </c>
      <c r="K790" s="405"/>
      <c r="L790" s="405"/>
      <c r="M790" s="404">
        <f t="shared" si="115"/>
        <v>0</v>
      </c>
      <c r="N790" s="404">
        <f t="shared" si="116"/>
        <v>0</v>
      </c>
    </row>
    <row r="791" spans="1:15" ht="15.75" collapsed="1" thickBot="1">
      <c r="A791" s="139"/>
      <c r="B791" s="140" t="s">
        <v>501</v>
      </c>
      <c r="C791" s="139"/>
      <c r="D791" s="47"/>
      <c r="E791" s="140"/>
      <c r="F791" s="25">
        <f>SUM(F401:F790)</f>
        <v>118.46015742499998</v>
      </c>
      <c r="G791" s="25">
        <f t="shared" ref="G791:N791" si="119">SUM(G401:G790)</f>
        <v>56.508955166000028</v>
      </c>
      <c r="H791" s="25">
        <f t="shared" si="119"/>
        <v>61.951202258999963</v>
      </c>
      <c r="I791" s="25">
        <f t="shared" si="119"/>
        <v>28.293387726000002</v>
      </c>
      <c r="J791" s="25">
        <f t="shared" si="119"/>
        <v>78.833673265000002</v>
      </c>
      <c r="K791" s="25">
        <f t="shared" si="119"/>
        <v>0</v>
      </c>
      <c r="L791" s="25">
        <f t="shared" si="119"/>
        <v>0</v>
      </c>
      <c r="M791" s="25">
        <f t="shared" si="119"/>
        <v>78.833673265000002</v>
      </c>
      <c r="N791" s="25">
        <f t="shared" si="119"/>
        <v>11.410916719999998</v>
      </c>
      <c r="O791" s="27"/>
    </row>
    <row r="792" spans="1:15">
      <c r="F792" s="26"/>
      <c r="G792" s="26"/>
      <c r="H792" s="26"/>
      <c r="I792" s="26"/>
      <c r="J792" s="26"/>
      <c r="K792" s="26"/>
      <c r="L792" s="26"/>
      <c r="M792" s="26"/>
      <c r="N792" s="26"/>
    </row>
    <row r="793" spans="1:15" s="1" customFormat="1" ht="15.75" thickBot="1">
      <c r="A793" s="16"/>
      <c r="B793" s="17" t="s">
        <v>11</v>
      </c>
      <c r="C793" s="46"/>
      <c r="D793" s="47"/>
      <c r="E793" s="46"/>
      <c r="F793" s="17"/>
      <c r="G793" s="17"/>
      <c r="H793" s="17"/>
      <c r="I793" s="17"/>
      <c r="J793" s="17"/>
      <c r="K793" s="17"/>
      <c r="L793" s="17"/>
      <c r="M793" s="17"/>
      <c r="N793" s="17"/>
    </row>
    <row r="794" spans="1:15" hidden="1" outlineLevel="1">
      <c r="A794" s="48">
        <f t="shared" ref="A794:B794" si="120">A401</f>
        <v>0</v>
      </c>
      <c r="B794" s="24" t="str">
        <f t="shared" si="120"/>
        <v>Add Cap (As per 296 of 2019)</v>
      </c>
      <c r="C794" s="49"/>
      <c r="D794" s="51"/>
      <c r="E794" s="52"/>
      <c r="F794" s="404"/>
      <c r="G794" s="404"/>
      <c r="H794" s="404"/>
      <c r="I794" s="404"/>
      <c r="J794" s="404"/>
      <c r="K794" s="405"/>
      <c r="L794" s="405"/>
      <c r="M794" s="404"/>
      <c r="N794" s="404"/>
    </row>
    <row r="795" spans="1:15" s="2" customFormat="1" ht="18.75" hidden="1" outlineLevel="1">
      <c r="A795" s="224" t="str">
        <f t="shared" ref="A795:E795" si="121">A402</f>
        <v>A</v>
      </c>
      <c r="B795" s="64" t="str">
        <f t="shared" si="121"/>
        <v xml:space="preserve">Initial spares </v>
      </c>
      <c r="C795" s="185" t="str">
        <f t="shared" si="121"/>
        <v>Add Cap (As per 296 of 2019)</v>
      </c>
      <c r="D795" s="183" t="str">
        <f t="shared" si="121"/>
        <v>-</v>
      </c>
      <c r="E795" s="55">
        <f t="shared" si="121"/>
        <v>0</v>
      </c>
      <c r="F795" s="404"/>
      <c r="G795" s="404"/>
      <c r="H795" s="404"/>
      <c r="I795" s="404"/>
      <c r="J795" s="404"/>
      <c r="K795" s="405"/>
      <c r="L795" s="405"/>
      <c r="M795" s="404"/>
      <c r="N795" s="404"/>
    </row>
    <row r="796" spans="1:15" ht="15.75" hidden="1" outlineLevel="1">
      <c r="A796" s="205">
        <f t="shared" ref="A796:E796" si="122">A403</f>
        <v>1</v>
      </c>
      <c r="B796" s="206" t="str">
        <f t="shared" si="122"/>
        <v>Boiler and Auxiliaries</v>
      </c>
      <c r="C796" s="208" t="str">
        <f t="shared" si="122"/>
        <v>Add Cap (As per 296 of 2019)</v>
      </c>
      <c r="D796" s="210" t="str">
        <f t="shared" si="122"/>
        <v>-</v>
      </c>
      <c r="E796" s="204">
        <f t="shared" si="122"/>
        <v>7.2</v>
      </c>
      <c r="F796" s="404"/>
      <c r="G796" s="404"/>
      <c r="H796" s="404"/>
      <c r="I796" s="404"/>
      <c r="J796" s="404"/>
      <c r="K796" s="405"/>
      <c r="L796" s="405"/>
      <c r="M796" s="404"/>
      <c r="N796" s="404"/>
    </row>
    <row r="797" spans="1:15" ht="31.5" hidden="1" outlineLevel="1">
      <c r="A797" s="53">
        <f t="shared" ref="A797:E797" si="123">A404</f>
        <v>1</v>
      </c>
      <c r="B797" s="264" t="str">
        <f t="shared" si="123"/>
        <v>Procurement of Coal Mill XRP-903 Gear Box Type KMP-280 Spares of Unit # 8 at BM-NPTPS Parli-Vaijnath</v>
      </c>
      <c r="C797" s="185" t="str">
        <f t="shared" si="123"/>
        <v>Add Cap (As per 296 of 2019)</v>
      </c>
      <c r="D797" s="183" t="str">
        <f t="shared" si="123"/>
        <v>-</v>
      </c>
      <c r="E797" s="63">
        <f t="shared" si="123"/>
        <v>0</v>
      </c>
      <c r="F797" s="404">
        <f t="shared" ref="F797:F860" si="124">F404+I404</f>
        <v>1.35</v>
      </c>
      <c r="G797" s="404">
        <f t="shared" ref="G797:G860" si="125">G404+M404</f>
        <v>1.35</v>
      </c>
      <c r="H797" s="404">
        <f t="shared" ref="H797:H857" si="126">F797-G797</f>
        <v>0</v>
      </c>
      <c r="I797" s="404">
        <f>'F4.2'!W10</f>
        <v>0</v>
      </c>
      <c r="J797" s="404">
        <f>'F4.2'!AV10</f>
        <v>0</v>
      </c>
      <c r="K797" s="405"/>
      <c r="L797" s="405"/>
      <c r="M797" s="404">
        <f t="shared" ref="M797:M857" si="127">SUM(J797:L797)</f>
        <v>0</v>
      </c>
      <c r="N797" s="404">
        <f t="shared" ref="N797:N857" si="128">H797+I797-M797</f>
        <v>0</v>
      </c>
    </row>
    <row r="798" spans="1:15" ht="31.5" hidden="1" outlineLevel="1">
      <c r="A798" s="53">
        <f t="shared" ref="A798:E798" si="129">A405</f>
        <v>2</v>
      </c>
      <c r="B798" s="264" t="str">
        <f t="shared" si="129"/>
        <v>Supply of Labyrinth Seal Rings with replaceable Inner liners for Coal Mill XRP-903 required for BM Unit-8, NPTPS, Parli-V.</v>
      </c>
      <c r="C798" s="185" t="str">
        <f t="shared" si="129"/>
        <v>Add Cap (As per 296 of 2019)</v>
      </c>
      <c r="D798" s="183" t="str">
        <f t="shared" si="129"/>
        <v>-</v>
      </c>
      <c r="E798" s="63">
        <f t="shared" si="129"/>
        <v>0</v>
      </c>
      <c r="F798" s="404">
        <f t="shared" si="124"/>
        <v>0.33134400000000003</v>
      </c>
      <c r="G798" s="404">
        <f t="shared" si="125"/>
        <v>0.33134400000000003</v>
      </c>
      <c r="H798" s="404">
        <f t="shared" si="126"/>
        <v>0</v>
      </c>
      <c r="I798" s="404">
        <f>'F4.2'!W11</f>
        <v>0</v>
      </c>
      <c r="J798" s="404">
        <f>'F4.2'!AV11</f>
        <v>0</v>
      </c>
      <c r="K798" s="405"/>
      <c r="L798" s="405"/>
      <c r="M798" s="404">
        <f t="shared" si="127"/>
        <v>0</v>
      </c>
      <c r="N798" s="404">
        <f t="shared" si="128"/>
        <v>0</v>
      </c>
    </row>
    <row r="799" spans="1:15" ht="31.5" hidden="1" outlineLevel="1">
      <c r="A799" s="53">
        <f t="shared" ref="A799:E799" si="130">A406</f>
        <v>3</v>
      </c>
      <c r="B799" s="264" t="str">
        <f t="shared" si="130"/>
        <v>Supply and Installation of coal mill  liners(weld overlay) of XRP-903 Coal Mill in BM U-8, NPTPS,Parli-V.</v>
      </c>
      <c r="C799" s="185" t="str">
        <f t="shared" si="130"/>
        <v>Add Cap (As per 296 of 2019)</v>
      </c>
      <c r="D799" s="183" t="str">
        <f t="shared" si="130"/>
        <v>-</v>
      </c>
      <c r="E799" s="63">
        <f t="shared" si="130"/>
        <v>0</v>
      </c>
      <c r="F799" s="404">
        <f t="shared" si="124"/>
        <v>0.33134400000000003</v>
      </c>
      <c r="G799" s="404">
        <f t="shared" si="125"/>
        <v>0.33134400000000003</v>
      </c>
      <c r="H799" s="404">
        <f t="shared" si="126"/>
        <v>0</v>
      </c>
      <c r="I799" s="404">
        <f>'F4.2'!W12</f>
        <v>0</v>
      </c>
      <c r="J799" s="404">
        <f>'F4.2'!AV12</f>
        <v>0</v>
      </c>
      <c r="K799" s="405"/>
      <c r="L799" s="405"/>
      <c r="M799" s="404">
        <f t="shared" si="127"/>
        <v>0</v>
      </c>
      <c r="N799" s="404">
        <f t="shared" si="128"/>
        <v>0</v>
      </c>
    </row>
    <row r="800" spans="1:15" ht="31.5" hidden="1" outlineLevel="1">
      <c r="A800" s="53">
        <f t="shared" ref="A800:E800" si="131">A407</f>
        <v>4</v>
      </c>
      <c r="B800" s="230" t="str">
        <f t="shared" si="131"/>
        <v>Procurement of Coal Mill XRP-903 Bowl &amp; Bowl Hub of Unit # 8 at BM-NPTPS Parli-Vaijnath</v>
      </c>
      <c r="C800" s="185" t="str">
        <f t="shared" si="131"/>
        <v>Add Cap (As per 296 of 2019)</v>
      </c>
      <c r="D800" s="183" t="str">
        <f t="shared" si="131"/>
        <v>-</v>
      </c>
      <c r="E800" s="63">
        <f t="shared" si="131"/>
        <v>0</v>
      </c>
      <c r="F800" s="404">
        <f t="shared" si="124"/>
        <v>0.73326380000000002</v>
      </c>
      <c r="G800" s="404">
        <f t="shared" si="125"/>
        <v>0.73326380000000002</v>
      </c>
      <c r="H800" s="404">
        <f t="shared" si="126"/>
        <v>0</v>
      </c>
      <c r="I800" s="404">
        <f>'F4.2'!W13</f>
        <v>0</v>
      </c>
      <c r="J800" s="404">
        <f>'F4.2'!AV13</f>
        <v>0</v>
      </c>
      <c r="K800" s="405"/>
      <c r="L800" s="405"/>
      <c r="M800" s="404">
        <f t="shared" si="127"/>
        <v>0</v>
      </c>
      <c r="N800" s="404">
        <f t="shared" si="128"/>
        <v>0</v>
      </c>
    </row>
    <row r="801" spans="1:14" s="2" customFormat="1" ht="15.75" hidden="1" outlineLevel="1">
      <c r="A801" s="53">
        <f t="shared" ref="A801:E801" si="132">A408</f>
        <v>5</v>
      </c>
      <c r="B801" s="264" t="str">
        <f t="shared" si="132"/>
        <v>Supply of impeller assembly for ID fan</v>
      </c>
      <c r="C801" s="185" t="str">
        <f t="shared" si="132"/>
        <v>Add Cap (As per 296 of 2019)</v>
      </c>
      <c r="D801" s="183" t="str">
        <f t="shared" si="132"/>
        <v>-</v>
      </c>
      <c r="E801" s="66">
        <f t="shared" si="132"/>
        <v>0</v>
      </c>
      <c r="F801" s="404">
        <f t="shared" si="124"/>
        <v>0.52329999999999999</v>
      </c>
      <c r="G801" s="404">
        <f t="shared" si="125"/>
        <v>0.52329999999999999</v>
      </c>
      <c r="H801" s="404">
        <f t="shared" si="126"/>
        <v>0</v>
      </c>
      <c r="I801" s="404">
        <f>'F4.2'!W14</f>
        <v>0</v>
      </c>
      <c r="J801" s="404">
        <f>'F4.2'!AV14</f>
        <v>0</v>
      </c>
      <c r="K801" s="405"/>
      <c r="L801" s="405"/>
      <c r="M801" s="404">
        <f t="shared" si="127"/>
        <v>0</v>
      </c>
      <c r="N801" s="404">
        <f t="shared" si="128"/>
        <v>0</v>
      </c>
    </row>
    <row r="802" spans="1:14" ht="31.5" hidden="1" outlineLevel="1">
      <c r="A802" s="53">
        <f t="shared" ref="A802:E802" si="133">A409</f>
        <v>6</v>
      </c>
      <c r="B802" s="230" t="str">
        <f t="shared" si="133"/>
        <v>Procurement of Primary Air Fan &amp; Forced Draught Fan Drive Coupling on OEM basis required at BM U-8, NPTPS, Parli-V</v>
      </c>
      <c r="C802" s="185" t="str">
        <f t="shared" si="133"/>
        <v>Add Cap (As per 296 of 2019)</v>
      </c>
      <c r="D802" s="183" t="str">
        <f t="shared" si="133"/>
        <v>-</v>
      </c>
      <c r="E802" s="66">
        <f t="shared" si="133"/>
        <v>0</v>
      </c>
      <c r="F802" s="404">
        <f t="shared" si="124"/>
        <v>0.19409999999999999</v>
      </c>
      <c r="G802" s="404">
        <f t="shared" si="125"/>
        <v>0.19409999999999999</v>
      </c>
      <c r="H802" s="404">
        <f t="shared" si="126"/>
        <v>0</v>
      </c>
      <c r="I802" s="404">
        <f>'F4.2'!W15</f>
        <v>0</v>
      </c>
      <c r="J802" s="404">
        <f>'F4.2'!AV15</f>
        <v>0</v>
      </c>
      <c r="K802" s="405"/>
      <c r="L802" s="405"/>
      <c r="M802" s="404">
        <f t="shared" si="127"/>
        <v>0</v>
      </c>
      <c r="N802" s="404">
        <f t="shared" si="128"/>
        <v>0</v>
      </c>
    </row>
    <row r="803" spans="1:14" ht="47.25" hidden="1" outlineLevel="1">
      <c r="A803" s="53">
        <f t="shared" ref="A803:E803" si="134">A410</f>
        <v>7</v>
      </c>
      <c r="B803" s="230" t="str">
        <f t="shared" si="134"/>
        <v>Procurement of  Primary Air Fan PAF 17/11.8-2 Hydraulic Adjustment Device on OEM basis required at BM U-8 NPTPS Parli-V</v>
      </c>
      <c r="C803" s="185" t="str">
        <f t="shared" si="134"/>
        <v>Add Cap (As per 296 of 2019)</v>
      </c>
      <c r="D803" s="183" t="str">
        <f t="shared" si="134"/>
        <v>-</v>
      </c>
      <c r="E803" s="67">
        <f t="shared" si="134"/>
        <v>0</v>
      </c>
      <c r="F803" s="404">
        <f t="shared" si="124"/>
        <v>0.53521083000000003</v>
      </c>
      <c r="G803" s="404">
        <f t="shared" si="125"/>
        <v>0.53521083000000003</v>
      </c>
      <c r="H803" s="404">
        <f t="shared" si="126"/>
        <v>0</v>
      </c>
      <c r="I803" s="404">
        <f>'F4.2'!W16</f>
        <v>0</v>
      </c>
      <c r="J803" s="404">
        <f>'F4.2'!AV16</f>
        <v>0</v>
      </c>
      <c r="K803" s="405"/>
      <c r="L803" s="405"/>
      <c r="M803" s="404">
        <f t="shared" si="127"/>
        <v>0</v>
      </c>
      <c r="N803" s="404">
        <f t="shared" si="128"/>
        <v>0</v>
      </c>
    </row>
    <row r="804" spans="1:14" ht="31.5" hidden="1" outlineLevel="1">
      <c r="A804" s="53">
        <f t="shared" ref="A804:E804" si="135">A411</f>
        <v>8</v>
      </c>
      <c r="B804" s="230" t="str">
        <f t="shared" si="135"/>
        <v>Proc of spares for fabric expansion joints required at BM U-8, NPTPS, Parli-V.</v>
      </c>
      <c r="C804" s="185" t="str">
        <f t="shared" si="135"/>
        <v>Add Cap (As per 296 of 2019)</v>
      </c>
      <c r="D804" s="183" t="str">
        <f t="shared" si="135"/>
        <v>-</v>
      </c>
      <c r="E804" s="66">
        <f t="shared" si="135"/>
        <v>0</v>
      </c>
      <c r="F804" s="404">
        <f t="shared" si="124"/>
        <v>0.56971689999999997</v>
      </c>
      <c r="G804" s="404">
        <f t="shared" si="125"/>
        <v>0.56971689999999997</v>
      </c>
      <c r="H804" s="404">
        <f t="shared" si="126"/>
        <v>0</v>
      </c>
      <c r="I804" s="404">
        <f>'F4.2'!W17</f>
        <v>0</v>
      </c>
      <c r="J804" s="404">
        <f>'F4.2'!AV17</f>
        <v>0</v>
      </c>
      <c r="K804" s="405"/>
      <c r="L804" s="405"/>
      <c r="M804" s="404">
        <f t="shared" si="127"/>
        <v>0</v>
      </c>
      <c r="N804" s="404">
        <f t="shared" si="128"/>
        <v>0</v>
      </c>
    </row>
    <row r="805" spans="1:14" ht="31.5" hidden="1" outlineLevel="1">
      <c r="A805" s="53">
        <f t="shared" ref="A805:E805" si="136">A412</f>
        <v>9</v>
      </c>
      <c r="B805" s="230" t="str">
        <f t="shared" si="136"/>
        <v>Proc of separator body and seperator top spares for coal mill XRP-903 at BM U-8, NPTPS Parli-V.</v>
      </c>
      <c r="C805" s="185" t="str">
        <f t="shared" si="136"/>
        <v>Add Cap (As per 296 of 2019)</v>
      </c>
      <c r="D805" s="183" t="str">
        <f t="shared" si="136"/>
        <v>-</v>
      </c>
      <c r="E805" s="66">
        <f t="shared" si="136"/>
        <v>0</v>
      </c>
      <c r="F805" s="404">
        <f t="shared" si="124"/>
        <v>0.42568995599999998</v>
      </c>
      <c r="G805" s="404">
        <f t="shared" si="125"/>
        <v>0.42568995599999998</v>
      </c>
      <c r="H805" s="404">
        <f t="shared" si="126"/>
        <v>0</v>
      </c>
      <c r="I805" s="404">
        <f>'F4.2'!W18</f>
        <v>0</v>
      </c>
      <c r="J805" s="404">
        <f>'F4.2'!AV18</f>
        <v>0</v>
      </c>
      <c r="K805" s="405"/>
      <c r="L805" s="405"/>
      <c r="M805" s="404">
        <f t="shared" si="127"/>
        <v>0</v>
      </c>
      <c r="N805" s="404">
        <f t="shared" si="128"/>
        <v>0</v>
      </c>
    </row>
    <row r="806" spans="1:14" ht="31.5" hidden="1" outlineLevel="1">
      <c r="A806" s="53">
        <f t="shared" ref="A806:E806" si="137">A413</f>
        <v>10</v>
      </c>
      <c r="B806" s="230" t="str">
        <f t="shared" si="137"/>
        <v>Proc of scrapper area &amp; reject system spares for coal mill XRP-903 at BM U-8, NPTPS Parli-V.</v>
      </c>
      <c r="C806" s="185" t="str">
        <f t="shared" si="137"/>
        <v>Add Cap (As per 296 of 2019)</v>
      </c>
      <c r="D806" s="183" t="str">
        <f t="shared" si="137"/>
        <v>-</v>
      </c>
      <c r="E806" s="66">
        <f t="shared" si="137"/>
        <v>0</v>
      </c>
      <c r="F806" s="404">
        <f t="shared" si="124"/>
        <v>0.27832896000000001</v>
      </c>
      <c r="G806" s="404">
        <f t="shared" si="125"/>
        <v>0.27832896000000001</v>
      </c>
      <c r="H806" s="404">
        <f t="shared" si="126"/>
        <v>0</v>
      </c>
      <c r="I806" s="404">
        <f>'F4.2'!W19</f>
        <v>0</v>
      </c>
      <c r="J806" s="404">
        <f>'F4.2'!AV19</f>
        <v>0</v>
      </c>
      <c r="K806" s="405"/>
      <c r="L806" s="405"/>
      <c r="M806" s="404">
        <f t="shared" si="127"/>
        <v>0</v>
      </c>
      <c r="N806" s="404">
        <f t="shared" si="128"/>
        <v>0</v>
      </c>
    </row>
    <row r="807" spans="1:14" ht="15.75" hidden="1" outlineLevel="1">
      <c r="A807" s="53">
        <f t="shared" ref="A807:E807" si="138">A414</f>
        <v>11</v>
      </c>
      <c r="B807" s="230" t="str">
        <f t="shared" si="138"/>
        <v>Proc of seal air fan spares at BM-8 NPTPS, Parli-V.</v>
      </c>
      <c r="C807" s="185" t="str">
        <f t="shared" si="138"/>
        <v>Add Cap (As per 296 of 2019)</v>
      </c>
      <c r="D807" s="183" t="str">
        <f t="shared" si="138"/>
        <v>-</v>
      </c>
      <c r="E807" s="67">
        <f t="shared" si="138"/>
        <v>0</v>
      </c>
      <c r="F807" s="404">
        <f t="shared" si="124"/>
        <v>0.26431690000000002</v>
      </c>
      <c r="G807" s="404">
        <f t="shared" si="125"/>
        <v>0.26431690000000002</v>
      </c>
      <c r="H807" s="404">
        <f t="shared" si="126"/>
        <v>0</v>
      </c>
      <c r="I807" s="404">
        <f>'F4.2'!W20</f>
        <v>0</v>
      </c>
      <c r="J807" s="404">
        <f>'F4.2'!AV20</f>
        <v>0</v>
      </c>
      <c r="K807" s="405"/>
      <c r="L807" s="405"/>
      <c r="M807" s="404">
        <f t="shared" si="127"/>
        <v>0</v>
      </c>
      <c r="N807" s="404">
        <f t="shared" si="128"/>
        <v>0</v>
      </c>
    </row>
    <row r="808" spans="1:14" ht="31.5" hidden="1" outlineLevel="1">
      <c r="A808" s="53">
        <f t="shared" ref="A808:E808" si="139">A415</f>
        <v>12</v>
      </c>
      <c r="B808" s="230" t="str">
        <f t="shared" si="139"/>
        <v>Procurement of  FD Fan Type FAF 17/9.5-1 Drive Coupling required at BM U-8 NPTPS Parli-V</v>
      </c>
      <c r="C808" s="185" t="str">
        <f t="shared" si="139"/>
        <v>Add Cap (As per 296 of 2019)</v>
      </c>
      <c r="D808" s="183" t="str">
        <f t="shared" si="139"/>
        <v>-</v>
      </c>
      <c r="E808" s="66">
        <f t="shared" si="139"/>
        <v>0</v>
      </c>
      <c r="F808" s="404">
        <f t="shared" si="124"/>
        <v>0</v>
      </c>
      <c r="G808" s="404">
        <f t="shared" si="125"/>
        <v>0</v>
      </c>
      <c r="H808" s="404">
        <f t="shared" si="126"/>
        <v>0</v>
      </c>
      <c r="I808" s="404">
        <f>'F4.2'!W21</f>
        <v>0</v>
      </c>
      <c r="J808" s="404">
        <f>'F4.2'!AV21</f>
        <v>0</v>
      </c>
      <c r="K808" s="405"/>
      <c r="L808" s="405"/>
      <c r="M808" s="404">
        <f t="shared" si="127"/>
        <v>0</v>
      </c>
      <c r="N808" s="404">
        <f t="shared" si="128"/>
        <v>0</v>
      </c>
    </row>
    <row r="809" spans="1:14" ht="31.5" hidden="1" outlineLevel="1">
      <c r="A809" s="53">
        <f t="shared" ref="A809:E809" si="140">A416</f>
        <v>13</v>
      </c>
      <c r="B809" s="230" t="str">
        <f t="shared" si="140"/>
        <v>Procurement of complete planatary gear box-KMP -280/300 for coal mill XRP-903 at BM U-8 NPTPS Parli-V</v>
      </c>
      <c r="C809" s="185" t="str">
        <f t="shared" si="140"/>
        <v>Add Cap (As per 296 of 2019)</v>
      </c>
      <c r="D809" s="183" t="str">
        <f t="shared" si="140"/>
        <v>-</v>
      </c>
      <c r="E809" s="66">
        <f t="shared" si="140"/>
        <v>0</v>
      </c>
      <c r="F809" s="404">
        <f t="shared" si="124"/>
        <v>0</v>
      </c>
      <c r="G809" s="404">
        <f t="shared" si="125"/>
        <v>0</v>
      </c>
      <c r="H809" s="404">
        <f t="shared" si="126"/>
        <v>0</v>
      </c>
      <c r="I809" s="404">
        <f>'F4.2'!W22</f>
        <v>0</v>
      </c>
      <c r="J809" s="404">
        <f>'F4.2'!AV22</f>
        <v>0</v>
      </c>
      <c r="K809" s="405"/>
      <c r="L809" s="405"/>
      <c r="M809" s="404">
        <f t="shared" si="127"/>
        <v>0</v>
      </c>
      <c r="N809" s="404">
        <f t="shared" si="128"/>
        <v>0</v>
      </c>
    </row>
    <row r="810" spans="1:14" s="2" customFormat="1" ht="15.75" hidden="1" outlineLevel="1">
      <c r="A810" s="205">
        <f t="shared" ref="A810:E810" si="141">A417</f>
        <v>2</v>
      </c>
      <c r="B810" s="206" t="str">
        <f t="shared" si="141"/>
        <v>Turbine and Auxiliaries</v>
      </c>
      <c r="C810" s="208" t="str">
        <f t="shared" si="141"/>
        <v>Add Cap (As per 296 of 2019)</v>
      </c>
      <c r="D810" s="210" t="str">
        <f t="shared" si="141"/>
        <v>-</v>
      </c>
      <c r="E810" s="204">
        <f t="shared" si="141"/>
        <v>4.3</v>
      </c>
      <c r="F810" s="404">
        <f t="shared" si="124"/>
        <v>0</v>
      </c>
      <c r="G810" s="404">
        <f t="shared" si="125"/>
        <v>0</v>
      </c>
      <c r="H810" s="404">
        <f t="shared" si="126"/>
        <v>0</v>
      </c>
      <c r="I810" s="404">
        <f>'F4.2'!W23</f>
        <v>0</v>
      </c>
      <c r="J810" s="404">
        <f>'F4.2'!AV23</f>
        <v>0</v>
      </c>
      <c r="K810" s="405"/>
      <c r="L810" s="405"/>
      <c r="M810" s="404">
        <f t="shared" si="127"/>
        <v>0</v>
      </c>
      <c r="N810" s="404">
        <f t="shared" si="128"/>
        <v>0</v>
      </c>
    </row>
    <row r="811" spans="1:14" ht="47.25" hidden="1" outlineLevel="1">
      <c r="A811" s="68">
        <f t="shared" ref="A811:E811" si="142">A418</f>
        <v>1</v>
      </c>
      <c r="B811" s="230" t="str">
        <f t="shared" si="142"/>
        <v>Procurement of spares for Equipment Cooling Water Pumps (Make-FLOWMORE) of model FIG-5824 (SG Side) and FIG-5822 (TG side) at Unit-8 NPTPS Parli-V</v>
      </c>
      <c r="C811" s="185" t="str">
        <f t="shared" si="142"/>
        <v>Add Cap (As per 296 of 2019)</v>
      </c>
      <c r="D811" s="183" t="str">
        <f t="shared" si="142"/>
        <v>-</v>
      </c>
      <c r="E811" s="66">
        <f t="shared" si="142"/>
        <v>0</v>
      </c>
      <c r="F811" s="404">
        <f t="shared" si="124"/>
        <v>0.51811829399999998</v>
      </c>
      <c r="G811" s="404">
        <f t="shared" si="125"/>
        <v>0.51811829399999998</v>
      </c>
      <c r="H811" s="404">
        <f t="shared" si="126"/>
        <v>0</v>
      </c>
      <c r="I811" s="404">
        <f>'F4.2'!W24</f>
        <v>0</v>
      </c>
      <c r="J811" s="404">
        <f>'F4.2'!AV24</f>
        <v>0</v>
      </c>
      <c r="K811" s="405"/>
      <c r="L811" s="405"/>
      <c r="M811" s="404">
        <f t="shared" si="127"/>
        <v>0</v>
      </c>
      <c r="N811" s="404">
        <f t="shared" si="128"/>
        <v>0</v>
      </c>
    </row>
    <row r="812" spans="1:14" ht="31.5" hidden="1" outlineLevel="1">
      <c r="A812" s="68">
        <f t="shared" ref="A812:E812" si="143">A419</f>
        <v>2</v>
      </c>
      <c r="B812" s="230" t="str">
        <f t="shared" si="143"/>
        <v>Supply of spars for recovery &amp; FF Pumps along with work  at U#8</v>
      </c>
      <c r="C812" s="185" t="str">
        <f t="shared" si="143"/>
        <v>Add Cap (As per 296 of 2019)</v>
      </c>
      <c r="D812" s="183" t="str">
        <f t="shared" si="143"/>
        <v>-</v>
      </c>
      <c r="E812" s="67">
        <f t="shared" si="143"/>
        <v>0</v>
      </c>
      <c r="F812" s="404">
        <f t="shared" si="124"/>
        <v>0.37712800000000002</v>
      </c>
      <c r="G812" s="404">
        <f t="shared" si="125"/>
        <v>0.37712800000000002</v>
      </c>
      <c r="H812" s="404">
        <f t="shared" si="126"/>
        <v>0</v>
      </c>
      <c r="I812" s="404">
        <f>'F4.2'!W25</f>
        <v>0</v>
      </c>
      <c r="J812" s="404">
        <f>'F4.2'!AV25</f>
        <v>0</v>
      </c>
      <c r="K812" s="405"/>
      <c r="L812" s="405"/>
      <c r="M812" s="404">
        <f t="shared" si="127"/>
        <v>0</v>
      </c>
      <c r="N812" s="404">
        <f t="shared" si="128"/>
        <v>0</v>
      </c>
    </row>
    <row r="813" spans="1:14" ht="15.75" hidden="1" outlineLevel="1">
      <c r="A813" s="68">
        <f t="shared" ref="A813:E813" si="144">A420</f>
        <v>3</v>
      </c>
      <c r="B813" s="230" t="str">
        <f t="shared" si="144"/>
        <v>Supply of seal oil vacuum pump  in unit 08</v>
      </c>
      <c r="C813" s="185" t="str">
        <f t="shared" si="144"/>
        <v>Add Cap (As per 296 of 2019)</v>
      </c>
      <c r="D813" s="183" t="str">
        <f t="shared" si="144"/>
        <v>-</v>
      </c>
      <c r="E813" s="66">
        <f t="shared" si="144"/>
        <v>0</v>
      </c>
      <c r="F813" s="404">
        <f t="shared" si="124"/>
        <v>0.27501740000000002</v>
      </c>
      <c r="G813" s="404">
        <f t="shared" si="125"/>
        <v>0.27501740000000002</v>
      </c>
      <c r="H813" s="404">
        <f t="shared" si="126"/>
        <v>0</v>
      </c>
      <c r="I813" s="404">
        <f>'F4.2'!W26</f>
        <v>0</v>
      </c>
      <c r="J813" s="404">
        <f>'F4.2'!AV26</f>
        <v>0</v>
      </c>
      <c r="K813" s="405"/>
      <c r="L813" s="405"/>
      <c r="M813" s="404">
        <f t="shared" si="127"/>
        <v>0</v>
      </c>
      <c r="N813" s="404">
        <f t="shared" si="128"/>
        <v>0</v>
      </c>
    </row>
    <row r="814" spans="1:14" s="2" customFormat="1" ht="47.25" hidden="1" outlineLevel="1">
      <c r="A814" s="68">
        <f t="shared" ref="A814:E814" si="145">A421</f>
        <v>4</v>
      </c>
      <c r="B814" s="230" t="str">
        <f t="shared" si="145"/>
        <v>Procurement of AC pressure pipes (235MM OD, 200MM ID, 4.5M Length) for NDCT hot spray water distribution system in Unit-8 NPTPS Parli-Vaijnath</v>
      </c>
      <c r="C814" s="185" t="str">
        <f t="shared" si="145"/>
        <v>Add Cap (As per 296 of 2019)</v>
      </c>
      <c r="D814" s="183" t="str">
        <f t="shared" si="145"/>
        <v>-</v>
      </c>
      <c r="E814" s="66">
        <f t="shared" si="145"/>
        <v>0</v>
      </c>
      <c r="F814" s="404">
        <f t="shared" si="124"/>
        <v>0.42522480000000001</v>
      </c>
      <c r="G814" s="404">
        <f t="shared" si="125"/>
        <v>0.42522480000000001</v>
      </c>
      <c r="H814" s="404">
        <f t="shared" si="126"/>
        <v>0</v>
      </c>
      <c r="I814" s="404">
        <f>'F4.2'!W27</f>
        <v>0</v>
      </c>
      <c r="J814" s="404">
        <f>'F4.2'!AV27</f>
        <v>0</v>
      </c>
      <c r="K814" s="405"/>
      <c r="L814" s="405"/>
      <c r="M814" s="404">
        <f t="shared" si="127"/>
        <v>0</v>
      </c>
      <c r="N814" s="404">
        <f t="shared" si="128"/>
        <v>0</v>
      </c>
    </row>
    <row r="815" spans="1:14" ht="31.5" hidden="1" outlineLevel="1">
      <c r="A815" s="68">
        <f t="shared" ref="A815:E815" si="146">A422</f>
        <v>5</v>
      </c>
      <c r="B815" s="230" t="str">
        <f t="shared" si="146"/>
        <v>Supply of M/s Summits make Instrument Air Dryer &amp; spares at U # 8 TM, Parli-V</v>
      </c>
      <c r="C815" s="185" t="str">
        <f t="shared" si="146"/>
        <v>Add Cap (As per 296 of 2019)</v>
      </c>
      <c r="D815" s="183" t="str">
        <f t="shared" si="146"/>
        <v>-</v>
      </c>
      <c r="E815" s="66">
        <f t="shared" si="146"/>
        <v>0</v>
      </c>
      <c r="F815" s="404">
        <f t="shared" si="124"/>
        <v>0.54787163999999999</v>
      </c>
      <c r="G815" s="404">
        <f t="shared" si="125"/>
        <v>0.54787163999999999</v>
      </c>
      <c r="H815" s="404">
        <f t="shared" si="126"/>
        <v>0</v>
      </c>
      <c r="I815" s="404">
        <f>'F4.2'!W28</f>
        <v>0</v>
      </c>
      <c r="J815" s="404">
        <f>'F4.2'!AV28</f>
        <v>0</v>
      </c>
      <c r="K815" s="405"/>
      <c r="L815" s="405"/>
      <c r="M815" s="404">
        <f t="shared" si="127"/>
        <v>0</v>
      </c>
      <c r="N815" s="404">
        <f t="shared" si="128"/>
        <v>0</v>
      </c>
    </row>
    <row r="816" spans="1:14" ht="15.75" hidden="1" outlineLevel="1">
      <c r="A816" s="68">
        <f t="shared" ref="A816:E816" si="147">A423</f>
        <v>6</v>
      </c>
      <c r="B816" s="230" t="str">
        <f t="shared" si="147"/>
        <v>Supply of PVC fills for NDCTs at U # 8 TM, Parli-V</v>
      </c>
      <c r="C816" s="185" t="str">
        <f t="shared" si="147"/>
        <v>Add Cap (As per 296 of 2019)</v>
      </c>
      <c r="D816" s="183" t="str">
        <f t="shared" si="147"/>
        <v>-</v>
      </c>
      <c r="E816" s="66">
        <f t="shared" si="147"/>
        <v>0</v>
      </c>
      <c r="F816" s="404">
        <f t="shared" si="124"/>
        <v>0.58244799999999997</v>
      </c>
      <c r="G816" s="404">
        <f t="shared" si="125"/>
        <v>0.58244799999999997</v>
      </c>
      <c r="H816" s="404">
        <f t="shared" si="126"/>
        <v>0</v>
      </c>
      <c r="I816" s="404">
        <f>'F4.2'!W29</f>
        <v>0</v>
      </c>
      <c r="J816" s="404">
        <f>'F4.2'!AV29</f>
        <v>0</v>
      </c>
      <c r="K816" s="405"/>
      <c r="L816" s="405"/>
      <c r="M816" s="404">
        <f t="shared" si="127"/>
        <v>0</v>
      </c>
      <c r="N816" s="404">
        <f t="shared" si="128"/>
        <v>0</v>
      </c>
    </row>
    <row r="817" spans="1:14" ht="31.5" hidden="1" outlineLevel="1">
      <c r="A817" s="68">
        <f t="shared" ref="A817:E817" si="148">A424</f>
        <v>7</v>
      </c>
      <c r="B817" s="230" t="str">
        <f t="shared" si="148"/>
        <v>Procurement of NB 600MM Gate valves for ACW self cleaning strainers in U#8 TM NPTPS Parli-V</v>
      </c>
      <c r="C817" s="185" t="str">
        <f t="shared" si="148"/>
        <v>Add Cap (As per 296 of 2019)</v>
      </c>
      <c r="D817" s="183" t="str">
        <f t="shared" si="148"/>
        <v>-</v>
      </c>
      <c r="E817" s="66">
        <f t="shared" si="148"/>
        <v>0</v>
      </c>
      <c r="F817" s="404">
        <f t="shared" si="124"/>
        <v>0.42338399999999998</v>
      </c>
      <c r="G817" s="404">
        <f t="shared" si="125"/>
        <v>0.42338399999999998</v>
      </c>
      <c r="H817" s="404">
        <f t="shared" si="126"/>
        <v>0</v>
      </c>
      <c r="I817" s="404">
        <f>'F4.2'!W30</f>
        <v>0</v>
      </c>
      <c r="J817" s="404">
        <f>'F4.2'!AV30</f>
        <v>0</v>
      </c>
      <c r="K817" s="405"/>
      <c r="L817" s="405"/>
      <c r="M817" s="404">
        <f t="shared" si="127"/>
        <v>0</v>
      </c>
      <c r="N817" s="404">
        <f t="shared" si="128"/>
        <v>0</v>
      </c>
    </row>
    <row r="818" spans="1:14" ht="31.5" hidden="1" outlineLevel="1">
      <c r="A818" s="68">
        <f t="shared" ref="A818:E818" si="149">A425</f>
        <v>8</v>
      </c>
      <c r="B818" s="230" t="str">
        <f t="shared" si="149"/>
        <v>Procurement of Mechanical seals ( Make Leak-Proof) for various pumps in TM Unit-8 NPTPS Parli.</v>
      </c>
      <c r="C818" s="185" t="str">
        <f t="shared" si="149"/>
        <v>Add Cap (As per 296 of 2019)</v>
      </c>
      <c r="D818" s="183" t="str">
        <f t="shared" si="149"/>
        <v>-</v>
      </c>
      <c r="E818" s="67">
        <f t="shared" si="149"/>
        <v>0</v>
      </c>
      <c r="F818" s="404">
        <f t="shared" si="124"/>
        <v>0.49233139999999997</v>
      </c>
      <c r="G818" s="404">
        <f t="shared" si="125"/>
        <v>0.49233139999999997</v>
      </c>
      <c r="H818" s="404">
        <f t="shared" si="126"/>
        <v>0</v>
      </c>
      <c r="I818" s="404">
        <f>'F4.2'!W31</f>
        <v>0</v>
      </c>
      <c r="J818" s="404">
        <f>'F4.2'!AV31</f>
        <v>0</v>
      </c>
      <c r="K818" s="405"/>
      <c r="L818" s="405"/>
      <c r="M818" s="404">
        <f t="shared" si="127"/>
        <v>0</v>
      </c>
      <c r="N818" s="404">
        <f t="shared" si="128"/>
        <v>0</v>
      </c>
    </row>
    <row r="819" spans="1:14" s="2" customFormat="1" ht="15.75" hidden="1" outlineLevel="1">
      <c r="A819" s="68">
        <f t="shared" ref="A819:E819" si="150">A426</f>
        <v>9</v>
      </c>
      <c r="B819" s="230" t="str">
        <f t="shared" si="150"/>
        <v>Supply of SS 304 pipes &amp; others at U # 8 TM, Parli-V.</v>
      </c>
      <c r="C819" s="185" t="str">
        <f t="shared" si="150"/>
        <v>Add Cap (As per 296 of 2019)</v>
      </c>
      <c r="D819" s="183" t="str">
        <f t="shared" si="150"/>
        <v>-</v>
      </c>
      <c r="E819" s="69">
        <f t="shared" si="150"/>
        <v>0</v>
      </c>
      <c r="F819" s="404">
        <f t="shared" si="124"/>
        <v>0.52905441600000003</v>
      </c>
      <c r="G819" s="404">
        <f t="shared" si="125"/>
        <v>0.52905441600000003</v>
      </c>
      <c r="H819" s="404">
        <f t="shared" si="126"/>
        <v>0</v>
      </c>
      <c r="I819" s="404">
        <f>'F4.2'!W32</f>
        <v>0</v>
      </c>
      <c r="J819" s="404">
        <f>'F4.2'!AV32</f>
        <v>0</v>
      </c>
      <c r="K819" s="405"/>
      <c r="L819" s="405"/>
      <c r="M819" s="404">
        <f t="shared" si="127"/>
        <v>0</v>
      </c>
      <c r="N819" s="404">
        <f t="shared" si="128"/>
        <v>0</v>
      </c>
    </row>
    <row r="820" spans="1:14" ht="15.75" hidden="1" outlineLevel="1">
      <c r="A820" s="205">
        <f t="shared" ref="A820:E820" si="151">A427</f>
        <v>3</v>
      </c>
      <c r="B820" s="206" t="str">
        <f t="shared" si="151"/>
        <v xml:space="preserve">Electrical and Instrumentation </v>
      </c>
      <c r="C820" s="208" t="str">
        <f t="shared" si="151"/>
        <v>Add Cap (As per 296 of 2019)</v>
      </c>
      <c r="D820" s="210" t="str">
        <f t="shared" si="151"/>
        <v>-</v>
      </c>
      <c r="E820" s="204">
        <f t="shared" si="151"/>
        <v>6.1</v>
      </c>
      <c r="F820" s="404">
        <f t="shared" si="124"/>
        <v>0</v>
      </c>
      <c r="G820" s="404">
        <f t="shared" si="125"/>
        <v>0</v>
      </c>
      <c r="H820" s="404">
        <f t="shared" si="126"/>
        <v>0</v>
      </c>
      <c r="I820" s="404">
        <f>'F4.2'!W33</f>
        <v>0</v>
      </c>
      <c r="J820" s="404">
        <f>'F4.2'!AV33</f>
        <v>0</v>
      </c>
      <c r="K820" s="405"/>
      <c r="L820" s="405"/>
      <c r="M820" s="404">
        <f t="shared" si="127"/>
        <v>0</v>
      </c>
      <c r="N820" s="404">
        <f t="shared" si="128"/>
        <v>0</v>
      </c>
    </row>
    <row r="821" spans="1:14" ht="30" hidden="1" outlineLevel="1">
      <c r="A821" s="68">
        <f t="shared" ref="A821:E821" si="152">A428</f>
        <v>1</v>
      </c>
      <c r="B821" s="231" t="str">
        <f t="shared" si="152"/>
        <v>Supply of Instrumentation Spares of LP Bypass System at Unit-8.</v>
      </c>
      <c r="C821" s="185" t="str">
        <f t="shared" si="152"/>
        <v>Add Cap (As per 296 of 2019)</v>
      </c>
      <c r="D821" s="183" t="str">
        <f t="shared" si="152"/>
        <v>-</v>
      </c>
      <c r="E821" s="69">
        <f t="shared" si="152"/>
        <v>0</v>
      </c>
      <c r="F821" s="404">
        <f t="shared" si="124"/>
        <v>1.9614571240000001</v>
      </c>
      <c r="G821" s="404">
        <f t="shared" si="125"/>
        <v>1.9614571240000001</v>
      </c>
      <c r="H821" s="404">
        <f t="shared" si="126"/>
        <v>0</v>
      </c>
      <c r="I821" s="404">
        <f>'F4.2'!W34</f>
        <v>0</v>
      </c>
      <c r="J821" s="404">
        <f>'F4.2'!AV34</f>
        <v>0</v>
      </c>
      <c r="K821" s="405"/>
      <c r="L821" s="405"/>
      <c r="M821" s="404">
        <f t="shared" si="127"/>
        <v>0</v>
      </c>
      <c r="N821" s="404">
        <f t="shared" si="128"/>
        <v>0</v>
      </c>
    </row>
    <row r="822" spans="1:14" ht="31.5" hidden="1" outlineLevel="1">
      <c r="A822" s="68">
        <f t="shared" ref="A822:E822" si="153">A429</f>
        <v>2</v>
      </c>
      <c r="B822" s="232" t="str">
        <f t="shared" si="153"/>
        <v>Procurement of Schneider MICOM Numerical Relays for GRP and STPR swithcgear at NPTPS Unit-8 Testing</v>
      </c>
      <c r="C822" s="185" t="str">
        <f t="shared" si="153"/>
        <v>Add Cap (As per 296 of 2019)</v>
      </c>
      <c r="D822" s="183" t="str">
        <f t="shared" si="153"/>
        <v>-</v>
      </c>
      <c r="E822" s="69">
        <f t="shared" si="153"/>
        <v>0</v>
      </c>
      <c r="F822" s="404">
        <f t="shared" si="124"/>
        <v>0.47613</v>
      </c>
      <c r="G822" s="404">
        <f t="shared" si="125"/>
        <v>0.47613</v>
      </c>
      <c r="H822" s="404">
        <f t="shared" si="126"/>
        <v>0</v>
      </c>
      <c r="I822" s="404">
        <f>'F4.2'!W35</f>
        <v>0</v>
      </c>
      <c r="J822" s="404">
        <f>'F4.2'!AV35</f>
        <v>0</v>
      </c>
      <c r="K822" s="405"/>
      <c r="L822" s="405"/>
      <c r="M822" s="404">
        <f t="shared" si="127"/>
        <v>0</v>
      </c>
      <c r="N822" s="404">
        <f t="shared" si="128"/>
        <v>0</v>
      </c>
    </row>
    <row r="823" spans="1:14" ht="31.5" hidden="1" outlineLevel="1">
      <c r="A823" s="114">
        <f t="shared" ref="A823:E823" si="154">A430</f>
        <v>3</v>
      </c>
      <c r="B823" s="232" t="str">
        <f t="shared" si="154"/>
        <v xml:space="preserve">Procurement of 220V DC Chloride make (formally caldyne) make battery chargers Spre of Unit 8 NPTPS Parli-V                           </v>
      </c>
      <c r="C823" s="185" t="str">
        <f t="shared" si="154"/>
        <v>Add Cap (As per 296 of 2019)</v>
      </c>
      <c r="D823" s="183" t="str">
        <f t="shared" si="154"/>
        <v>-</v>
      </c>
      <c r="E823" s="67">
        <f t="shared" si="154"/>
        <v>0</v>
      </c>
      <c r="F823" s="404">
        <f t="shared" si="124"/>
        <v>0.23365298000000001</v>
      </c>
      <c r="G823" s="404">
        <f t="shared" si="125"/>
        <v>0.23365298000000001</v>
      </c>
      <c r="H823" s="404">
        <f t="shared" si="126"/>
        <v>0</v>
      </c>
      <c r="I823" s="404">
        <f>'F4.2'!W36</f>
        <v>0</v>
      </c>
      <c r="J823" s="404">
        <f>'F4.2'!AV36</f>
        <v>0</v>
      </c>
      <c r="K823" s="405"/>
      <c r="L823" s="405"/>
      <c r="M823" s="404">
        <f t="shared" si="127"/>
        <v>0</v>
      </c>
      <c r="N823" s="404">
        <f t="shared" si="128"/>
        <v>0</v>
      </c>
    </row>
    <row r="824" spans="1:14" ht="31.5" hidden="1" outlineLevel="1">
      <c r="A824" s="114">
        <f t="shared" ref="A824:E824" si="155">A431</f>
        <v>4</v>
      </c>
      <c r="B824" s="232" t="str">
        <f t="shared" si="155"/>
        <v>Procurement of 24V DC Chhabi make make battery chargers Spare of Unit 8 NPTPS Parli-V</v>
      </c>
      <c r="C824" s="185" t="str">
        <f t="shared" si="155"/>
        <v>Add Cap (As per 296 of 2019)</v>
      </c>
      <c r="D824" s="183" t="str">
        <f t="shared" si="155"/>
        <v>-</v>
      </c>
      <c r="E824" s="66">
        <f t="shared" si="155"/>
        <v>0</v>
      </c>
      <c r="F824" s="404">
        <f t="shared" si="124"/>
        <v>0.22464893999999999</v>
      </c>
      <c r="G824" s="404">
        <f t="shared" si="125"/>
        <v>0.22464893999999999</v>
      </c>
      <c r="H824" s="404">
        <f t="shared" si="126"/>
        <v>0</v>
      </c>
      <c r="I824" s="404">
        <f>'F4.2'!W37</f>
        <v>0</v>
      </c>
      <c r="J824" s="404">
        <f>'F4.2'!AV37</f>
        <v>0</v>
      </c>
      <c r="K824" s="405"/>
      <c r="L824" s="405"/>
      <c r="M824" s="404">
        <f t="shared" si="127"/>
        <v>0</v>
      </c>
      <c r="N824" s="404">
        <f t="shared" si="128"/>
        <v>0</v>
      </c>
    </row>
    <row r="825" spans="1:14" s="2" customFormat="1" ht="31.5" hidden="1" outlineLevel="1">
      <c r="A825" s="68">
        <f t="shared" ref="A825:E825" si="156">A432</f>
        <v>5</v>
      </c>
      <c r="B825" s="232" t="str">
        <f t="shared" si="156"/>
        <v xml:space="preserve"> Procurement of Spare for Hitachi Hi-Rel make UPS systems installed at Unit-8 NPTPS Parli Vaijnath.</v>
      </c>
      <c r="C825" s="185" t="str">
        <f t="shared" si="156"/>
        <v>Add Cap (As per 296 of 2019)</v>
      </c>
      <c r="D825" s="183" t="str">
        <f t="shared" si="156"/>
        <v>-</v>
      </c>
      <c r="E825" s="66">
        <f t="shared" si="156"/>
        <v>0</v>
      </c>
      <c r="F825" s="404">
        <f t="shared" si="124"/>
        <v>0.19186271399999999</v>
      </c>
      <c r="G825" s="404">
        <f t="shared" si="125"/>
        <v>0.19186271399999999</v>
      </c>
      <c r="H825" s="404">
        <f t="shared" si="126"/>
        <v>0</v>
      </c>
      <c r="I825" s="404">
        <f>'F4.2'!W38</f>
        <v>0</v>
      </c>
      <c r="J825" s="404">
        <f>'F4.2'!AV38</f>
        <v>0</v>
      </c>
      <c r="K825" s="405"/>
      <c r="L825" s="405"/>
      <c r="M825" s="404">
        <f t="shared" si="127"/>
        <v>0</v>
      </c>
      <c r="N825" s="404">
        <f t="shared" si="128"/>
        <v>0</v>
      </c>
    </row>
    <row r="826" spans="1:14" ht="63" hidden="1" outlineLevel="1">
      <c r="A826" s="114">
        <f t="shared" ref="A826:E826" si="157">A433</f>
        <v>6</v>
      </c>
      <c r="B826" s="232" t="str">
        <f t="shared" si="157"/>
        <v>Procurement of various test kit for testing U#8 such as energy meter calibration kit, DC earth faulth locator kit, promary current injection kit, breaker time measurement kit, numeric relay test kit and other testing instruments.</v>
      </c>
      <c r="C826" s="185" t="str">
        <f t="shared" si="157"/>
        <v>Add Cap (As per 296 of 2019)</v>
      </c>
      <c r="D826" s="183" t="str">
        <f t="shared" si="157"/>
        <v>-</v>
      </c>
      <c r="E826" s="67">
        <f t="shared" si="157"/>
        <v>0</v>
      </c>
      <c r="F826" s="404">
        <f t="shared" si="124"/>
        <v>0.6734502</v>
      </c>
      <c r="G826" s="404">
        <f t="shared" si="125"/>
        <v>0.6734502</v>
      </c>
      <c r="H826" s="404">
        <f t="shared" si="126"/>
        <v>0</v>
      </c>
      <c r="I826" s="404">
        <f>'F4.2'!W39</f>
        <v>0</v>
      </c>
      <c r="J826" s="404">
        <f>'F4.2'!AV39</f>
        <v>0</v>
      </c>
      <c r="K826" s="405"/>
      <c r="L826" s="405"/>
      <c r="M826" s="404">
        <f t="shared" si="127"/>
        <v>0</v>
      </c>
      <c r="N826" s="404">
        <f t="shared" si="128"/>
        <v>0</v>
      </c>
    </row>
    <row r="827" spans="1:14" ht="47.25" hidden="1" outlineLevel="1">
      <c r="A827" s="68">
        <f t="shared" ref="A827:E827" si="158">A434</f>
        <v>7</v>
      </c>
      <c r="B827" s="232" t="str">
        <f t="shared" si="158"/>
        <v>Procurement of   Energymeter Caliberation Software Module and hardware for upgrading Numeric Relay Test kit at Unit -8 Testing.</v>
      </c>
      <c r="C827" s="185" t="str">
        <f t="shared" si="158"/>
        <v>Add Cap (As per 296 of 2019)</v>
      </c>
      <c r="D827" s="183" t="str">
        <f t="shared" si="158"/>
        <v>-</v>
      </c>
      <c r="E827" s="115">
        <f t="shared" si="158"/>
        <v>0</v>
      </c>
      <c r="F827" s="404">
        <f t="shared" si="124"/>
        <v>0.118629766</v>
      </c>
      <c r="G827" s="404">
        <f t="shared" si="125"/>
        <v>0.118629766</v>
      </c>
      <c r="H827" s="404">
        <f t="shared" si="126"/>
        <v>0</v>
      </c>
      <c r="I827" s="404">
        <f>'F4.2'!W40</f>
        <v>0</v>
      </c>
      <c r="J827" s="404">
        <f>'F4.2'!AV40</f>
        <v>0</v>
      </c>
      <c r="K827" s="405"/>
      <c r="L827" s="405"/>
      <c r="M827" s="404">
        <f t="shared" si="127"/>
        <v>0</v>
      </c>
      <c r="N827" s="404">
        <f t="shared" si="128"/>
        <v>0</v>
      </c>
    </row>
    <row r="828" spans="1:14" ht="15.75" hidden="1" outlineLevel="1">
      <c r="A828" s="114">
        <f t="shared" ref="A828:E828" si="159">A435</f>
        <v>8</v>
      </c>
      <c r="B828" s="233" t="str">
        <f t="shared" si="159"/>
        <v>Procurement of H T Motors.</v>
      </c>
      <c r="C828" s="185" t="str">
        <f t="shared" si="159"/>
        <v>Add Cap (As per 296 of 2019)</v>
      </c>
      <c r="D828" s="183" t="str">
        <f t="shared" si="159"/>
        <v>-</v>
      </c>
      <c r="E828" s="67">
        <f t="shared" si="159"/>
        <v>0</v>
      </c>
      <c r="F828" s="404">
        <f t="shared" si="124"/>
        <v>0</v>
      </c>
      <c r="G828" s="404">
        <f t="shared" si="125"/>
        <v>0</v>
      </c>
      <c r="H828" s="404">
        <f t="shared" si="126"/>
        <v>0</v>
      </c>
      <c r="I828" s="404">
        <f>'F4.2'!W41</f>
        <v>0</v>
      </c>
      <c r="J828" s="404">
        <f>'F4.2'!AV41</f>
        <v>0</v>
      </c>
      <c r="K828" s="405"/>
      <c r="L828" s="405"/>
      <c r="M828" s="404">
        <f t="shared" si="127"/>
        <v>0</v>
      </c>
      <c r="N828" s="404">
        <f t="shared" si="128"/>
        <v>0</v>
      </c>
    </row>
    <row r="829" spans="1:14" ht="15.75" hidden="1" outlineLevel="1">
      <c r="A829" s="68">
        <f t="shared" ref="A829:E829" si="160">A436</f>
        <v>9</v>
      </c>
      <c r="B829" s="233" t="str">
        <f t="shared" si="160"/>
        <v>Procurement of critical L T Motors</v>
      </c>
      <c r="C829" s="185" t="str">
        <f t="shared" si="160"/>
        <v>Add Cap (As per 296 of 2019)</v>
      </c>
      <c r="D829" s="183" t="str">
        <f t="shared" si="160"/>
        <v>-</v>
      </c>
      <c r="E829" s="116">
        <f t="shared" si="160"/>
        <v>0</v>
      </c>
      <c r="F829" s="404">
        <f t="shared" si="124"/>
        <v>0</v>
      </c>
      <c r="G829" s="404">
        <f t="shared" si="125"/>
        <v>0</v>
      </c>
      <c r="H829" s="404">
        <f t="shared" si="126"/>
        <v>0</v>
      </c>
      <c r="I829" s="404">
        <f>'F4.2'!W42</f>
        <v>0</v>
      </c>
      <c r="J829" s="404">
        <f>'F4.2'!AV42</f>
        <v>0</v>
      </c>
      <c r="K829" s="405"/>
      <c r="L829" s="405"/>
      <c r="M829" s="404">
        <f t="shared" si="127"/>
        <v>0</v>
      </c>
      <c r="N829" s="404">
        <f t="shared" si="128"/>
        <v>0</v>
      </c>
    </row>
    <row r="830" spans="1:14" s="2" customFormat="1" ht="63" hidden="1" outlineLevel="1">
      <c r="A830" s="114">
        <f t="shared" ref="A830:E830" si="161">A437</f>
        <v>10</v>
      </c>
      <c r="B830" s="232" t="str">
        <f t="shared" si="161"/>
        <v xml:space="preserve">Procurement  of ESP Hopper heaters (As a initial spares) Installed at EM U-8, NPTPS, Parli-Vaijnath under add cap scheme.
</v>
      </c>
      <c r="C830" s="185" t="str">
        <f t="shared" si="161"/>
        <v>Add Cap (As per 296 of 2019)</v>
      </c>
      <c r="D830" s="183" t="str">
        <f t="shared" si="161"/>
        <v>-</v>
      </c>
      <c r="E830" s="67">
        <f t="shared" si="161"/>
        <v>0</v>
      </c>
      <c r="F830" s="404">
        <f t="shared" si="124"/>
        <v>0.38585999999999998</v>
      </c>
      <c r="G830" s="404">
        <f t="shared" si="125"/>
        <v>0.38585999999999998</v>
      </c>
      <c r="H830" s="404">
        <f t="shared" si="126"/>
        <v>0</v>
      </c>
      <c r="I830" s="404">
        <f>'F4.2'!W43</f>
        <v>0</v>
      </c>
      <c r="J830" s="404">
        <f>'F4.2'!AV43</f>
        <v>0</v>
      </c>
      <c r="K830" s="405"/>
      <c r="L830" s="405"/>
      <c r="M830" s="404">
        <f t="shared" si="127"/>
        <v>0</v>
      </c>
      <c r="N830" s="404">
        <f t="shared" si="128"/>
        <v>0</v>
      </c>
    </row>
    <row r="831" spans="1:14" ht="15.75" hidden="1" outlineLevel="1">
      <c r="A831" s="205">
        <f t="shared" ref="A831:E831" si="162">A438</f>
        <v>4</v>
      </c>
      <c r="B831" s="206" t="str">
        <f t="shared" si="162"/>
        <v>Outdoor Plant(CHP/AHP/WTP)</v>
      </c>
      <c r="C831" s="208" t="str">
        <f t="shared" si="162"/>
        <v>Add Cap (As per 296 of 2019)</v>
      </c>
      <c r="D831" s="210" t="str">
        <f t="shared" si="162"/>
        <v>-</v>
      </c>
      <c r="E831" s="204">
        <f t="shared" si="162"/>
        <v>6.64</v>
      </c>
      <c r="F831" s="404">
        <f t="shared" si="124"/>
        <v>0</v>
      </c>
      <c r="G831" s="404">
        <f t="shared" si="125"/>
        <v>0</v>
      </c>
      <c r="H831" s="404">
        <f t="shared" si="126"/>
        <v>0</v>
      </c>
      <c r="I831" s="404">
        <f>'F4.2'!W44</f>
        <v>0</v>
      </c>
      <c r="J831" s="404">
        <f>'F4.2'!AV44</f>
        <v>0</v>
      </c>
      <c r="K831" s="405"/>
      <c r="L831" s="405"/>
      <c r="M831" s="404">
        <f t="shared" si="127"/>
        <v>0</v>
      </c>
      <c r="N831" s="404">
        <f t="shared" si="128"/>
        <v>0</v>
      </c>
    </row>
    <row r="832" spans="1:14" ht="15.75" hidden="1" outlineLevel="1">
      <c r="A832" s="117">
        <f t="shared" ref="A832:E832" si="163">A439</f>
        <v>1</v>
      </c>
      <c r="B832" s="230" t="str">
        <f t="shared" si="163"/>
        <v>Supply of Apron Feeder spares installed at CHP NPTPS Parli-V</v>
      </c>
      <c r="C832" s="185" t="str">
        <f t="shared" si="163"/>
        <v>Add Cap (As per 296 of 2019)</v>
      </c>
      <c r="D832" s="183" t="str">
        <f t="shared" si="163"/>
        <v>-</v>
      </c>
      <c r="E832" s="67">
        <f t="shared" si="163"/>
        <v>0</v>
      </c>
      <c r="F832" s="404">
        <f t="shared" si="124"/>
        <v>1.6232788</v>
      </c>
      <c r="G832" s="404">
        <f t="shared" si="125"/>
        <v>1.6232788</v>
      </c>
      <c r="H832" s="404">
        <f t="shared" si="126"/>
        <v>0</v>
      </c>
      <c r="I832" s="404">
        <f>'F4.2'!W45</f>
        <v>0</v>
      </c>
      <c r="J832" s="404">
        <f>'F4.2'!AV45</f>
        <v>0</v>
      </c>
      <c r="K832" s="405"/>
      <c r="L832" s="405"/>
      <c r="M832" s="404">
        <f t="shared" si="127"/>
        <v>0</v>
      </c>
      <c r="N832" s="404">
        <f t="shared" si="128"/>
        <v>0</v>
      </c>
    </row>
    <row r="833" spans="1:14" s="2" customFormat="1" ht="15.75" hidden="1" outlineLevel="1">
      <c r="A833" s="117">
        <f t="shared" ref="A833:E833" si="164">A440</f>
        <v>2</v>
      </c>
      <c r="B833" s="230" t="str">
        <f t="shared" si="164"/>
        <v>Supply of various drive and non drive pulleys for CHP U-8.</v>
      </c>
      <c r="C833" s="185" t="str">
        <f t="shared" si="164"/>
        <v>Add Cap (As per 296 of 2019)</v>
      </c>
      <c r="D833" s="183" t="str">
        <f t="shared" si="164"/>
        <v>-</v>
      </c>
      <c r="E833" s="116">
        <f t="shared" si="164"/>
        <v>0</v>
      </c>
      <c r="F833" s="404">
        <f t="shared" si="124"/>
        <v>0.54529209999999995</v>
      </c>
      <c r="G833" s="404">
        <f t="shared" si="125"/>
        <v>0.54529209999999995</v>
      </c>
      <c r="H833" s="404">
        <f t="shared" si="126"/>
        <v>0</v>
      </c>
      <c r="I833" s="404">
        <f>'F4.2'!W46</f>
        <v>0</v>
      </c>
      <c r="J833" s="404">
        <f>'F4.2'!AV46</f>
        <v>0</v>
      </c>
      <c r="K833" s="405"/>
      <c r="L833" s="405"/>
      <c r="M833" s="404">
        <f t="shared" si="127"/>
        <v>0</v>
      </c>
      <c r="N833" s="404">
        <f t="shared" si="128"/>
        <v>0</v>
      </c>
    </row>
    <row r="834" spans="1:14" ht="31.5" hidden="1" outlineLevel="1">
      <c r="A834" s="117">
        <f t="shared" ref="A834:E834" si="165">A441</f>
        <v>3</v>
      </c>
      <c r="B834" s="230" t="str">
        <f t="shared" si="165"/>
        <v>Supply and installation of clamp pads &amp; resting pads for Side Beam of Wagon Tippler for CHP U-8</v>
      </c>
      <c r="C834" s="185" t="str">
        <f t="shared" si="165"/>
        <v>Add Cap (As per 296 of 2019)</v>
      </c>
      <c r="D834" s="183" t="str">
        <f t="shared" si="165"/>
        <v>-</v>
      </c>
      <c r="E834" s="116">
        <f t="shared" si="165"/>
        <v>0</v>
      </c>
      <c r="F834" s="404">
        <f t="shared" si="124"/>
        <v>0.54801796000000003</v>
      </c>
      <c r="G834" s="404">
        <f t="shared" si="125"/>
        <v>0.54801796000000003</v>
      </c>
      <c r="H834" s="404">
        <f t="shared" si="126"/>
        <v>0</v>
      </c>
      <c r="I834" s="404">
        <f>'F4.2'!W47</f>
        <v>0</v>
      </c>
      <c r="J834" s="404">
        <f>'F4.2'!AV47</f>
        <v>0</v>
      </c>
      <c r="K834" s="405"/>
      <c r="L834" s="405"/>
      <c r="M834" s="404">
        <f t="shared" si="127"/>
        <v>0</v>
      </c>
      <c r="N834" s="404">
        <f t="shared" si="128"/>
        <v>0</v>
      </c>
    </row>
    <row r="835" spans="1:14" s="2" customFormat="1" ht="31.5" hidden="1" outlineLevel="1">
      <c r="A835" s="117">
        <f t="shared" ref="A835:E835" si="166">A442</f>
        <v>4</v>
      </c>
      <c r="B835" s="230" t="str">
        <f t="shared" si="166"/>
        <v>Supply of unbalance motorozied vibrating feeder for S/R of U-7/8 CHP NPTPS Parli-V.</v>
      </c>
      <c r="C835" s="185" t="str">
        <f t="shared" si="166"/>
        <v>Add Cap (As per 296 of 2019)</v>
      </c>
      <c r="D835" s="183" t="str">
        <f t="shared" si="166"/>
        <v>-</v>
      </c>
      <c r="E835" s="118">
        <f t="shared" si="166"/>
        <v>0</v>
      </c>
      <c r="F835" s="404">
        <f t="shared" si="124"/>
        <v>0.39579560000000003</v>
      </c>
      <c r="G835" s="404">
        <f t="shared" si="125"/>
        <v>0.39579560000000003</v>
      </c>
      <c r="H835" s="404">
        <f t="shared" si="126"/>
        <v>0</v>
      </c>
      <c r="I835" s="404">
        <f>'F4.2'!W48</f>
        <v>0</v>
      </c>
      <c r="J835" s="404">
        <f>'F4.2'!AV48</f>
        <v>0</v>
      </c>
      <c r="K835" s="405"/>
      <c r="L835" s="405"/>
      <c r="M835" s="404">
        <f t="shared" si="127"/>
        <v>0</v>
      </c>
      <c r="N835" s="404">
        <f t="shared" si="128"/>
        <v>0</v>
      </c>
    </row>
    <row r="836" spans="1:14" ht="31.5" hidden="1" outlineLevel="1">
      <c r="A836" s="117">
        <f t="shared" ref="A836:E836" si="167">A443</f>
        <v>5</v>
      </c>
      <c r="B836" s="232" t="str">
        <f t="shared" si="167"/>
        <v>Procurement of conveying and Instrument air compressor spares at AHP U#8</v>
      </c>
      <c r="C836" s="185" t="str">
        <f t="shared" si="167"/>
        <v>Add Cap (As per 296 of 2019)</v>
      </c>
      <c r="D836" s="183" t="str">
        <f t="shared" si="167"/>
        <v>-</v>
      </c>
      <c r="E836" s="67">
        <f t="shared" si="167"/>
        <v>0</v>
      </c>
      <c r="F836" s="404">
        <f t="shared" si="124"/>
        <v>1.769983804</v>
      </c>
      <c r="G836" s="404">
        <f t="shared" si="125"/>
        <v>1.769983804</v>
      </c>
      <c r="H836" s="404">
        <f t="shared" si="126"/>
        <v>0</v>
      </c>
      <c r="I836" s="404">
        <f>'F4.2'!W49</f>
        <v>0</v>
      </c>
      <c r="J836" s="404">
        <f>'F4.2'!AV49</f>
        <v>0</v>
      </c>
      <c r="K836" s="405"/>
      <c r="L836" s="405"/>
      <c r="M836" s="404">
        <f t="shared" si="127"/>
        <v>0</v>
      </c>
      <c r="N836" s="404">
        <f t="shared" si="128"/>
        <v>0</v>
      </c>
    </row>
    <row r="837" spans="1:14" s="2" customFormat="1" ht="15.75" hidden="1" outlineLevel="1">
      <c r="A837" s="117">
        <f t="shared" ref="A837:E837" si="168">A444</f>
        <v>6</v>
      </c>
      <c r="B837" s="232" t="str">
        <f t="shared" si="168"/>
        <v>Procurement of vacuum pump spares at AHP U#8</v>
      </c>
      <c r="C837" s="185" t="str">
        <f t="shared" si="168"/>
        <v>Add Cap (As per 296 of 2019)</v>
      </c>
      <c r="D837" s="183" t="str">
        <f t="shared" si="168"/>
        <v>-</v>
      </c>
      <c r="E837" s="116">
        <f t="shared" si="168"/>
        <v>0</v>
      </c>
      <c r="F837" s="404">
        <f t="shared" si="124"/>
        <v>0.229104904</v>
      </c>
      <c r="G837" s="404">
        <f t="shared" si="125"/>
        <v>0.229104904</v>
      </c>
      <c r="H837" s="404">
        <f t="shared" si="126"/>
        <v>0</v>
      </c>
      <c r="I837" s="404">
        <f>'F4.2'!W50</f>
        <v>0</v>
      </c>
      <c r="J837" s="404">
        <f>'F4.2'!AV50</f>
        <v>0</v>
      </c>
      <c r="K837" s="405"/>
      <c r="L837" s="405"/>
      <c r="M837" s="404">
        <f t="shared" si="127"/>
        <v>0</v>
      </c>
      <c r="N837" s="404">
        <f t="shared" si="128"/>
        <v>0</v>
      </c>
    </row>
    <row r="838" spans="1:14" ht="15.75" hidden="1" outlineLevel="1">
      <c r="A838" s="117">
        <f t="shared" ref="A838:E838" si="169">A445</f>
        <v>7</v>
      </c>
      <c r="B838" s="232" t="str">
        <f t="shared" si="169"/>
        <v>Procurement of fluidizing blower spares at AHP U#8</v>
      </c>
      <c r="C838" s="185" t="str">
        <f t="shared" si="169"/>
        <v>Add Cap (As per 296 of 2019)</v>
      </c>
      <c r="D838" s="183" t="str">
        <f t="shared" si="169"/>
        <v>-</v>
      </c>
      <c r="E838" s="67">
        <f t="shared" si="169"/>
        <v>0</v>
      </c>
      <c r="F838" s="404">
        <f t="shared" si="124"/>
        <v>0.11795988</v>
      </c>
      <c r="G838" s="404">
        <f t="shared" si="125"/>
        <v>0.11795988</v>
      </c>
      <c r="H838" s="404">
        <f t="shared" si="126"/>
        <v>0</v>
      </c>
      <c r="I838" s="404">
        <f>'F4.2'!W51</f>
        <v>0</v>
      </c>
      <c r="J838" s="404">
        <f>'F4.2'!AV51</f>
        <v>0</v>
      </c>
      <c r="K838" s="405"/>
      <c r="L838" s="405"/>
      <c r="M838" s="404">
        <f t="shared" si="127"/>
        <v>0</v>
      </c>
      <c r="N838" s="404">
        <f t="shared" si="128"/>
        <v>0</v>
      </c>
    </row>
    <row r="839" spans="1:14" s="2" customFormat="1" ht="15.75" hidden="1" outlineLevel="1">
      <c r="A839" s="117">
        <f t="shared" ref="A839:E839" si="170">A446</f>
        <v>8</v>
      </c>
      <c r="B839" s="232" t="str">
        <f t="shared" si="170"/>
        <v>Procurement of slurry pump spares at AHP U#8</v>
      </c>
      <c r="C839" s="185" t="str">
        <f t="shared" si="170"/>
        <v>Add Cap (As per 296 of 2019)</v>
      </c>
      <c r="D839" s="183" t="str">
        <f t="shared" si="170"/>
        <v>-</v>
      </c>
      <c r="E839" s="116">
        <f t="shared" si="170"/>
        <v>0</v>
      </c>
      <c r="F839" s="404">
        <f t="shared" si="124"/>
        <v>0</v>
      </c>
      <c r="G839" s="404">
        <f t="shared" si="125"/>
        <v>0</v>
      </c>
      <c r="H839" s="404">
        <f t="shared" si="126"/>
        <v>0</v>
      </c>
      <c r="I839" s="404">
        <f>'F4.2'!W52</f>
        <v>0</v>
      </c>
      <c r="J839" s="404">
        <f>'F4.2'!AV52</f>
        <v>0</v>
      </c>
      <c r="K839" s="405"/>
      <c r="L839" s="405"/>
      <c r="M839" s="404">
        <f t="shared" si="127"/>
        <v>0</v>
      </c>
      <c r="N839" s="404">
        <f t="shared" si="128"/>
        <v>0</v>
      </c>
    </row>
    <row r="840" spans="1:14" ht="15.75" hidden="1" outlineLevel="1">
      <c r="A840" s="117">
        <f t="shared" ref="A840:E840" si="171">A447</f>
        <v>9</v>
      </c>
      <c r="B840" s="232" t="str">
        <f t="shared" si="171"/>
        <v>Procurement of Clinker grinder spares at AHP U#8</v>
      </c>
      <c r="C840" s="185" t="str">
        <f t="shared" si="171"/>
        <v>Add Cap (As per 296 of 2019)</v>
      </c>
      <c r="D840" s="183" t="str">
        <f t="shared" si="171"/>
        <v>-</v>
      </c>
      <c r="E840" s="116">
        <f t="shared" si="171"/>
        <v>0</v>
      </c>
      <c r="F840" s="404">
        <f t="shared" si="124"/>
        <v>0.1233369</v>
      </c>
      <c r="G840" s="404">
        <f t="shared" si="125"/>
        <v>0.1233369</v>
      </c>
      <c r="H840" s="404">
        <f t="shared" si="126"/>
        <v>0</v>
      </c>
      <c r="I840" s="404">
        <f>'F4.2'!W53</f>
        <v>0</v>
      </c>
      <c r="J840" s="404">
        <f>'F4.2'!AV53</f>
        <v>0</v>
      </c>
      <c r="K840" s="405"/>
      <c r="L840" s="405"/>
      <c r="M840" s="404">
        <f t="shared" si="127"/>
        <v>0</v>
      </c>
      <c r="N840" s="404">
        <f t="shared" si="128"/>
        <v>0</v>
      </c>
    </row>
    <row r="841" spans="1:14" hidden="1" outlineLevel="1">
      <c r="A841" s="119">
        <f t="shared" ref="A841:E841" si="172">A448</f>
        <v>0</v>
      </c>
      <c r="B841" s="120">
        <f t="shared" si="172"/>
        <v>0</v>
      </c>
      <c r="C841" s="189">
        <f t="shared" si="172"/>
        <v>0</v>
      </c>
      <c r="D841" s="191" t="str">
        <f t="shared" si="172"/>
        <v>-</v>
      </c>
      <c r="E841" s="67">
        <f t="shared" si="172"/>
        <v>0</v>
      </c>
      <c r="F841" s="404">
        <f t="shared" si="124"/>
        <v>0</v>
      </c>
      <c r="G841" s="404">
        <f t="shared" si="125"/>
        <v>0</v>
      </c>
      <c r="H841" s="404">
        <f t="shared" si="126"/>
        <v>0</v>
      </c>
      <c r="I841" s="404">
        <f>'F4.2'!W54</f>
        <v>0</v>
      </c>
      <c r="J841" s="404">
        <f>'F4.2'!AV54</f>
        <v>0</v>
      </c>
      <c r="K841" s="405"/>
      <c r="L841" s="405"/>
      <c r="M841" s="404">
        <f t="shared" si="127"/>
        <v>0</v>
      </c>
      <c r="N841" s="404">
        <f t="shared" si="128"/>
        <v>0</v>
      </c>
    </row>
    <row r="842" spans="1:14" ht="31.5" hidden="1" outlineLevel="1">
      <c r="A842" s="205" t="str">
        <f t="shared" ref="A842:E842" si="173">A449</f>
        <v>B</v>
      </c>
      <c r="B842" s="206" t="str">
        <f t="shared" si="173"/>
        <v>Reassessment of remaining BOP work after insolvency of M/s Sunil Hi-Tech</v>
      </c>
      <c r="C842" s="208">
        <f t="shared" si="173"/>
        <v>0</v>
      </c>
      <c r="D842" s="210" t="str">
        <f t="shared" si="173"/>
        <v>-</v>
      </c>
      <c r="E842" s="204">
        <f t="shared" si="173"/>
        <v>0</v>
      </c>
      <c r="F842" s="404">
        <f t="shared" si="124"/>
        <v>0</v>
      </c>
      <c r="G842" s="404">
        <f t="shared" si="125"/>
        <v>0</v>
      </c>
      <c r="H842" s="404">
        <f t="shared" si="126"/>
        <v>0</v>
      </c>
      <c r="I842" s="404">
        <f>'F4.2'!W55</f>
        <v>0</v>
      </c>
      <c r="J842" s="404">
        <f>'F4.2'!AV55</f>
        <v>0</v>
      </c>
      <c r="K842" s="405"/>
      <c r="L842" s="405"/>
      <c r="M842" s="404">
        <f t="shared" si="127"/>
        <v>0</v>
      </c>
      <c r="N842" s="404">
        <f t="shared" si="128"/>
        <v>0</v>
      </c>
    </row>
    <row r="843" spans="1:14" s="2" customFormat="1" ht="31.5" hidden="1" outlineLevel="1">
      <c r="A843" s="205">
        <f t="shared" ref="A843:E843" si="174">A450</f>
        <v>0</v>
      </c>
      <c r="B843" s="206" t="str">
        <f t="shared" si="174"/>
        <v>Project balance E&amp;M  and procurement of mandetory spares</v>
      </c>
      <c r="C843" s="208" t="str">
        <f t="shared" si="174"/>
        <v>MERC CAPEX Approval in MTR Order 296 of 2019</v>
      </c>
      <c r="D843" s="210" t="str">
        <f t="shared" si="174"/>
        <v>Order 296 of 2019</v>
      </c>
      <c r="E843" s="223">
        <f t="shared" si="174"/>
        <v>41.453400000000002</v>
      </c>
      <c r="F843" s="404">
        <f t="shared" si="124"/>
        <v>0</v>
      </c>
      <c r="G843" s="404">
        <f t="shared" si="125"/>
        <v>0</v>
      </c>
      <c r="H843" s="404">
        <f t="shared" si="126"/>
        <v>0</v>
      </c>
      <c r="I843" s="404">
        <f>'F4.2'!W56</f>
        <v>0</v>
      </c>
      <c r="J843" s="404">
        <f>'F4.2'!AV56</f>
        <v>0</v>
      </c>
      <c r="K843" s="405"/>
      <c r="L843" s="405"/>
      <c r="M843" s="404">
        <f t="shared" si="127"/>
        <v>0</v>
      </c>
      <c r="N843" s="404">
        <f t="shared" si="128"/>
        <v>0</v>
      </c>
    </row>
    <row r="844" spans="1:14" ht="45" hidden="1" outlineLevel="1">
      <c r="A844" s="68">
        <f t="shared" ref="A844:E844" si="175">A451</f>
        <v>1</v>
      </c>
      <c r="B844" s="234" t="str">
        <f t="shared" si="175"/>
        <v>Work order for Contract of Supply and application of Fire Stop Mortar Seal and Fire Retardant Cable Coating Compound at NPTP U-8 Parli Project</v>
      </c>
      <c r="C844" s="192" t="str">
        <f t="shared" si="175"/>
        <v>MERC CAPEX Approval in MTR Order 296 of 2019</v>
      </c>
      <c r="D844" s="183" t="str">
        <f t="shared" si="175"/>
        <v>-</v>
      </c>
      <c r="E844" s="28">
        <f t="shared" si="175"/>
        <v>0</v>
      </c>
      <c r="F844" s="404">
        <f t="shared" si="124"/>
        <v>3.4589155919999999</v>
      </c>
      <c r="G844" s="404">
        <f t="shared" si="125"/>
        <v>3.4589155919999999</v>
      </c>
      <c r="H844" s="404">
        <f t="shared" si="126"/>
        <v>0</v>
      </c>
      <c r="I844" s="404">
        <f>'F4.2'!W57</f>
        <v>0</v>
      </c>
      <c r="J844" s="404">
        <f>'F4.2'!AV57</f>
        <v>0</v>
      </c>
      <c r="K844" s="405"/>
      <c r="L844" s="405"/>
      <c r="M844" s="404">
        <f t="shared" si="127"/>
        <v>0</v>
      </c>
      <c r="N844" s="404">
        <f t="shared" si="128"/>
        <v>0</v>
      </c>
    </row>
    <row r="845" spans="1:14" s="2" customFormat="1" ht="30" hidden="1" outlineLevel="1">
      <c r="A845" s="68">
        <f t="shared" ref="A845:E845" si="176">A452</f>
        <v>2</v>
      </c>
      <c r="B845" s="234" t="str">
        <f t="shared" si="176"/>
        <v>Work order for contract for Supply Installaion Testing &amp; Commissioning Smoke Detection &amp; alaram system</v>
      </c>
      <c r="C845" s="192" t="str">
        <f t="shared" si="176"/>
        <v>MERC CAPEX Approval in MTR Order 296 of 2019</v>
      </c>
      <c r="D845" s="183" t="str">
        <f t="shared" si="176"/>
        <v>-</v>
      </c>
      <c r="E845" s="28">
        <f t="shared" si="176"/>
        <v>0</v>
      </c>
      <c r="F845" s="404">
        <f t="shared" si="124"/>
        <v>2.5606</v>
      </c>
      <c r="G845" s="404">
        <f t="shared" si="125"/>
        <v>2.5606</v>
      </c>
      <c r="H845" s="404">
        <f t="shared" si="126"/>
        <v>0</v>
      </c>
      <c r="I845" s="404">
        <f>'F4.2'!W58</f>
        <v>0</v>
      </c>
      <c r="J845" s="404">
        <f>'F4.2'!AV58</f>
        <v>0</v>
      </c>
      <c r="K845" s="405"/>
      <c r="L845" s="405"/>
      <c r="M845" s="404">
        <f t="shared" si="127"/>
        <v>0</v>
      </c>
      <c r="N845" s="404">
        <f t="shared" si="128"/>
        <v>0</v>
      </c>
    </row>
    <row r="846" spans="1:14" ht="45" hidden="1" outlineLevel="1">
      <c r="A846" s="68">
        <f t="shared" ref="A846:E846" si="177">A453</f>
        <v>3</v>
      </c>
      <c r="B846" s="234" t="str">
        <f t="shared" si="177"/>
        <v>Work order for contract for Supply Installaion Testing &amp; Commissioning of Balance Fire Fighting System at NPTP U-8 Parli Project</v>
      </c>
      <c r="C846" s="192" t="str">
        <f t="shared" si="177"/>
        <v>MERC CAPEX Approval in MTR Order 296 of 2019</v>
      </c>
      <c r="D846" s="183" t="str">
        <f t="shared" si="177"/>
        <v>-</v>
      </c>
      <c r="E846" s="28">
        <f t="shared" si="177"/>
        <v>0</v>
      </c>
      <c r="F846" s="404">
        <f t="shared" si="124"/>
        <v>1.0502</v>
      </c>
      <c r="G846" s="404">
        <f t="shared" si="125"/>
        <v>1.0502</v>
      </c>
      <c r="H846" s="404">
        <f t="shared" si="126"/>
        <v>0</v>
      </c>
      <c r="I846" s="404">
        <f>'F4.2'!W59</f>
        <v>0</v>
      </c>
      <c r="J846" s="404">
        <f>'F4.2'!AV59</f>
        <v>0</v>
      </c>
      <c r="K846" s="405"/>
      <c r="L846" s="405"/>
      <c r="M846" s="404">
        <f t="shared" si="127"/>
        <v>0</v>
      </c>
      <c r="N846" s="404">
        <f t="shared" si="128"/>
        <v>0</v>
      </c>
    </row>
    <row r="847" spans="1:14" ht="60" hidden="1" outlineLevel="1">
      <c r="A847" s="68">
        <f t="shared" ref="A847:E847" si="178">A454</f>
        <v>4</v>
      </c>
      <c r="B847" s="234" t="str">
        <f t="shared" si="178"/>
        <v>Supply, Errection, testing &amp; commissioning works of RWP, PT potable chlorination system, ETP system control panel, automation of LDO, HFO tank foam system Hose boxes with RRL hoses and branch pipe and allied system at NPTP</v>
      </c>
      <c r="C847" s="192" t="str">
        <f t="shared" si="178"/>
        <v>MERC CAPEX Approval in MTR Order 296 of 2019</v>
      </c>
      <c r="D847" s="183" t="str">
        <f t="shared" si="178"/>
        <v>-</v>
      </c>
      <c r="E847" s="28">
        <f t="shared" si="178"/>
        <v>0</v>
      </c>
      <c r="F847" s="404">
        <f t="shared" si="124"/>
        <v>0.84960000000000002</v>
      </c>
      <c r="G847" s="404">
        <f t="shared" si="125"/>
        <v>0.84960000000000002</v>
      </c>
      <c r="H847" s="404">
        <f t="shared" si="126"/>
        <v>0</v>
      </c>
      <c r="I847" s="404">
        <f>'F4.2'!W60</f>
        <v>0</v>
      </c>
      <c r="J847" s="404">
        <f>'F4.2'!AV60</f>
        <v>0</v>
      </c>
      <c r="K847" s="405"/>
      <c r="L847" s="405"/>
      <c r="M847" s="404">
        <f t="shared" si="127"/>
        <v>0</v>
      </c>
      <c r="N847" s="404">
        <f t="shared" si="128"/>
        <v>0</v>
      </c>
    </row>
    <row r="848" spans="1:14" s="2" customFormat="1" ht="45" hidden="1" outlineLevel="1">
      <c r="A848" s="68">
        <f t="shared" ref="A848:E848" si="179">A455</f>
        <v>5</v>
      </c>
      <c r="B848" s="234" t="str">
        <f t="shared" si="179"/>
        <v xml:space="preserve">Work Order contract for supply, installation Testing &amp; Commissioning of telephone exchange (EPBAX) &amp; Telephone System at NPTP U-8 Parli project  </v>
      </c>
      <c r="C848" s="192" t="str">
        <f t="shared" si="179"/>
        <v>MERC CAPEX Approval in MTR Order 296 of 2019</v>
      </c>
      <c r="D848" s="183" t="str">
        <f t="shared" si="179"/>
        <v>-</v>
      </c>
      <c r="E848" s="28">
        <f t="shared" si="179"/>
        <v>0</v>
      </c>
      <c r="F848" s="404">
        <f t="shared" si="124"/>
        <v>0.91256150000000003</v>
      </c>
      <c r="G848" s="404">
        <f t="shared" si="125"/>
        <v>0.91256150000000003</v>
      </c>
      <c r="H848" s="404">
        <f t="shared" si="126"/>
        <v>0</v>
      </c>
      <c r="I848" s="404">
        <f>'F4.2'!W61</f>
        <v>0</v>
      </c>
      <c r="J848" s="404">
        <f>'F4.2'!AV61</f>
        <v>0</v>
      </c>
      <c r="K848" s="405"/>
      <c r="L848" s="405"/>
      <c r="M848" s="404">
        <f t="shared" si="127"/>
        <v>0</v>
      </c>
      <c r="N848" s="404">
        <f t="shared" si="128"/>
        <v>0</v>
      </c>
    </row>
    <row r="849" spans="1:14" ht="30" hidden="1" outlineLevel="1">
      <c r="A849" s="68">
        <f t="shared" ref="A849:E849" si="180">A456</f>
        <v>6</v>
      </c>
      <c r="B849" s="234" t="str">
        <f t="shared" si="180"/>
        <v>Balance Supply of Electrical Lab Equipment  at NPTP parli-V</v>
      </c>
      <c r="C849" s="192" t="str">
        <f t="shared" si="180"/>
        <v>MERC CAPEX Approval in MTR Order 296 of 2019</v>
      </c>
      <c r="D849" s="183" t="str">
        <f t="shared" si="180"/>
        <v>-</v>
      </c>
      <c r="E849" s="28">
        <f t="shared" si="180"/>
        <v>0</v>
      </c>
      <c r="F849" s="404">
        <f t="shared" si="124"/>
        <v>0.60826469999999999</v>
      </c>
      <c r="G849" s="404">
        <f t="shared" si="125"/>
        <v>0.60826469999999999</v>
      </c>
      <c r="H849" s="404">
        <f t="shared" si="126"/>
        <v>0</v>
      </c>
      <c r="I849" s="404">
        <f>'F4.2'!W62</f>
        <v>0</v>
      </c>
      <c r="J849" s="404">
        <f>'F4.2'!AV62</f>
        <v>0</v>
      </c>
      <c r="K849" s="405"/>
      <c r="L849" s="405"/>
      <c r="M849" s="404">
        <f t="shared" si="127"/>
        <v>0</v>
      </c>
      <c r="N849" s="404">
        <f t="shared" si="128"/>
        <v>0</v>
      </c>
    </row>
    <row r="850" spans="1:14" ht="45" hidden="1" outlineLevel="1">
      <c r="A850" s="68">
        <f t="shared" ref="A850:E850" si="181">A457</f>
        <v>7</v>
      </c>
      <c r="B850" s="234" t="str">
        <f t="shared" si="181"/>
        <v>Work order for contract for Supply Installaion Testing &amp; Commissioning with required material to complete  Balance CHP work at NPTP U-8 Parli Project</v>
      </c>
      <c r="C850" s="192" t="str">
        <f t="shared" si="181"/>
        <v>MERC CAPEX Approval in MTR Order 296 of 2019</v>
      </c>
      <c r="D850" s="183" t="str">
        <f t="shared" si="181"/>
        <v>-</v>
      </c>
      <c r="E850" s="28">
        <f t="shared" si="181"/>
        <v>0</v>
      </c>
      <c r="F850" s="404">
        <f t="shared" si="124"/>
        <v>0.41</v>
      </c>
      <c r="G850" s="404">
        <f t="shared" si="125"/>
        <v>0.41</v>
      </c>
      <c r="H850" s="404">
        <f t="shared" si="126"/>
        <v>0</v>
      </c>
      <c r="I850" s="404">
        <f>'F4.2'!W63</f>
        <v>0</v>
      </c>
      <c r="J850" s="404">
        <f>'F4.2'!AV63</f>
        <v>0</v>
      </c>
      <c r="K850" s="405"/>
      <c r="L850" s="405"/>
      <c r="M850" s="404">
        <f t="shared" si="127"/>
        <v>0</v>
      </c>
      <c r="N850" s="404">
        <f t="shared" si="128"/>
        <v>0</v>
      </c>
    </row>
    <row r="851" spans="1:14" ht="45" hidden="1" outlineLevel="1">
      <c r="A851" s="68">
        <f t="shared" ref="A851:E851" si="182">A458</f>
        <v>8</v>
      </c>
      <c r="B851" s="234" t="str">
        <f t="shared" si="182"/>
        <v>Supply, Errection, testing &amp; commissioning of Interconnecting Conveyor no.9 &amp; 10 from U-8 to U-6&amp;7 of CHP at NPTP U-8, Parli-V</v>
      </c>
      <c r="C851" s="192" t="str">
        <f t="shared" si="182"/>
        <v>MERC CAPEX Approval in MTR Order 296 of 2019</v>
      </c>
      <c r="D851" s="183" t="str">
        <f t="shared" si="182"/>
        <v>-</v>
      </c>
      <c r="E851" s="28">
        <f t="shared" si="182"/>
        <v>0</v>
      </c>
      <c r="F851" s="404">
        <f t="shared" si="124"/>
        <v>5.3318899999999996</v>
      </c>
      <c r="G851" s="404">
        <f t="shared" si="125"/>
        <v>5.3262307</v>
      </c>
      <c r="H851" s="404">
        <f t="shared" si="126"/>
        <v>5.6592999999995897E-3</v>
      </c>
      <c r="I851" s="404">
        <f>'F4.2'!W64</f>
        <v>0</v>
      </c>
      <c r="J851" s="404">
        <f>'F4.2'!AV64</f>
        <v>0</v>
      </c>
      <c r="K851" s="405"/>
      <c r="L851" s="405"/>
      <c r="M851" s="404">
        <f t="shared" si="127"/>
        <v>0</v>
      </c>
      <c r="N851" s="404">
        <f t="shared" si="128"/>
        <v>5.6592999999995897E-3</v>
      </c>
    </row>
    <row r="852" spans="1:14" ht="30" hidden="1" outlineLevel="1">
      <c r="A852" s="68">
        <f t="shared" ref="A852:E852" si="183">A459</f>
        <v>9</v>
      </c>
      <c r="B852" s="234" t="str">
        <f t="shared" si="183"/>
        <v>SUPPLY ,INSTA,TEST ,COMM ELECTRICAL SYS</v>
      </c>
      <c r="C852" s="192" t="str">
        <f t="shared" si="183"/>
        <v>MERC CAPEX Approval in MTR Order 296 of 2019</v>
      </c>
      <c r="D852" s="183" t="str">
        <f t="shared" si="183"/>
        <v>-</v>
      </c>
      <c r="E852" s="28">
        <f t="shared" si="183"/>
        <v>0</v>
      </c>
      <c r="F852" s="404">
        <f t="shared" si="124"/>
        <v>0</v>
      </c>
      <c r="G852" s="404">
        <f t="shared" si="125"/>
        <v>0</v>
      </c>
      <c r="H852" s="404">
        <f t="shared" si="126"/>
        <v>0</v>
      </c>
      <c r="I852" s="404">
        <f>'F4.2'!W65</f>
        <v>0</v>
      </c>
      <c r="J852" s="404">
        <f>'F4.2'!AV65</f>
        <v>0</v>
      </c>
      <c r="K852" s="405"/>
      <c r="L852" s="405"/>
      <c r="M852" s="404">
        <f t="shared" si="127"/>
        <v>0</v>
      </c>
      <c r="N852" s="404">
        <f t="shared" si="128"/>
        <v>0</v>
      </c>
    </row>
    <row r="853" spans="1:14" ht="30" hidden="1" outlineLevel="1">
      <c r="A853" s="68">
        <f t="shared" ref="A853:E853" si="184">A460</f>
        <v>10</v>
      </c>
      <c r="B853" s="234" t="str">
        <f t="shared" si="184"/>
        <v>SUPPLY,INSTAL,TEST,COMM OF  CRANS&amp;HOIST</v>
      </c>
      <c r="C853" s="192" t="str">
        <f t="shared" si="184"/>
        <v>MERC CAPEX Approval in MTR Order 296 of 2019</v>
      </c>
      <c r="D853" s="183" t="str">
        <f t="shared" si="184"/>
        <v>-</v>
      </c>
      <c r="E853" s="28">
        <f t="shared" si="184"/>
        <v>0</v>
      </c>
      <c r="F853" s="404">
        <f t="shared" si="124"/>
        <v>1.8104819999999999</v>
      </c>
      <c r="G853" s="404">
        <f t="shared" si="125"/>
        <v>3.6223049999999999</v>
      </c>
      <c r="H853" s="404">
        <f t="shared" si="126"/>
        <v>-1.811823</v>
      </c>
      <c r="I853" s="404">
        <f>'F4.2'!W66</f>
        <v>0</v>
      </c>
      <c r="J853" s="404">
        <f>'F4.2'!AV66</f>
        <v>0</v>
      </c>
      <c r="K853" s="405"/>
      <c r="L853" s="405"/>
      <c r="M853" s="404">
        <f t="shared" si="127"/>
        <v>0</v>
      </c>
      <c r="N853" s="404">
        <f t="shared" si="128"/>
        <v>-1.811823</v>
      </c>
    </row>
    <row r="854" spans="1:14" ht="30" hidden="1" outlineLevel="1">
      <c r="A854" s="68">
        <f t="shared" ref="A854:E854" si="185">A461</f>
        <v>11</v>
      </c>
      <c r="B854" s="234" t="str">
        <f t="shared" si="185"/>
        <v>Supply, Errection, testing &amp; commissioning of Dust Extraction system at NPTP U-8, Parli-V</v>
      </c>
      <c r="C854" s="192" t="str">
        <f t="shared" si="185"/>
        <v>MERC CAPEX Approval in MTR Order 296 of 2019</v>
      </c>
      <c r="D854" s="183" t="str">
        <f t="shared" si="185"/>
        <v>-</v>
      </c>
      <c r="E854" s="28">
        <f t="shared" si="185"/>
        <v>0</v>
      </c>
      <c r="F854" s="404">
        <f t="shared" si="124"/>
        <v>1.8060844</v>
      </c>
      <c r="G854" s="404">
        <f t="shared" si="125"/>
        <v>0</v>
      </c>
      <c r="H854" s="404">
        <f t="shared" si="126"/>
        <v>1.8060844</v>
      </c>
      <c r="I854" s="404">
        <f>'F4.2'!W67</f>
        <v>0</v>
      </c>
      <c r="J854" s="404">
        <f>'F4.2'!AV67</f>
        <v>0</v>
      </c>
      <c r="K854" s="405"/>
      <c r="L854" s="405"/>
      <c r="M854" s="404">
        <f t="shared" si="127"/>
        <v>0</v>
      </c>
      <c r="N854" s="404">
        <f t="shared" si="128"/>
        <v>1.8060844</v>
      </c>
    </row>
    <row r="855" spans="1:14" ht="30" hidden="1" outlineLevel="1">
      <c r="A855" s="68">
        <f t="shared" ref="A855:E855" si="186">A462</f>
        <v>12</v>
      </c>
      <c r="B855" s="234" t="str">
        <f t="shared" si="186"/>
        <v>Supply, Errection, testing &amp; commissioning of DSS &amp; DFDS at NPTP U-8, Parli-V</v>
      </c>
      <c r="C855" s="192" t="str">
        <f t="shared" si="186"/>
        <v>MERC CAPEX Approval in MTR Order 296 of 2019</v>
      </c>
      <c r="D855" s="183" t="str">
        <f t="shared" si="186"/>
        <v>-</v>
      </c>
      <c r="E855" s="28">
        <f t="shared" si="186"/>
        <v>0</v>
      </c>
      <c r="F855" s="404">
        <f t="shared" si="124"/>
        <v>2.8091143999999999</v>
      </c>
      <c r="G855" s="404">
        <f t="shared" si="125"/>
        <v>0</v>
      </c>
      <c r="H855" s="404">
        <f t="shared" si="126"/>
        <v>2.8091143999999999</v>
      </c>
      <c r="I855" s="404">
        <f>'F4.2'!W68</f>
        <v>1.53</v>
      </c>
      <c r="J855" s="404">
        <f>'F4.2'!AV68</f>
        <v>4.34</v>
      </c>
      <c r="K855" s="405"/>
      <c r="L855" s="405"/>
      <c r="M855" s="404">
        <f t="shared" si="127"/>
        <v>4.34</v>
      </c>
      <c r="N855" s="404">
        <f t="shared" si="128"/>
        <v>-8.8560000000015293E-4</v>
      </c>
    </row>
    <row r="856" spans="1:14" ht="30" hidden="1" outlineLevel="1">
      <c r="A856" s="68">
        <f t="shared" ref="A856:E856" si="187">A463</f>
        <v>13</v>
      </c>
      <c r="B856" s="234" t="str">
        <f t="shared" si="187"/>
        <v>Supply, Errection, testing &amp; commissioning of Monorail at NPTP U-8, Parli-V</v>
      </c>
      <c r="C856" s="192" t="str">
        <f t="shared" si="187"/>
        <v>MERC CAPEX Approval in MTR Order 296 of 2019</v>
      </c>
      <c r="D856" s="183" t="str">
        <f t="shared" si="187"/>
        <v>-</v>
      </c>
      <c r="E856" s="28">
        <f t="shared" si="187"/>
        <v>0</v>
      </c>
      <c r="F856" s="404">
        <f t="shared" si="124"/>
        <v>1.1891777000000001</v>
      </c>
      <c r="G856" s="404">
        <f t="shared" si="125"/>
        <v>1.1891</v>
      </c>
      <c r="H856" s="404">
        <f t="shared" si="126"/>
        <v>7.770000000006938E-5</v>
      </c>
      <c r="I856" s="404">
        <f>'F4.2'!W69</f>
        <v>0</v>
      </c>
      <c r="J856" s="404">
        <f>'F4.2'!AV69</f>
        <v>0</v>
      </c>
      <c r="K856" s="405"/>
      <c r="L856" s="405"/>
      <c r="M856" s="404">
        <f t="shared" si="127"/>
        <v>0</v>
      </c>
      <c r="N856" s="404">
        <f t="shared" si="128"/>
        <v>7.770000000006938E-5</v>
      </c>
    </row>
    <row r="857" spans="1:14" ht="30" hidden="1" outlineLevel="1">
      <c r="A857" s="68">
        <f t="shared" ref="A857:E857" si="188">A464</f>
        <v>14</v>
      </c>
      <c r="B857" s="234" t="str">
        <f t="shared" si="188"/>
        <v>Supply, Errection, testing &amp; commissioning of various Control &amp; Instrumentation equipments at NPTP U-8, Parli-V</v>
      </c>
      <c r="C857" s="192" t="str">
        <f t="shared" si="188"/>
        <v>MERC CAPEX Approval in MTR Order 296 of 2019</v>
      </c>
      <c r="D857" s="183" t="str">
        <f t="shared" si="188"/>
        <v>-</v>
      </c>
      <c r="E857" s="28">
        <f t="shared" si="188"/>
        <v>0</v>
      </c>
      <c r="F857" s="404">
        <f t="shared" si="124"/>
        <v>0.72225269999999997</v>
      </c>
      <c r="G857" s="404">
        <f t="shared" si="125"/>
        <v>0.72225269999999997</v>
      </c>
      <c r="H857" s="404">
        <f t="shared" si="126"/>
        <v>0</v>
      </c>
      <c r="I857" s="404">
        <f>'F4.2'!W70</f>
        <v>0</v>
      </c>
      <c r="J857" s="404">
        <f>'F4.2'!AV70</f>
        <v>0</v>
      </c>
      <c r="K857" s="405"/>
      <c r="L857" s="405"/>
      <c r="M857" s="404">
        <f t="shared" si="127"/>
        <v>0</v>
      </c>
      <c r="N857" s="404">
        <f t="shared" si="128"/>
        <v>0</v>
      </c>
    </row>
    <row r="858" spans="1:14" ht="30" hidden="1" outlineLevel="1">
      <c r="A858" s="68">
        <f t="shared" ref="A858:E858" si="189">A465</f>
        <v>15</v>
      </c>
      <c r="B858" s="234" t="str">
        <f t="shared" si="189"/>
        <v>Supply, Errection, testing &amp; commissioning of Air Conditioning System at NPTP U-8, Parli-V</v>
      </c>
      <c r="C858" s="192" t="str">
        <f t="shared" si="189"/>
        <v>MERC CAPEX Approval in MTR Order 296 of 2019</v>
      </c>
      <c r="D858" s="183" t="str">
        <f t="shared" si="189"/>
        <v>-</v>
      </c>
      <c r="E858" s="28">
        <f t="shared" si="189"/>
        <v>0</v>
      </c>
      <c r="F858" s="404">
        <f t="shared" si="124"/>
        <v>0.15304309999999999</v>
      </c>
      <c r="G858" s="404">
        <f t="shared" si="125"/>
        <v>0.44729429999999998</v>
      </c>
      <c r="H858" s="404">
        <f t="shared" ref="H858:H921" si="190">F858-G858</f>
        <v>-0.29425119999999999</v>
      </c>
      <c r="I858" s="404">
        <f>'F4.2'!W71</f>
        <v>0</v>
      </c>
      <c r="J858" s="404">
        <f>'F4.2'!AV71</f>
        <v>0</v>
      </c>
      <c r="K858" s="405"/>
      <c r="L858" s="405"/>
      <c r="M858" s="404">
        <f t="shared" ref="M858:M921" si="191">SUM(J858:L858)</f>
        <v>0</v>
      </c>
      <c r="N858" s="404">
        <f t="shared" ref="N858:N921" si="192">H858+I858-M858</f>
        <v>-0.29425119999999999</v>
      </c>
    </row>
    <row r="859" spans="1:14" ht="30" hidden="1" outlineLevel="1">
      <c r="A859" s="68">
        <f t="shared" ref="A859:E859" si="193">A466</f>
        <v>16</v>
      </c>
      <c r="B859" s="234" t="str">
        <f t="shared" si="193"/>
        <v>Supply, Errection, testing &amp; commissioning of Ventilation  System at NPTP U-8, Parli-V</v>
      </c>
      <c r="C859" s="192" t="str">
        <f t="shared" si="193"/>
        <v>MERC CAPEX Approval in MTR Order 296 of 2019</v>
      </c>
      <c r="D859" s="183" t="str">
        <f t="shared" si="193"/>
        <v>-</v>
      </c>
      <c r="E859" s="28">
        <f t="shared" si="193"/>
        <v>0</v>
      </c>
      <c r="F859" s="404">
        <f t="shared" si="124"/>
        <v>2.1135999999999999</v>
      </c>
      <c r="G859" s="404">
        <f t="shared" si="125"/>
        <v>1.2036</v>
      </c>
      <c r="H859" s="404">
        <f t="shared" si="190"/>
        <v>0.90999999999999992</v>
      </c>
      <c r="I859" s="404">
        <f>'F4.2'!W72</f>
        <v>0</v>
      </c>
      <c r="J859" s="404">
        <f>'F4.2'!AV72</f>
        <v>0</v>
      </c>
      <c r="K859" s="405"/>
      <c r="L859" s="405"/>
      <c r="M859" s="404">
        <f t="shared" si="191"/>
        <v>0</v>
      </c>
      <c r="N859" s="404">
        <f t="shared" si="192"/>
        <v>0.90999999999999992</v>
      </c>
    </row>
    <row r="860" spans="1:14" ht="30" hidden="1" outlineLevel="1">
      <c r="A860" s="68">
        <f t="shared" ref="A860:E860" si="194">A467</f>
        <v>17</v>
      </c>
      <c r="B860" s="234" t="str">
        <f t="shared" si="194"/>
        <v>Supply, Errection, testing &amp; commissioning of Elevator works.</v>
      </c>
      <c r="C860" s="192" t="str">
        <f t="shared" si="194"/>
        <v>MERC CAPEX Approval in MTR Order 296 of 2019</v>
      </c>
      <c r="D860" s="183" t="str">
        <f t="shared" si="194"/>
        <v>-</v>
      </c>
      <c r="E860" s="28">
        <f t="shared" si="194"/>
        <v>0</v>
      </c>
      <c r="F860" s="404">
        <f t="shared" si="124"/>
        <v>3.5173187000000001</v>
      </c>
      <c r="G860" s="404">
        <f t="shared" si="125"/>
        <v>3.5173187000000001</v>
      </c>
      <c r="H860" s="404">
        <f t="shared" si="190"/>
        <v>0</v>
      </c>
      <c r="I860" s="404">
        <f>'F4.2'!W73</f>
        <v>0</v>
      </c>
      <c r="J860" s="404">
        <f>'F4.2'!AV73</f>
        <v>0.91</v>
      </c>
      <c r="K860" s="405"/>
      <c r="L860" s="405"/>
      <c r="M860" s="404">
        <f t="shared" si="191"/>
        <v>0.91</v>
      </c>
      <c r="N860" s="404">
        <f t="shared" si="192"/>
        <v>-0.91</v>
      </c>
    </row>
    <row r="861" spans="1:14" ht="30" hidden="1" outlineLevel="1">
      <c r="A861" s="68">
        <f t="shared" ref="A861:E861" si="195">A468</f>
        <v>18</v>
      </c>
      <c r="B861" s="234" t="str">
        <f t="shared" si="195"/>
        <v>Work contract for dismentaling, supply, erection &amp; commissioning of MRHS</v>
      </c>
      <c r="C861" s="192" t="str">
        <f t="shared" si="195"/>
        <v>MERC CAPEX Approval in MTR Order 296 of 2019</v>
      </c>
      <c r="D861" s="183" t="str">
        <f t="shared" si="195"/>
        <v>-</v>
      </c>
      <c r="E861" s="28">
        <f t="shared" si="195"/>
        <v>0</v>
      </c>
      <c r="F861" s="404">
        <f t="shared" ref="F861:F924" si="196">F468+I468</f>
        <v>2.2335039999999999</v>
      </c>
      <c r="G861" s="404">
        <f t="shared" ref="G861:G924" si="197">G468+M468</f>
        <v>2.2335039999999999</v>
      </c>
      <c r="H861" s="404">
        <f t="shared" si="190"/>
        <v>0</v>
      </c>
      <c r="I861" s="404">
        <f>'F4.2'!W74</f>
        <v>0</v>
      </c>
      <c r="J861" s="404">
        <f>'F4.2'!AV74</f>
        <v>0</v>
      </c>
      <c r="K861" s="405"/>
      <c r="L861" s="405"/>
      <c r="M861" s="404">
        <f t="shared" si="191"/>
        <v>0</v>
      </c>
      <c r="N861" s="404">
        <f t="shared" si="192"/>
        <v>0</v>
      </c>
    </row>
    <row r="862" spans="1:14" ht="45" hidden="1" outlineLevel="1">
      <c r="A862" s="68">
        <f t="shared" ref="A862:E862" si="198">A469</f>
        <v>19</v>
      </c>
      <c r="B862" s="234" t="str">
        <f t="shared" si="198"/>
        <v>Supply, Errection, testing &amp; commissioning of FF System, Smoke detection &amp; Fire stop mortar &amp; Fire retradant cable coating for conveyor 09 &amp; 10</v>
      </c>
      <c r="C862" s="192" t="str">
        <f t="shared" si="198"/>
        <v>MERC CAPEX Approval in MTR Order 296 of 2019</v>
      </c>
      <c r="D862" s="183" t="str">
        <f t="shared" si="198"/>
        <v>-</v>
      </c>
      <c r="E862" s="28">
        <f t="shared" si="198"/>
        <v>0</v>
      </c>
      <c r="F862" s="404">
        <f t="shared" si="196"/>
        <v>0.22170519999999999</v>
      </c>
      <c r="G862" s="404">
        <f t="shared" si="197"/>
        <v>0.51866310000000004</v>
      </c>
      <c r="H862" s="404">
        <f t="shared" si="190"/>
        <v>-0.29695790000000005</v>
      </c>
      <c r="I862" s="404">
        <f>'F4.2'!W75</f>
        <v>0</v>
      </c>
      <c r="J862" s="404">
        <f>'F4.2'!AV75</f>
        <v>0</v>
      </c>
      <c r="K862" s="405"/>
      <c r="L862" s="405"/>
      <c r="M862" s="404">
        <f t="shared" si="191"/>
        <v>0</v>
      </c>
      <c r="N862" s="404">
        <f t="shared" si="192"/>
        <v>-0.29695790000000005</v>
      </c>
    </row>
    <row r="863" spans="1:14" ht="30" hidden="1" outlineLevel="1">
      <c r="A863" s="68">
        <f t="shared" ref="A863:E863" si="199">A470</f>
        <v>20</v>
      </c>
      <c r="B863" s="234" t="str">
        <f t="shared" si="199"/>
        <v>Supply, Errection, testing &amp; commissioning of Chimney Elevator</v>
      </c>
      <c r="C863" s="192" t="str">
        <f t="shared" si="199"/>
        <v>MERC CAPEX Approval in MTR Order 296 of 2019</v>
      </c>
      <c r="D863" s="183" t="str">
        <f t="shared" si="199"/>
        <v>-</v>
      </c>
      <c r="E863" s="28">
        <f t="shared" si="199"/>
        <v>0</v>
      </c>
      <c r="F863" s="404">
        <f t="shared" si="196"/>
        <v>1.060802</v>
      </c>
      <c r="G863" s="404">
        <f t="shared" si="197"/>
        <v>0</v>
      </c>
      <c r="H863" s="404">
        <f t="shared" si="190"/>
        <v>1.060802</v>
      </c>
      <c r="I863" s="404">
        <f>'F4.2'!W76</f>
        <v>0</v>
      </c>
      <c r="J863" s="404">
        <f>'F4.2'!AV76</f>
        <v>0</v>
      </c>
      <c r="K863" s="405"/>
      <c r="L863" s="405"/>
      <c r="M863" s="404">
        <f t="shared" si="191"/>
        <v>0</v>
      </c>
      <c r="N863" s="404">
        <f t="shared" si="192"/>
        <v>1.060802</v>
      </c>
    </row>
    <row r="864" spans="1:14" ht="30" hidden="1" outlineLevel="1">
      <c r="A864" s="68">
        <f t="shared" ref="A864:E864" si="200">A471</f>
        <v>21</v>
      </c>
      <c r="B864" s="234" t="str">
        <f t="shared" si="200"/>
        <v>Supply, Errection, testing &amp; commissioning work of GEHO Pumps.</v>
      </c>
      <c r="C864" s="192" t="str">
        <f t="shared" si="200"/>
        <v>MERC CAPEX Approval in MTR Order 296 of 2019</v>
      </c>
      <c r="D864" s="183" t="str">
        <f t="shared" si="200"/>
        <v>-</v>
      </c>
      <c r="E864" s="28">
        <f t="shared" si="200"/>
        <v>0</v>
      </c>
      <c r="F864" s="404">
        <f t="shared" si="196"/>
        <v>0</v>
      </c>
      <c r="G864" s="404">
        <f t="shared" si="197"/>
        <v>0</v>
      </c>
      <c r="H864" s="404">
        <f t="shared" si="190"/>
        <v>0</v>
      </c>
      <c r="I864" s="404">
        <f>'F4.2'!W77</f>
        <v>0</v>
      </c>
      <c r="J864" s="404">
        <f>'F4.2'!AV77</f>
        <v>1.06</v>
      </c>
      <c r="K864" s="405"/>
      <c r="L864" s="405"/>
      <c r="M864" s="404">
        <f t="shared" si="191"/>
        <v>1.06</v>
      </c>
      <c r="N864" s="404">
        <f t="shared" si="192"/>
        <v>-1.06</v>
      </c>
    </row>
    <row r="865" spans="1:14" ht="30" hidden="1" outlineLevel="1">
      <c r="A865" s="68">
        <f t="shared" ref="A865:E865" si="201">A472</f>
        <v>22</v>
      </c>
      <c r="B865" s="234" t="str">
        <f t="shared" si="201"/>
        <v>Procurement of various Mandetory spares of BOP packages</v>
      </c>
      <c r="C865" s="192" t="str">
        <f t="shared" si="201"/>
        <v>MERC CAPEX Approval in MTR Order 296 of 2019</v>
      </c>
      <c r="D865" s="183" t="str">
        <f t="shared" si="201"/>
        <v>-</v>
      </c>
      <c r="E865" s="28">
        <f t="shared" si="201"/>
        <v>0</v>
      </c>
      <c r="F865" s="404">
        <f t="shared" si="196"/>
        <v>0</v>
      </c>
      <c r="G865" s="404">
        <f t="shared" si="197"/>
        <v>0</v>
      </c>
      <c r="H865" s="404">
        <f t="shared" si="190"/>
        <v>0</v>
      </c>
      <c r="I865" s="404">
        <f>'F4.2'!W78</f>
        <v>5.47</v>
      </c>
      <c r="J865" s="404">
        <f>'F4.2'!AV78</f>
        <v>6.54</v>
      </c>
      <c r="K865" s="405"/>
      <c r="L865" s="405"/>
      <c r="M865" s="404">
        <f t="shared" si="191"/>
        <v>6.54</v>
      </c>
      <c r="N865" s="404">
        <f t="shared" si="192"/>
        <v>-1.0700000000000003</v>
      </c>
    </row>
    <row r="866" spans="1:14" ht="31.5" hidden="1" outlineLevel="1">
      <c r="A866" s="205">
        <f t="shared" ref="A866:E866" si="202">A473</f>
        <v>0</v>
      </c>
      <c r="B866" s="206" t="str">
        <f t="shared" si="202"/>
        <v>Balance civil work of BOP scope at 250 MW Parli-V</v>
      </c>
      <c r="C866" s="208" t="str">
        <f t="shared" si="202"/>
        <v>MERC CAPEX Approval in MTR Order 296 of 2019</v>
      </c>
      <c r="D866" s="210" t="str">
        <f t="shared" si="202"/>
        <v>-</v>
      </c>
      <c r="E866" s="223">
        <f t="shared" si="202"/>
        <v>45.323799999999991</v>
      </c>
      <c r="F866" s="404">
        <f t="shared" si="196"/>
        <v>0.55711806000000097</v>
      </c>
      <c r="G866" s="404">
        <f t="shared" si="197"/>
        <v>16.720000000000002</v>
      </c>
      <c r="H866" s="404">
        <f t="shared" si="190"/>
        <v>-16.162881940000002</v>
      </c>
      <c r="I866" s="404">
        <f>'F4.2'!W79</f>
        <v>0</v>
      </c>
      <c r="J866" s="404">
        <f>'F4.2'!AV79</f>
        <v>0</v>
      </c>
      <c r="K866" s="405"/>
      <c r="L866" s="405"/>
      <c r="M866" s="404">
        <f t="shared" si="191"/>
        <v>0</v>
      </c>
      <c r="N866" s="404">
        <f t="shared" si="192"/>
        <v>-16.162881940000002</v>
      </c>
    </row>
    <row r="867" spans="1:14" ht="30" hidden="1" outlineLevel="1">
      <c r="A867" s="68">
        <f t="shared" ref="A867:E867" si="203">A474</f>
        <v>1</v>
      </c>
      <c r="B867" s="122" t="str">
        <f t="shared" si="203"/>
        <v>Area grading</v>
      </c>
      <c r="C867" s="192" t="str">
        <f t="shared" si="203"/>
        <v>MERC CAPEX Approval in MTR Order 296 of 2019</v>
      </c>
      <c r="D867" s="183" t="str">
        <f t="shared" si="203"/>
        <v>-</v>
      </c>
      <c r="E867" s="28">
        <f t="shared" si="203"/>
        <v>0</v>
      </c>
      <c r="F867" s="404">
        <f t="shared" si="196"/>
        <v>6.9866406799999998</v>
      </c>
      <c r="G867" s="404">
        <f t="shared" si="197"/>
        <v>0.89</v>
      </c>
      <c r="H867" s="404">
        <f t="shared" si="190"/>
        <v>6.0966406800000001</v>
      </c>
      <c r="I867" s="404">
        <f>'F4.2'!W80</f>
        <v>0</v>
      </c>
      <c r="J867" s="404">
        <f>'F4.2'!AV80</f>
        <v>0</v>
      </c>
      <c r="K867" s="405"/>
      <c r="L867" s="405"/>
      <c r="M867" s="404">
        <f t="shared" si="191"/>
        <v>0</v>
      </c>
      <c r="N867" s="404">
        <f t="shared" si="192"/>
        <v>6.0966406800000001</v>
      </c>
    </row>
    <row r="868" spans="1:14" ht="30" hidden="1" outlineLevel="1">
      <c r="A868" s="68">
        <f t="shared" ref="A868:E868" si="204">A475</f>
        <v>2</v>
      </c>
      <c r="B868" s="122" t="str">
        <f t="shared" si="204"/>
        <v>CMD</v>
      </c>
      <c r="C868" s="192" t="str">
        <f t="shared" si="204"/>
        <v>MERC CAPEX Approval in MTR Order 296 of 2019</v>
      </c>
      <c r="D868" s="183" t="str">
        <f t="shared" si="204"/>
        <v>-</v>
      </c>
      <c r="E868" s="28">
        <f t="shared" si="204"/>
        <v>0</v>
      </c>
      <c r="F868" s="404">
        <f t="shared" si="196"/>
        <v>1.2410745000000012</v>
      </c>
      <c r="G868" s="404">
        <f t="shared" si="197"/>
        <v>1.3549000000000009</v>
      </c>
      <c r="H868" s="404">
        <f t="shared" si="190"/>
        <v>-0.11382549999999969</v>
      </c>
      <c r="I868" s="404">
        <f>'F4.2'!W81</f>
        <v>0</v>
      </c>
      <c r="J868" s="404">
        <f>'F4.2'!AV81</f>
        <v>0</v>
      </c>
      <c r="K868" s="405"/>
      <c r="L868" s="405"/>
      <c r="M868" s="404">
        <f t="shared" si="191"/>
        <v>0</v>
      </c>
      <c r="N868" s="404">
        <f t="shared" si="192"/>
        <v>-0.11382549999999969</v>
      </c>
    </row>
    <row r="869" spans="1:14" ht="30" hidden="1" outlineLevel="1">
      <c r="A869" s="68">
        <f t="shared" ref="A869:E869" si="205">A476</f>
        <v>3</v>
      </c>
      <c r="B869" s="122" t="str">
        <f t="shared" si="205"/>
        <v>Conveyor 09, 10 &amp; TP 06</v>
      </c>
      <c r="C869" s="192" t="str">
        <f t="shared" si="205"/>
        <v>MERC CAPEX Approval in MTR Order 296 of 2019</v>
      </c>
      <c r="D869" s="183" t="str">
        <f t="shared" si="205"/>
        <v>-</v>
      </c>
      <c r="E869" s="28">
        <f t="shared" si="205"/>
        <v>0</v>
      </c>
      <c r="F869" s="404">
        <f t="shared" si="196"/>
        <v>14.560539259999999</v>
      </c>
      <c r="G869" s="404">
        <f t="shared" si="197"/>
        <v>10.1</v>
      </c>
      <c r="H869" s="404">
        <f t="shared" si="190"/>
        <v>4.4605392599999991</v>
      </c>
      <c r="I869" s="404">
        <f>'F4.2'!W82</f>
        <v>0</v>
      </c>
      <c r="J869" s="404">
        <f>'F4.2'!AV82</f>
        <v>2.0299999999999998</v>
      </c>
      <c r="K869" s="405"/>
      <c r="L869" s="405"/>
      <c r="M869" s="404">
        <f t="shared" si="191"/>
        <v>2.0299999999999998</v>
      </c>
      <c r="N869" s="404">
        <f t="shared" si="192"/>
        <v>2.4305392599999993</v>
      </c>
    </row>
    <row r="870" spans="1:14" ht="30" hidden="1" outlineLevel="1">
      <c r="A870" s="68">
        <f t="shared" ref="A870:E870" si="206">A477</f>
        <v>4</v>
      </c>
      <c r="B870" s="122" t="str">
        <f t="shared" si="206"/>
        <v>Finishing item</v>
      </c>
      <c r="C870" s="192" t="str">
        <f t="shared" si="206"/>
        <v>MERC CAPEX Approval in MTR Order 296 of 2019</v>
      </c>
      <c r="D870" s="183" t="str">
        <f t="shared" si="206"/>
        <v>-</v>
      </c>
      <c r="E870" s="28">
        <f t="shared" si="206"/>
        <v>0</v>
      </c>
      <c r="F870" s="404">
        <f t="shared" si="196"/>
        <v>8.0849650400000002</v>
      </c>
      <c r="G870" s="404">
        <f t="shared" si="197"/>
        <v>4.6505999999999998</v>
      </c>
      <c r="H870" s="404">
        <f t="shared" si="190"/>
        <v>3.4343650400000003</v>
      </c>
      <c r="I870" s="404">
        <f>'F4.2'!W83</f>
        <v>0</v>
      </c>
      <c r="J870" s="404">
        <f>'F4.2'!AV83</f>
        <v>0</v>
      </c>
      <c r="K870" s="405"/>
      <c r="L870" s="405"/>
      <c r="M870" s="404">
        <f t="shared" si="191"/>
        <v>0</v>
      </c>
      <c r="N870" s="404">
        <f t="shared" si="192"/>
        <v>3.4343650400000003</v>
      </c>
    </row>
    <row r="871" spans="1:14" ht="30" hidden="1" outlineLevel="1">
      <c r="A871" s="68">
        <f t="shared" ref="A871:E871" si="207">A478</f>
        <v>5</v>
      </c>
      <c r="B871" s="122" t="str">
        <f t="shared" si="207"/>
        <v>Drain &amp; nala</v>
      </c>
      <c r="C871" s="192" t="str">
        <f t="shared" si="207"/>
        <v>MERC CAPEX Approval in MTR Order 296 of 2019</v>
      </c>
      <c r="D871" s="183" t="str">
        <f t="shared" si="207"/>
        <v>-</v>
      </c>
      <c r="E871" s="28">
        <f t="shared" si="207"/>
        <v>0</v>
      </c>
      <c r="F871" s="404">
        <f t="shared" si="196"/>
        <v>5.08483324</v>
      </c>
      <c r="G871" s="404">
        <f t="shared" si="197"/>
        <v>11.79</v>
      </c>
      <c r="H871" s="404">
        <f t="shared" si="190"/>
        <v>-6.7051667599999991</v>
      </c>
      <c r="I871" s="404">
        <f>'F4.2'!W84</f>
        <v>0</v>
      </c>
      <c r="J871" s="404">
        <f>'F4.2'!AV84</f>
        <v>0</v>
      </c>
      <c r="K871" s="405"/>
      <c r="L871" s="405"/>
      <c r="M871" s="404">
        <f t="shared" si="191"/>
        <v>0</v>
      </c>
      <c r="N871" s="404">
        <f t="shared" si="192"/>
        <v>-6.7051667599999991</v>
      </c>
    </row>
    <row r="872" spans="1:14" ht="30" hidden="1" outlineLevel="1">
      <c r="A872" s="68">
        <f t="shared" ref="A872:E872" si="208">A479</f>
        <v>6</v>
      </c>
      <c r="B872" s="122" t="str">
        <f t="shared" si="208"/>
        <v>Internal roads</v>
      </c>
      <c r="C872" s="192" t="str">
        <f t="shared" si="208"/>
        <v>MERC CAPEX Approval in MTR Order 296 of 2019</v>
      </c>
      <c r="D872" s="183" t="str">
        <f t="shared" si="208"/>
        <v>-</v>
      </c>
      <c r="E872" s="28">
        <f t="shared" si="208"/>
        <v>0</v>
      </c>
      <c r="F872" s="404">
        <f t="shared" si="196"/>
        <v>9.7521449799999989</v>
      </c>
      <c r="G872" s="404">
        <f t="shared" si="197"/>
        <v>1.5</v>
      </c>
      <c r="H872" s="404">
        <f t="shared" si="190"/>
        <v>8.2521449799999989</v>
      </c>
      <c r="I872" s="404">
        <f>'F4.2'!W85</f>
        <v>0</v>
      </c>
      <c r="J872" s="404">
        <f>'F4.2'!AV85</f>
        <v>0</v>
      </c>
      <c r="K872" s="405"/>
      <c r="L872" s="405"/>
      <c r="M872" s="404">
        <f t="shared" si="191"/>
        <v>0</v>
      </c>
      <c r="N872" s="404">
        <f t="shared" si="192"/>
        <v>8.2521449799999989</v>
      </c>
    </row>
    <row r="873" spans="1:14" ht="30" hidden="1" outlineLevel="1">
      <c r="A873" s="68">
        <f t="shared" ref="A873:E873" si="209">A480</f>
        <v>7</v>
      </c>
      <c r="B873" s="122" t="str">
        <f t="shared" si="209"/>
        <v>Stacker &amp; reclaimer</v>
      </c>
      <c r="C873" s="192" t="str">
        <f t="shared" si="209"/>
        <v>MERC CAPEX Approval in MTR Order 296 of 2019</v>
      </c>
      <c r="D873" s="183" t="str">
        <f t="shared" si="209"/>
        <v>-</v>
      </c>
      <c r="E873" s="28">
        <f t="shared" si="209"/>
        <v>0</v>
      </c>
      <c r="F873" s="404">
        <f t="shared" si="196"/>
        <v>1.1626842399999999</v>
      </c>
      <c r="G873" s="404">
        <f t="shared" si="197"/>
        <v>0</v>
      </c>
      <c r="H873" s="404">
        <f t="shared" si="190"/>
        <v>1.1626842399999999</v>
      </c>
      <c r="I873" s="404">
        <f>'F4.2'!W86</f>
        <v>0</v>
      </c>
      <c r="J873" s="404">
        <f>'F4.2'!AV86</f>
        <v>0</v>
      </c>
      <c r="K873" s="405"/>
      <c r="L873" s="405"/>
      <c r="M873" s="404">
        <f t="shared" si="191"/>
        <v>0</v>
      </c>
      <c r="N873" s="404">
        <f t="shared" si="192"/>
        <v>1.1626842399999999</v>
      </c>
    </row>
    <row r="874" spans="1:14" ht="15.75" hidden="1" outlineLevel="1">
      <c r="A874" s="205">
        <f t="shared" ref="A874:E874" si="210">A481</f>
        <v>0</v>
      </c>
      <c r="B874" s="206" t="str">
        <f t="shared" si="210"/>
        <v>Other Add Cap</v>
      </c>
      <c r="C874" s="208">
        <f t="shared" si="210"/>
        <v>0</v>
      </c>
      <c r="D874" s="210" t="str">
        <f t="shared" si="210"/>
        <v>-</v>
      </c>
      <c r="E874" s="204">
        <f t="shared" si="210"/>
        <v>0</v>
      </c>
      <c r="F874" s="404">
        <f t="shared" si="196"/>
        <v>0</v>
      </c>
      <c r="G874" s="404">
        <f t="shared" si="197"/>
        <v>0</v>
      </c>
      <c r="H874" s="404">
        <f t="shared" si="190"/>
        <v>0</v>
      </c>
      <c r="I874" s="404">
        <f>'F4.2'!W87</f>
        <v>0</v>
      </c>
      <c r="J874" s="404">
        <f>'F4.2'!AV87</f>
        <v>0</v>
      </c>
      <c r="K874" s="405"/>
      <c r="L874" s="405"/>
      <c r="M874" s="404">
        <f t="shared" si="191"/>
        <v>0</v>
      </c>
      <c r="N874" s="404">
        <f t="shared" si="192"/>
        <v>0</v>
      </c>
    </row>
    <row r="875" spans="1:14" ht="15.75" hidden="1" outlineLevel="1">
      <c r="A875" s="53">
        <f t="shared" ref="A875:E875" si="211">A482</f>
        <v>0</v>
      </c>
      <c r="B875" s="235" t="str">
        <f t="shared" si="211"/>
        <v>Laboratory set up</v>
      </c>
      <c r="C875" s="185" t="str">
        <f t="shared" si="211"/>
        <v>Add Cap (As per 296 of 2019)</v>
      </c>
      <c r="D875" s="183" t="str">
        <f t="shared" si="211"/>
        <v>-</v>
      </c>
      <c r="E875" s="229">
        <f t="shared" si="211"/>
        <v>0</v>
      </c>
      <c r="F875" s="404">
        <f t="shared" si="196"/>
        <v>0</v>
      </c>
      <c r="G875" s="404">
        <f t="shared" si="197"/>
        <v>0</v>
      </c>
      <c r="H875" s="404">
        <f t="shared" si="190"/>
        <v>0</v>
      </c>
      <c r="I875" s="404">
        <f>'F4.2'!W88</f>
        <v>0</v>
      </c>
      <c r="J875" s="404">
        <f>'F4.2'!AV88</f>
        <v>0</v>
      </c>
      <c r="K875" s="405"/>
      <c r="L875" s="405"/>
      <c r="M875" s="404">
        <f t="shared" si="191"/>
        <v>0</v>
      </c>
      <c r="N875" s="404">
        <f t="shared" si="192"/>
        <v>0</v>
      </c>
    </row>
    <row r="876" spans="1:14" ht="31.5" hidden="1" outlineLevel="1">
      <c r="A876" s="53">
        <f t="shared" ref="A876:E876" si="212">A483</f>
        <v>1</v>
      </c>
      <c r="B876" s="236" t="str">
        <f t="shared" si="212"/>
        <v>Supply of Analytical Instruments for condition monitoring Laboratory for 1X250 MW of   NPTPS, Parli-V.</v>
      </c>
      <c r="C876" s="185" t="str">
        <f t="shared" si="212"/>
        <v>Add Cap (As per 296 of 2019)</v>
      </c>
      <c r="D876" s="188" t="str">
        <f t="shared" si="212"/>
        <v>-</v>
      </c>
      <c r="E876" s="57">
        <f t="shared" si="212"/>
        <v>0.5</v>
      </c>
      <c r="F876" s="404">
        <f t="shared" si="196"/>
        <v>0.49655460000000001</v>
      </c>
      <c r="G876" s="404">
        <f t="shared" si="197"/>
        <v>0.49655460000000001</v>
      </c>
      <c r="H876" s="404">
        <f t="shared" si="190"/>
        <v>0</v>
      </c>
      <c r="I876" s="404">
        <f>'F4.2'!W89</f>
        <v>0</v>
      </c>
      <c r="J876" s="404">
        <f>'F4.2'!AV89</f>
        <v>0</v>
      </c>
      <c r="K876" s="405"/>
      <c r="L876" s="405"/>
      <c r="M876" s="404">
        <f t="shared" si="191"/>
        <v>0</v>
      </c>
      <c r="N876" s="404">
        <f t="shared" si="192"/>
        <v>0</v>
      </c>
    </row>
    <row r="877" spans="1:14" ht="31.5" hidden="1" outlineLevel="1">
      <c r="A877" s="53">
        <f t="shared" ref="A877:E877" si="213">A484</f>
        <v>2</v>
      </c>
      <c r="B877" s="236" t="str">
        <f t="shared" si="213"/>
        <v>Supply of Analytical Instruments for Water Analysis Laboratory for 1X250 MW of   NPTPS, Parli-V</v>
      </c>
      <c r="C877" s="185" t="str">
        <f t="shared" si="213"/>
        <v>Add Cap (As per 296 of 2019)</v>
      </c>
      <c r="D877" s="183" t="str">
        <f t="shared" si="213"/>
        <v>-</v>
      </c>
      <c r="E877" s="57">
        <f t="shared" si="213"/>
        <v>1.23</v>
      </c>
      <c r="F877" s="404">
        <f t="shared" si="196"/>
        <v>0.29846889999999998</v>
      </c>
      <c r="G877" s="404">
        <f t="shared" si="197"/>
        <v>0.29846889999999998</v>
      </c>
      <c r="H877" s="404">
        <f t="shared" si="190"/>
        <v>0</v>
      </c>
      <c r="I877" s="404">
        <f>'F4.2'!W90</f>
        <v>0</v>
      </c>
      <c r="J877" s="404">
        <f>'F4.2'!AV90</f>
        <v>0</v>
      </c>
      <c r="K877" s="405"/>
      <c r="L877" s="405"/>
      <c r="M877" s="404">
        <f t="shared" si="191"/>
        <v>0</v>
      </c>
      <c r="N877" s="404">
        <f t="shared" si="192"/>
        <v>0</v>
      </c>
    </row>
    <row r="878" spans="1:14" ht="31.5" hidden="1" outlineLevel="1">
      <c r="A878" s="53">
        <f t="shared" ref="A878:E878" si="214">A485</f>
        <v>3</v>
      </c>
      <c r="B878" s="236" t="str">
        <f t="shared" si="214"/>
        <v>Supply of Analytical Instruments for Environment Laboratory for 1 x 250 MW, NPTPS, Parli-V.</v>
      </c>
      <c r="C878" s="185" t="str">
        <f t="shared" si="214"/>
        <v>Add Cap (As per 296 of 2019)</v>
      </c>
      <c r="D878" s="188" t="str">
        <f t="shared" si="214"/>
        <v>-</v>
      </c>
      <c r="E878" s="57">
        <f t="shared" si="214"/>
        <v>0.39</v>
      </c>
      <c r="F878" s="404">
        <f t="shared" si="196"/>
        <v>0.36579919999999999</v>
      </c>
      <c r="G878" s="404">
        <f t="shared" si="197"/>
        <v>0.36579919999999999</v>
      </c>
      <c r="H878" s="404">
        <f t="shared" si="190"/>
        <v>0</v>
      </c>
      <c r="I878" s="404">
        <f>'F4.2'!W91</f>
        <v>0</v>
      </c>
      <c r="J878" s="404">
        <f>'F4.2'!AV91</f>
        <v>0</v>
      </c>
      <c r="K878" s="405"/>
      <c r="L878" s="405"/>
      <c r="M878" s="404">
        <f t="shared" si="191"/>
        <v>0</v>
      </c>
      <c r="N878" s="404">
        <f t="shared" si="192"/>
        <v>0</v>
      </c>
    </row>
    <row r="879" spans="1:14" ht="31.5" hidden="1" outlineLevel="1">
      <c r="A879" s="53">
        <f t="shared" ref="A879:E879" si="215">A486</f>
        <v>4</v>
      </c>
      <c r="B879" s="236" t="str">
        <f t="shared" si="215"/>
        <v>Supply of Analytical Instruments for Precision Laboratory for 1 x 250 MW, NPTPS, Parli-V.</v>
      </c>
      <c r="C879" s="185" t="str">
        <f t="shared" si="215"/>
        <v>Add Cap (As per 296 of 2019)</v>
      </c>
      <c r="D879" s="183" t="str">
        <f t="shared" si="215"/>
        <v>-</v>
      </c>
      <c r="E879" s="57">
        <f t="shared" si="215"/>
        <v>1</v>
      </c>
      <c r="F879" s="404">
        <f t="shared" si="196"/>
        <v>0</v>
      </c>
      <c r="G879" s="404">
        <f t="shared" si="197"/>
        <v>0</v>
      </c>
      <c r="H879" s="404">
        <f t="shared" si="190"/>
        <v>0</v>
      </c>
      <c r="I879" s="404">
        <f>'F4.2'!W92</f>
        <v>0</v>
      </c>
      <c r="J879" s="404">
        <f>'F4.2'!AV92</f>
        <v>0</v>
      </c>
      <c r="K879" s="405"/>
      <c r="L879" s="405"/>
      <c r="M879" s="404">
        <f t="shared" si="191"/>
        <v>0</v>
      </c>
      <c r="N879" s="404">
        <f t="shared" si="192"/>
        <v>0</v>
      </c>
    </row>
    <row r="880" spans="1:14" ht="31.5" hidden="1" outlineLevel="1">
      <c r="A880" s="53">
        <f t="shared" ref="A880:E880" si="216">A487</f>
        <v>5</v>
      </c>
      <c r="B880" s="236" t="str">
        <f t="shared" si="216"/>
        <v>Supply of Analytical Instruments for General Laboratory of Water Treatment Plant of 1 x 250 MW, NPTPS, Parli-V.</v>
      </c>
      <c r="C880" s="185" t="str">
        <f t="shared" si="216"/>
        <v>Add Cap (As per 296 of 2019)</v>
      </c>
      <c r="D880" s="183" t="str">
        <f t="shared" si="216"/>
        <v>-</v>
      </c>
      <c r="E880" s="57">
        <f t="shared" si="216"/>
        <v>0.93</v>
      </c>
      <c r="F880" s="404">
        <f t="shared" si="196"/>
        <v>0</v>
      </c>
      <c r="G880" s="404">
        <f t="shared" si="197"/>
        <v>0</v>
      </c>
      <c r="H880" s="404">
        <f t="shared" si="190"/>
        <v>0</v>
      </c>
      <c r="I880" s="404">
        <f>'F4.2'!W93</f>
        <v>0</v>
      </c>
      <c r="J880" s="404">
        <f>'F4.2'!AV93</f>
        <v>0</v>
      </c>
      <c r="K880" s="405"/>
      <c r="L880" s="405"/>
      <c r="M880" s="404">
        <f t="shared" si="191"/>
        <v>0</v>
      </c>
      <c r="N880" s="404">
        <f t="shared" si="192"/>
        <v>0</v>
      </c>
    </row>
    <row r="881" spans="1:16" ht="31.5" hidden="1" outlineLevel="1">
      <c r="A881" s="53">
        <f t="shared" ref="A881:E881" si="217">A488</f>
        <v>6</v>
      </c>
      <c r="B881" s="236" t="str">
        <f t="shared" si="217"/>
        <v>Supply of Corrosion Monitor/Meter, Corrosion Coupon &amp; Coupon Rack for 1X250 MW of   NPTPS, Parli-V.</v>
      </c>
      <c r="C881" s="185" t="str">
        <f t="shared" si="217"/>
        <v>Add Cap (As per 296 of 2019)</v>
      </c>
      <c r="D881" s="183" t="str">
        <f t="shared" si="217"/>
        <v>-</v>
      </c>
      <c r="E881" s="57">
        <f t="shared" si="217"/>
        <v>0.34</v>
      </c>
      <c r="F881" s="404">
        <f t="shared" si="196"/>
        <v>0.347356836</v>
      </c>
      <c r="G881" s="404">
        <f t="shared" si="197"/>
        <v>0.347356836</v>
      </c>
      <c r="H881" s="404">
        <f t="shared" si="190"/>
        <v>0</v>
      </c>
      <c r="I881" s="404">
        <f>'F4.2'!W94</f>
        <v>0</v>
      </c>
      <c r="J881" s="404">
        <f>'F4.2'!AV94</f>
        <v>0</v>
      </c>
      <c r="K881" s="405"/>
      <c r="L881" s="405"/>
      <c r="M881" s="404">
        <f t="shared" si="191"/>
        <v>0</v>
      </c>
      <c r="N881" s="404">
        <f t="shared" si="192"/>
        <v>0</v>
      </c>
    </row>
    <row r="882" spans="1:16" ht="31.5" hidden="1" outlineLevel="1">
      <c r="A882" s="53">
        <f t="shared" ref="A882:E882" si="218">A489</f>
        <v>7</v>
      </c>
      <c r="B882" s="237" t="str">
        <f t="shared" si="218"/>
        <v>Supply of Analytical Instruments for Coal Analysis Laboratory for 1X250 MW of   NPTPS, Parli-V</v>
      </c>
      <c r="C882" s="185" t="str">
        <f t="shared" si="218"/>
        <v>Add Cap (As per 296 of 2019)</v>
      </c>
      <c r="D882" s="183" t="str">
        <f t="shared" si="218"/>
        <v>-</v>
      </c>
      <c r="E882" s="57">
        <f t="shared" si="218"/>
        <v>1.65</v>
      </c>
      <c r="F882" s="404">
        <f t="shared" si="196"/>
        <v>0.39444410000000002</v>
      </c>
      <c r="G882" s="404">
        <f t="shared" si="197"/>
        <v>0.39444410000000002</v>
      </c>
      <c r="H882" s="404">
        <f t="shared" si="190"/>
        <v>0</v>
      </c>
      <c r="I882" s="404">
        <f>'F4.2'!W95</f>
        <v>0</v>
      </c>
      <c r="J882" s="404">
        <f>'F4.2'!AV95</f>
        <v>0</v>
      </c>
      <c r="K882" s="405"/>
      <c r="L882" s="405"/>
      <c r="M882" s="404">
        <f t="shared" si="191"/>
        <v>0</v>
      </c>
      <c r="N882" s="404">
        <f t="shared" si="192"/>
        <v>0</v>
      </c>
      <c r="O882" s="270">
        <f t="shared" ref="O882:O884" si="219">MAX(0,IF(M882=0,0,IF(G882+M882&lt;E882,M882,E882-G882)))</f>
        <v>0</v>
      </c>
      <c r="P882" s="27">
        <f t="shared" ref="P882:P884" si="220">M882-O882</f>
        <v>0</v>
      </c>
    </row>
    <row r="883" spans="1:16" ht="15.75" hidden="1" outlineLevel="1">
      <c r="A883" s="53">
        <f t="shared" ref="A883:E883" si="221">A490</f>
        <v>9</v>
      </c>
      <c r="B883" s="235" t="str">
        <f t="shared" si="221"/>
        <v>Grade slab (WTP Area)</v>
      </c>
      <c r="C883" s="185" t="str">
        <f t="shared" si="221"/>
        <v>Add Cap (As per 296 of 2019)</v>
      </c>
      <c r="D883" s="183" t="str">
        <f t="shared" si="221"/>
        <v>-</v>
      </c>
      <c r="E883" s="229">
        <f t="shared" si="221"/>
        <v>1</v>
      </c>
      <c r="F883" s="404">
        <f t="shared" si="196"/>
        <v>0.99752063400000002</v>
      </c>
      <c r="G883" s="404">
        <f t="shared" si="197"/>
        <v>0.99752063400000002</v>
      </c>
      <c r="H883" s="404">
        <f t="shared" si="190"/>
        <v>0</v>
      </c>
      <c r="I883" s="404">
        <f>'F4.2'!W96</f>
        <v>0</v>
      </c>
      <c r="J883" s="404">
        <f>'F4.2'!AV96</f>
        <v>0</v>
      </c>
      <c r="K883" s="405"/>
      <c r="L883" s="405"/>
      <c r="M883" s="404">
        <f t="shared" si="191"/>
        <v>0</v>
      </c>
      <c r="N883" s="404">
        <f t="shared" si="192"/>
        <v>0</v>
      </c>
      <c r="O883" s="270">
        <f t="shared" si="219"/>
        <v>0</v>
      </c>
      <c r="P883" s="27">
        <f t="shared" si="220"/>
        <v>0</v>
      </c>
    </row>
    <row r="884" spans="1:16" ht="15.75" hidden="1" outlineLevel="1">
      <c r="A884" s="53">
        <f t="shared" ref="A884:E884" si="222">A491</f>
        <v>10</v>
      </c>
      <c r="B884" s="235" t="str">
        <f t="shared" si="222"/>
        <v>Grade slab (Near AHP Building)</v>
      </c>
      <c r="C884" s="185" t="str">
        <f t="shared" si="222"/>
        <v>Add Cap (As per 296 of 2019)</v>
      </c>
      <c r="D884" s="183" t="str">
        <f t="shared" si="222"/>
        <v>-</v>
      </c>
      <c r="E884" s="59">
        <f t="shared" si="222"/>
        <v>0.75</v>
      </c>
      <c r="F884" s="404">
        <f t="shared" si="196"/>
        <v>0.74556261000000001</v>
      </c>
      <c r="G884" s="404">
        <f t="shared" si="197"/>
        <v>0.74556261000000001</v>
      </c>
      <c r="H884" s="404">
        <f t="shared" si="190"/>
        <v>0</v>
      </c>
      <c r="I884" s="404">
        <f>'F4.2'!W97</f>
        <v>0</v>
      </c>
      <c r="J884" s="404">
        <f>'F4.2'!AV97</f>
        <v>0</v>
      </c>
      <c r="K884" s="405"/>
      <c r="L884" s="405"/>
      <c r="M884" s="404">
        <f t="shared" si="191"/>
        <v>0</v>
      </c>
      <c r="N884" s="404">
        <f t="shared" si="192"/>
        <v>0</v>
      </c>
      <c r="O884" s="270">
        <f t="shared" si="219"/>
        <v>0</v>
      </c>
      <c r="P884" s="27">
        <f t="shared" si="220"/>
        <v>0</v>
      </c>
    </row>
    <row r="885" spans="1:16" ht="15.75" hidden="1" outlineLevel="1">
      <c r="A885" s="54">
        <f t="shared" ref="A885:E885" si="223">A492</f>
        <v>11</v>
      </c>
      <c r="B885" s="238" t="str">
        <f t="shared" si="223"/>
        <v>Temporary shed for empty barrles &amp; filled barrles</v>
      </c>
      <c r="C885" s="185" t="str">
        <f t="shared" si="223"/>
        <v>Add Cap (As per 296 of 2019)</v>
      </c>
      <c r="D885" s="188" t="str">
        <f t="shared" si="223"/>
        <v>-</v>
      </c>
      <c r="E885" s="59">
        <f t="shared" si="223"/>
        <v>0.5</v>
      </c>
      <c r="F885" s="404">
        <f t="shared" si="196"/>
        <v>0.45635233799999997</v>
      </c>
      <c r="G885" s="404">
        <f t="shared" si="197"/>
        <v>0.45635233799999997</v>
      </c>
      <c r="H885" s="404">
        <f t="shared" si="190"/>
        <v>0</v>
      </c>
      <c r="I885" s="404">
        <f>'F4.2'!W98</f>
        <v>0</v>
      </c>
      <c r="J885" s="404">
        <f>'F4.2'!AV98</f>
        <v>0</v>
      </c>
      <c r="K885" s="405"/>
      <c r="L885" s="405"/>
      <c r="M885" s="404">
        <f t="shared" si="191"/>
        <v>0</v>
      </c>
      <c r="N885" s="404">
        <f t="shared" si="192"/>
        <v>0</v>
      </c>
    </row>
    <row r="886" spans="1:16" ht="15.75" hidden="1" outlineLevel="1">
      <c r="A886" s="53">
        <f t="shared" ref="A886:E886" si="224">A493</f>
        <v>12</v>
      </c>
      <c r="B886" s="239" t="str">
        <f t="shared" si="224"/>
        <v>Cabins for operators at TP.</v>
      </c>
      <c r="C886" s="185" t="str">
        <f t="shared" si="224"/>
        <v>Add Cap (As per 296 of 2019)</v>
      </c>
      <c r="D886" s="183" t="str">
        <f t="shared" si="224"/>
        <v>-</v>
      </c>
      <c r="E886" s="59">
        <f t="shared" si="224"/>
        <v>0.2</v>
      </c>
      <c r="F886" s="404">
        <f t="shared" si="196"/>
        <v>0.18583111099999999</v>
      </c>
      <c r="G886" s="404">
        <f t="shared" si="197"/>
        <v>0.18583111099999999</v>
      </c>
      <c r="H886" s="404">
        <f t="shared" si="190"/>
        <v>0</v>
      </c>
      <c r="I886" s="404">
        <f>'F4.2'!W99</f>
        <v>0</v>
      </c>
      <c r="J886" s="404">
        <f>'F4.2'!AV99</f>
        <v>0</v>
      </c>
      <c r="K886" s="405"/>
      <c r="L886" s="405"/>
      <c r="M886" s="404">
        <f t="shared" si="191"/>
        <v>0</v>
      </c>
      <c r="N886" s="404">
        <f t="shared" si="192"/>
        <v>0</v>
      </c>
    </row>
    <row r="887" spans="1:16" ht="15.75" hidden="1" outlineLevel="1">
      <c r="A887" s="53">
        <f t="shared" ref="A887:E887" si="225">A494</f>
        <v>13</v>
      </c>
      <c r="B887" s="238" t="str">
        <f t="shared" si="225"/>
        <v>Compound wall for isolation of administrative building.</v>
      </c>
      <c r="C887" s="185" t="str">
        <f t="shared" si="225"/>
        <v>Add Cap (As per 296 of 2019)</v>
      </c>
      <c r="D887" s="183" t="str">
        <f t="shared" si="225"/>
        <v>-</v>
      </c>
      <c r="E887" s="59">
        <f t="shared" si="225"/>
        <v>0.5</v>
      </c>
      <c r="F887" s="404">
        <f t="shared" si="196"/>
        <v>0</v>
      </c>
      <c r="G887" s="404">
        <f t="shared" si="197"/>
        <v>0</v>
      </c>
      <c r="H887" s="404">
        <f t="shared" si="190"/>
        <v>0</v>
      </c>
      <c r="I887" s="404">
        <f>'F4.2'!W100</f>
        <v>0</v>
      </c>
      <c r="J887" s="404">
        <f>'F4.2'!AV100</f>
        <v>0</v>
      </c>
      <c r="K887" s="405"/>
      <c r="L887" s="405"/>
      <c r="M887" s="404">
        <f t="shared" si="191"/>
        <v>0</v>
      </c>
      <c r="N887" s="404">
        <f t="shared" si="192"/>
        <v>0</v>
      </c>
    </row>
    <row r="888" spans="1:16" ht="47.25" hidden="1" outlineLevel="1">
      <c r="A888" s="53">
        <f t="shared" ref="A888:E888" si="226">A495</f>
        <v>14</v>
      </c>
      <c r="B888" s="239" t="str">
        <f t="shared" si="226"/>
        <v>Work of providing/ fixing of internal partitions of aluminium/Nova palm/glass/wooden for Unit 8 service building &amp; other allied builings in the premises.</v>
      </c>
      <c r="C888" s="185" t="str">
        <f t="shared" si="226"/>
        <v>Add Cap (As per 296 of 2019)</v>
      </c>
      <c r="D888" s="183" t="str">
        <f t="shared" si="226"/>
        <v>-</v>
      </c>
      <c r="E888" s="229">
        <f t="shared" si="226"/>
        <v>0.7</v>
      </c>
      <c r="F888" s="404">
        <f t="shared" si="196"/>
        <v>0.67356391299999996</v>
      </c>
      <c r="G888" s="404">
        <f t="shared" si="197"/>
        <v>0.67356391299999996</v>
      </c>
      <c r="H888" s="404">
        <f t="shared" si="190"/>
        <v>0</v>
      </c>
      <c r="I888" s="404">
        <f>'F4.2'!W101</f>
        <v>0</v>
      </c>
      <c r="J888" s="404">
        <f>'F4.2'!AV101</f>
        <v>0</v>
      </c>
      <c r="K888" s="405"/>
      <c r="L888" s="405"/>
      <c r="M888" s="404">
        <f t="shared" si="191"/>
        <v>0</v>
      </c>
      <c r="N888" s="404">
        <f t="shared" si="192"/>
        <v>0</v>
      </c>
    </row>
    <row r="889" spans="1:16" ht="45" hidden="1" outlineLevel="1">
      <c r="A889" s="226">
        <f t="shared" ref="A889:E889" si="227">A496</f>
        <v>15</v>
      </c>
      <c r="B889" s="240" t="str">
        <f t="shared" si="227"/>
        <v>Provision of DM and softening water line interconnection from u-6,7 to u-8 &amp; Provision of recovery of waste water from sandava pump house,NDCT.</v>
      </c>
      <c r="C889" s="185" t="str">
        <f t="shared" si="227"/>
        <v>Add Cap (As per 296 of 2019)</v>
      </c>
      <c r="D889" s="183" t="str">
        <f t="shared" si="227"/>
        <v>-</v>
      </c>
      <c r="E889" s="229">
        <f t="shared" si="227"/>
        <v>3</v>
      </c>
      <c r="F889" s="404">
        <f t="shared" si="196"/>
        <v>1.0266339840000001</v>
      </c>
      <c r="G889" s="404">
        <f t="shared" si="197"/>
        <v>1.0266339840000001</v>
      </c>
      <c r="H889" s="404">
        <f t="shared" si="190"/>
        <v>0</v>
      </c>
      <c r="I889" s="404">
        <f>'F4.2'!W102</f>
        <v>0</v>
      </c>
      <c r="J889" s="404">
        <f>'F4.2'!AV102</f>
        <v>0</v>
      </c>
      <c r="K889" s="405"/>
      <c r="L889" s="405"/>
      <c r="M889" s="404">
        <f t="shared" si="191"/>
        <v>0</v>
      </c>
      <c r="N889" s="404">
        <f t="shared" si="192"/>
        <v>0</v>
      </c>
    </row>
    <row r="890" spans="1:16" ht="15.75" hidden="1" outlineLevel="1">
      <c r="A890" s="227">
        <f t="shared" ref="A890:E890" si="228">A497</f>
        <v>0</v>
      </c>
      <c r="B890" s="241">
        <f t="shared" si="228"/>
        <v>0</v>
      </c>
      <c r="C890" s="185" t="str">
        <f t="shared" si="228"/>
        <v>Add Cap (As per 296 of 2019)</v>
      </c>
      <c r="D890" s="183" t="str">
        <f t="shared" si="228"/>
        <v>-</v>
      </c>
      <c r="E890" s="229">
        <f t="shared" si="228"/>
        <v>0</v>
      </c>
      <c r="F890" s="404">
        <f t="shared" si="196"/>
        <v>1.8371300820000001</v>
      </c>
      <c r="G890" s="404">
        <f t="shared" si="197"/>
        <v>1.8371300820000001</v>
      </c>
      <c r="H890" s="404">
        <f t="shared" si="190"/>
        <v>0</v>
      </c>
      <c r="I890" s="404">
        <f>'F4.2'!W103</f>
        <v>0</v>
      </c>
      <c r="J890" s="404">
        <f>'F4.2'!AV103</f>
        <v>0</v>
      </c>
      <c r="K890" s="405"/>
      <c r="L890" s="405"/>
      <c r="M890" s="404">
        <f t="shared" si="191"/>
        <v>0</v>
      </c>
      <c r="N890" s="404">
        <f t="shared" si="192"/>
        <v>0</v>
      </c>
    </row>
    <row r="891" spans="1:16" ht="15.75" hidden="1" outlineLevel="1">
      <c r="A891" s="53">
        <f t="shared" ref="A891:E891" si="229">A498</f>
        <v>16</v>
      </c>
      <c r="B891" s="242" t="str">
        <f t="shared" si="229"/>
        <v xml:space="preserve"> Hydraulic drive system modification.    </v>
      </c>
      <c r="C891" s="185" t="str">
        <f t="shared" si="229"/>
        <v>Add Cap (As per 296 of 2019)</v>
      </c>
      <c r="D891" s="183" t="str">
        <f t="shared" si="229"/>
        <v>-</v>
      </c>
      <c r="E891" s="56">
        <f t="shared" si="229"/>
        <v>2.5</v>
      </c>
      <c r="F891" s="404">
        <f t="shared" si="196"/>
        <v>2.4383865259999999</v>
      </c>
      <c r="G891" s="404">
        <f t="shared" si="197"/>
        <v>2.4383865259999999</v>
      </c>
      <c r="H891" s="404">
        <f t="shared" si="190"/>
        <v>0</v>
      </c>
      <c r="I891" s="404">
        <f>'F4.2'!W104</f>
        <v>0</v>
      </c>
      <c r="J891" s="404">
        <f>'F4.2'!AV104</f>
        <v>0</v>
      </c>
      <c r="K891" s="405"/>
      <c r="L891" s="405"/>
      <c r="M891" s="404">
        <f t="shared" si="191"/>
        <v>0</v>
      </c>
      <c r="N891" s="404">
        <f t="shared" si="192"/>
        <v>0</v>
      </c>
    </row>
    <row r="892" spans="1:16" ht="15.75" hidden="1" outlineLevel="1">
      <c r="A892" s="53">
        <f t="shared" ref="A892:E892" si="230">A499</f>
        <v>17</v>
      </c>
      <c r="B892" s="242" t="str">
        <f t="shared" si="230"/>
        <v xml:space="preserve">Link conveyor from Con-2 of U-6/7 to Con.-2AB of U-8. </v>
      </c>
      <c r="C892" s="185" t="str">
        <f t="shared" si="230"/>
        <v>Add Cap (As per 296 of 2019)</v>
      </c>
      <c r="D892" s="183" t="str">
        <f t="shared" si="230"/>
        <v>-</v>
      </c>
      <c r="E892" s="56">
        <f t="shared" si="230"/>
        <v>3.7</v>
      </c>
      <c r="F892" s="404">
        <f t="shared" si="196"/>
        <v>4.6434434319999998</v>
      </c>
      <c r="G892" s="404">
        <f t="shared" si="197"/>
        <v>22.656371991</v>
      </c>
      <c r="H892" s="404">
        <f t="shared" si="190"/>
        <v>-18.012928559000002</v>
      </c>
      <c r="I892" s="404">
        <f>'F4.2'!W105</f>
        <v>0</v>
      </c>
      <c r="J892" s="404">
        <f>'F4.2'!AV105</f>
        <v>0</v>
      </c>
      <c r="K892" s="405"/>
      <c r="L892" s="405"/>
      <c r="M892" s="404">
        <f t="shared" si="191"/>
        <v>0</v>
      </c>
      <c r="N892" s="404">
        <f t="shared" si="192"/>
        <v>-18.012928559000002</v>
      </c>
    </row>
    <row r="893" spans="1:16" ht="15.75" hidden="1" outlineLevel="1">
      <c r="A893" s="53">
        <f t="shared" ref="A893:E893" si="231">A500</f>
        <v>18</v>
      </c>
      <c r="B893" s="242" t="str">
        <f t="shared" si="231"/>
        <v>Ozone plant for Unit -8</v>
      </c>
      <c r="C893" s="185" t="str">
        <f t="shared" si="231"/>
        <v>Add Cap (As per 296 of 2019)</v>
      </c>
      <c r="D893" s="183" t="str">
        <f t="shared" si="231"/>
        <v>-</v>
      </c>
      <c r="E893" s="56">
        <f t="shared" si="231"/>
        <v>20</v>
      </c>
      <c r="F893" s="404">
        <f t="shared" si="196"/>
        <v>20.094708300000001</v>
      </c>
      <c r="G893" s="404">
        <f t="shared" si="197"/>
        <v>2.1929439999999998</v>
      </c>
      <c r="H893" s="404">
        <f t="shared" si="190"/>
        <v>17.9017643</v>
      </c>
      <c r="I893" s="404">
        <f>'F4.2'!W106</f>
        <v>0</v>
      </c>
      <c r="J893" s="404">
        <f>'F4.2'!AV106</f>
        <v>0</v>
      </c>
      <c r="K893" s="405"/>
      <c r="L893" s="405"/>
      <c r="M893" s="404">
        <f t="shared" si="191"/>
        <v>0</v>
      </c>
      <c r="N893" s="404">
        <f t="shared" si="192"/>
        <v>17.9017643</v>
      </c>
    </row>
    <row r="894" spans="1:16" ht="15.75" hidden="1" outlineLevel="1">
      <c r="A894" s="68">
        <f t="shared" ref="A894:E894" si="232">A501</f>
        <v>0</v>
      </c>
      <c r="B894" s="318" t="str">
        <f t="shared" si="232"/>
        <v>IDC</v>
      </c>
      <c r="C894" s="185">
        <f t="shared" si="232"/>
        <v>0</v>
      </c>
      <c r="D894" s="183" t="str">
        <f t="shared" si="232"/>
        <v>-</v>
      </c>
      <c r="E894" s="56">
        <f t="shared" si="232"/>
        <v>0</v>
      </c>
      <c r="F894" s="404">
        <f t="shared" si="196"/>
        <v>0</v>
      </c>
      <c r="G894" s="404">
        <f t="shared" si="197"/>
        <v>0</v>
      </c>
      <c r="H894" s="404">
        <f t="shared" si="190"/>
        <v>0</v>
      </c>
      <c r="I894" s="404">
        <f>'F4.2'!W107</f>
        <v>0</v>
      </c>
      <c r="J894" s="404">
        <f>'F4.2'!AV107</f>
        <v>0</v>
      </c>
      <c r="K894" s="405"/>
      <c r="L894" s="405"/>
      <c r="M894" s="404">
        <f t="shared" si="191"/>
        <v>0</v>
      </c>
      <c r="N894" s="404">
        <f t="shared" si="192"/>
        <v>0</v>
      </c>
    </row>
    <row r="895" spans="1:16" ht="15.75" hidden="1" outlineLevel="1">
      <c r="A895" s="53">
        <f t="shared" ref="A895:E895" si="233">A502</f>
        <v>19</v>
      </c>
      <c r="B895" s="235" t="str">
        <f t="shared" si="233"/>
        <v>Water management system</v>
      </c>
      <c r="C895" s="185" t="str">
        <f t="shared" si="233"/>
        <v>Add Cap (As per 296 of 2019)</v>
      </c>
      <c r="D895" s="183" t="str">
        <f t="shared" si="233"/>
        <v>-</v>
      </c>
      <c r="E895" s="229">
        <f t="shared" si="233"/>
        <v>2</v>
      </c>
      <c r="F895" s="404">
        <f t="shared" si="196"/>
        <v>0</v>
      </c>
      <c r="G895" s="404">
        <f t="shared" si="197"/>
        <v>0</v>
      </c>
      <c r="H895" s="404">
        <f t="shared" si="190"/>
        <v>0</v>
      </c>
      <c r="I895" s="404">
        <f>'F4.2'!W108</f>
        <v>0</v>
      </c>
      <c r="J895" s="404">
        <f>'F4.2'!AV108</f>
        <v>0</v>
      </c>
      <c r="K895" s="405"/>
      <c r="L895" s="405"/>
      <c r="M895" s="404">
        <f t="shared" si="191"/>
        <v>0</v>
      </c>
      <c r="N895" s="404">
        <f t="shared" si="192"/>
        <v>0</v>
      </c>
    </row>
    <row r="896" spans="1:16" ht="31.5" hidden="1" outlineLevel="1">
      <c r="A896" s="224" t="str">
        <f t="shared" ref="A896:E896" si="234">A503</f>
        <v>8, 20</v>
      </c>
      <c r="B896" s="243" t="str">
        <f t="shared" si="234"/>
        <v>Procurement &amp; Installation of EMS system at Unit-8 NPTPS Parli-Vaijnath</v>
      </c>
      <c r="C896" s="185" t="str">
        <f t="shared" si="234"/>
        <v>Add Cap (As per 296 of 2019)</v>
      </c>
      <c r="D896" s="188" t="str">
        <f t="shared" si="234"/>
        <v>-</v>
      </c>
      <c r="E896" s="225">
        <f t="shared" si="234"/>
        <v>1</v>
      </c>
      <c r="F896" s="404">
        <f t="shared" si="196"/>
        <v>0.144170512</v>
      </c>
      <c r="G896" s="404">
        <f t="shared" si="197"/>
        <v>0.144170512</v>
      </c>
      <c r="H896" s="404">
        <f t="shared" si="190"/>
        <v>0</v>
      </c>
      <c r="I896" s="404">
        <f>'F4.2'!W109</f>
        <v>0</v>
      </c>
      <c r="J896" s="404">
        <f>'F4.2'!AV109</f>
        <v>0</v>
      </c>
      <c r="K896" s="405"/>
      <c r="L896" s="405"/>
      <c r="M896" s="404">
        <f t="shared" si="191"/>
        <v>0</v>
      </c>
      <c r="N896" s="404">
        <f t="shared" si="192"/>
        <v>0</v>
      </c>
    </row>
    <row r="897" spans="1:14" ht="31.5" hidden="1" outlineLevel="1">
      <c r="A897" s="53">
        <f t="shared" ref="A897:E897" si="235">A504</f>
        <v>21</v>
      </c>
      <c r="B897" s="244" t="str">
        <f t="shared" si="235"/>
        <v>Conveyor-5 of  stacking/reclaiming belt double drive arrangement.</v>
      </c>
      <c r="C897" s="185" t="str">
        <f t="shared" si="235"/>
        <v>Add Cap (As per 296 of 2019)</v>
      </c>
      <c r="D897" s="183" t="str">
        <f t="shared" si="235"/>
        <v>-</v>
      </c>
      <c r="E897" s="58">
        <f t="shared" si="235"/>
        <v>2</v>
      </c>
      <c r="F897" s="404">
        <f t="shared" si="196"/>
        <v>2.0431699999999999</v>
      </c>
      <c r="G897" s="404">
        <f t="shared" si="197"/>
        <v>2.0431699999999999</v>
      </c>
      <c r="H897" s="404">
        <f t="shared" si="190"/>
        <v>0</v>
      </c>
      <c r="I897" s="404">
        <f>'F4.2'!W110</f>
        <v>0</v>
      </c>
      <c r="J897" s="404">
        <f>'F4.2'!AV110</f>
        <v>0</v>
      </c>
      <c r="K897" s="405"/>
      <c r="L897" s="405"/>
      <c r="M897" s="404">
        <f t="shared" si="191"/>
        <v>0</v>
      </c>
      <c r="N897" s="404">
        <f t="shared" si="192"/>
        <v>0</v>
      </c>
    </row>
    <row r="898" spans="1:14" ht="15.75" hidden="1" outlineLevel="1">
      <c r="A898" s="53">
        <f t="shared" ref="A898:E898" si="236">A505</f>
        <v>22</v>
      </c>
      <c r="B898" s="235" t="str">
        <f t="shared" si="236"/>
        <v>Chemical lab building</v>
      </c>
      <c r="C898" s="185" t="str">
        <f t="shared" si="236"/>
        <v>Add Cap (As per 296 of 2019)</v>
      </c>
      <c r="D898" s="183" t="str">
        <f t="shared" si="236"/>
        <v>-</v>
      </c>
      <c r="E898" s="59">
        <f t="shared" si="236"/>
        <v>1.5</v>
      </c>
      <c r="F898" s="404">
        <f t="shared" si="196"/>
        <v>0</v>
      </c>
      <c r="G898" s="404">
        <f t="shared" si="197"/>
        <v>0</v>
      </c>
      <c r="H898" s="404">
        <f t="shared" si="190"/>
        <v>0</v>
      </c>
      <c r="I898" s="404">
        <f>'F4.2'!W111</f>
        <v>0</v>
      </c>
      <c r="J898" s="404">
        <f>'F4.2'!AV111</f>
        <v>0</v>
      </c>
      <c r="K898" s="405"/>
      <c r="L898" s="405"/>
      <c r="M898" s="404">
        <f t="shared" si="191"/>
        <v>0</v>
      </c>
      <c r="N898" s="404">
        <f t="shared" si="192"/>
        <v>0</v>
      </c>
    </row>
    <row r="899" spans="1:14" ht="15.75" hidden="1" outlineLevel="1">
      <c r="A899" s="53">
        <f t="shared" ref="A899:E899" si="237">A506</f>
        <v>23</v>
      </c>
      <c r="B899" s="235" t="str">
        <f t="shared" si="237"/>
        <v>Chemical store</v>
      </c>
      <c r="C899" s="185" t="str">
        <f t="shared" si="237"/>
        <v>Add Cap (As per 296 of 2019)</v>
      </c>
      <c r="D899" s="183" t="str">
        <f t="shared" si="237"/>
        <v>-</v>
      </c>
      <c r="E899" s="59">
        <f t="shared" si="237"/>
        <v>2.5</v>
      </c>
      <c r="F899" s="404">
        <f t="shared" si="196"/>
        <v>0</v>
      </c>
      <c r="G899" s="404">
        <f t="shared" si="197"/>
        <v>0</v>
      </c>
      <c r="H899" s="404">
        <f t="shared" si="190"/>
        <v>0</v>
      </c>
      <c r="I899" s="404">
        <f>'F4.2'!W112</f>
        <v>0</v>
      </c>
      <c r="J899" s="404">
        <f>'F4.2'!AV112</f>
        <v>0</v>
      </c>
      <c r="K899" s="405"/>
      <c r="L899" s="405"/>
      <c r="M899" s="404">
        <f t="shared" si="191"/>
        <v>0</v>
      </c>
      <c r="N899" s="404">
        <f t="shared" si="192"/>
        <v>0</v>
      </c>
    </row>
    <row r="900" spans="1:14" hidden="1" outlineLevel="1">
      <c r="A900" s="53">
        <f t="shared" ref="A900:E900" si="238">A507</f>
        <v>24</v>
      </c>
      <c r="B900" s="245" t="str">
        <f t="shared" si="238"/>
        <v xml:space="preserve"> Lawn development around NDCT.</v>
      </c>
      <c r="C900" s="185" t="str">
        <f t="shared" si="238"/>
        <v>Add Cap (As per 296 of 2019)</v>
      </c>
      <c r="D900" s="188" t="str">
        <f t="shared" si="238"/>
        <v>-</v>
      </c>
      <c r="E900" s="60">
        <f t="shared" si="238"/>
        <v>0.75</v>
      </c>
      <c r="F900" s="404">
        <f t="shared" si="196"/>
        <v>0</v>
      </c>
      <c r="G900" s="404">
        <f t="shared" si="197"/>
        <v>0</v>
      </c>
      <c r="H900" s="404">
        <f t="shared" si="190"/>
        <v>0</v>
      </c>
      <c r="I900" s="404">
        <f>'F4.2'!W113</f>
        <v>0</v>
      </c>
      <c r="J900" s="404">
        <f>'F4.2'!AV113</f>
        <v>0</v>
      </c>
      <c r="K900" s="405"/>
      <c r="L900" s="405"/>
      <c r="M900" s="404">
        <f t="shared" si="191"/>
        <v>0</v>
      </c>
      <c r="N900" s="404">
        <f t="shared" si="192"/>
        <v>0</v>
      </c>
    </row>
    <row r="901" spans="1:14" hidden="1" outlineLevel="1">
      <c r="A901" s="53">
        <f t="shared" ref="A901:E901" si="239">A508</f>
        <v>25</v>
      </c>
      <c r="B901" s="246" t="str">
        <f t="shared" si="239"/>
        <v>Tree plantation &amp; greenery along road side.</v>
      </c>
      <c r="C901" s="185" t="str">
        <f t="shared" si="239"/>
        <v>Add Cap (As per 296 of 2019)</v>
      </c>
      <c r="D901" s="183" t="str">
        <f t="shared" si="239"/>
        <v>-</v>
      </c>
      <c r="E901" s="61">
        <f t="shared" si="239"/>
        <v>0.5</v>
      </c>
      <c r="F901" s="404">
        <f t="shared" si="196"/>
        <v>0</v>
      </c>
      <c r="G901" s="404">
        <f t="shared" si="197"/>
        <v>0</v>
      </c>
      <c r="H901" s="404">
        <f t="shared" si="190"/>
        <v>0</v>
      </c>
      <c r="I901" s="404">
        <f>'F4.2'!W114</f>
        <v>0</v>
      </c>
      <c r="J901" s="404">
        <f>'F4.2'!AV114</f>
        <v>0</v>
      </c>
      <c r="K901" s="405"/>
      <c r="L901" s="405"/>
      <c r="M901" s="404">
        <f t="shared" si="191"/>
        <v>0</v>
      </c>
      <c r="N901" s="404">
        <f t="shared" si="192"/>
        <v>0</v>
      </c>
    </row>
    <row r="902" spans="1:14" hidden="1" outlineLevel="1">
      <c r="A902" s="53">
        <f t="shared" ref="A902:E902" si="240">A509</f>
        <v>26</v>
      </c>
      <c r="B902" s="246" t="str">
        <f t="shared" si="240"/>
        <v>Greenery development in area between  WTP &amp; main plant.</v>
      </c>
      <c r="C902" s="185" t="str">
        <f t="shared" si="240"/>
        <v>Add Cap (As per 296 of 2019)</v>
      </c>
      <c r="D902" s="183" t="str">
        <f t="shared" si="240"/>
        <v>-</v>
      </c>
      <c r="E902" s="61">
        <f t="shared" si="240"/>
        <v>1.25</v>
      </c>
      <c r="F902" s="404">
        <f t="shared" si="196"/>
        <v>0</v>
      </c>
      <c r="G902" s="404">
        <f t="shared" si="197"/>
        <v>0</v>
      </c>
      <c r="H902" s="404">
        <f t="shared" si="190"/>
        <v>0</v>
      </c>
      <c r="I902" s="404">
        <f>'F4.2'!W115</f>
        <v>0</v>
      </c>
      <c r="J902" s="404">
        <f>'F4.2'!AV115</f>
        <v>0</v>
      </c>
      <c r="K902" s="405"/>
      <c r="L902" s="405"/>
      <c r="M902" s="404">
        <f t="shared" si="191"/>
        <v>0</v>
      </c>
      <c r="N902" s="404">
        <f t="shared" si="192"/>
        <v>0</v>
      </c>
    </row>
    <row r="903" spans="1:14" ht="15.75" hidden="1" outlineLevel="1">
      <c r="A903" s="53">
        <f t="shared" ref="A903:E903" si="241">A510</f>
        <v>27</v>
      </c>
      <c r="B903" s="238" t="str">
        <f t="shared" si="241"/>
        <v>Construction of staff rooms &amp; store for CHP maint..</v>
      </c>
      <c r="C903" s="185" t="str">
        <f t="shared" si="241"/>
        <v>Add Cap (As per 296 of 2019)</v>
      </c>
      <c r="D903" s="183" t="str">
        <f t="shared" si="241"/>
        <v>-</v>
      </c>
      <c r="E903" s="229">
        <f t="shared" si="241"/>
        <v>1</v>
      </c>
      <c r="F903" s="404">
        <f t="shared" si="196"/>
        <v>0.90702717499999985</v>
      </c>
      <c r="G903" s="404">
        <f t="shared" si="197"/>
        <v>0.90702717499999996</v>
      </c>
      <c r="H903" s="404">
        <f t="shared" si="190"/>
        <v>0</v>
      </c>
      <c r="I903" s="404">
        <f>'F4.2'!W116</f>
        <v>0</v>
      </c>
      <c r="J903" s="404">
        <f>'F4.2'!AV116</f>
        <v>0</v>
      </c>
      <c r="K903" s="405"/>
      <c r="L903" s="405"/>
      <c r="M903" s="404">
        <f t="shared" si="191"/>
        <v>0</v>
      </c>
      <c r="N903" s="404">
        <f t="shared" si="192"/>
        <v>0</v>
      </c>
    </row>
    <row r="904" spans="1:14" ht="15.75" hidden="1" outlineLevel="1">
      <c r="A904" s="53">
        <f t="shared" ref="A904:E904" si="242">A511</f>
        <v>28</v>
      </c>
      <c r="B904" s="235" t="str">
        <f t="shared" si="242"/>
        <v xml:space="preserve">Dsludg filteration for raw water </v>
      </c>
      <c r="C904" s="185" t="str">
        <f t="shared" si="242"/>
        <v>Add Cap (As per 296 of 2019)</v>
      </c>
      <c r="D904" s="183" t="str">
        <f t="shared" si="242"/>
        <v>-</v>
      </c>
      <c r="E904" s="62">
        <f t="shared" si="242"/>
        <v>17</v>
      </c>
      <c r="F904" s="404">
        <f t="shared" si="196"/>
        <v>0</v>
      </c>
      <c r="G904" s="404">
        <f t="shared" si="197"/>
        <v>0</v>
      </c>
      <c r="H904" s="404">
        <f t="shared" si="190"/>
        <v>0</v>
      </c>
      <c r="I904" s="404">
        <f>'F4.2'!W117</f>
        <v>0</v>
      </c>
      <c r="J904" s="404">
        <f>'F4.2'!AV117</f>
        <v>0</v>
      </c>
      <c r="K904" s="405"/>
      <c r="L904" s="405"/>
      <c r="M904" s="404">
        <f t="shared" si="191"/>
        <v>0</v>
      </c>
      <c r="N904" s="404">
        <f t="shared" si="192"/>
        <v>0</v>
      </c>
    </row>
    <row r="905" spans="1:14" ht="15.75" hidden="1" outlineLevel="1">
      <c r="A905" s="53">
        <f t="shared" ref="A905:E905" si="243">A512</f>
        <v>29</v>
      </c>
      <c r="B905" s="247" t="str">
        <f t="shared" si="243"/>
        <v>PLC/UPS system  upgradation</v>
      </c>
      <c r="C905" s="185" t="str">
        <f t="shared" si="243"/>
        <v>Add Cap (As per 296 of 2019)</v>
      </c>
      <c r="D905" s="188" t="str">
        <f t="shared" si="243"/>
        <v>-</v>
      </c>
      <c r="E905" s="63">
        <f t="shared" si="243"/>
        <v>0.5</v>
      </c>
      <c r="F905" s="404">
        <f t="shared" si="196"/>
        <v>0.40149499999999999</v>
      </c>
      <c r="G905" s="404">
        <f t="shared" si="197"/>
        <v>0.40149499999999999</v>
      </c>
      <c r="H905" s="404">
        <f t="shared" si="190"/>
        <v>0</v>
      </c>
      <c r="I905" s="404">
        <f>'F4.2'!W118</f>
        <v>0</v>
      </c>
      <c r="J905" s="404">
        <f>'F4.2'!AV118</f>
        <v>0</v>
      </c>
      <c r="K905" s="405"/>
      <c r="L905" s="405"/>
      <c r="M905" s="404">
        <f t="shared" si="191"/>
        <v>0</v>
      </c>
      <c r="N905" s="404">
        <f t="shared" si="192"/>
        <v>0</v>
      </c>
    </row>
    <row r="906" spans="1:14" hidden="1" outlineLevel="1">
      <c r="A906" s="81">
        <f t="shared" ref="A906:E906" si="244">A513</f>
        <v>0</v>
      </c>
      <c r="B906" s="24" t="str">
        <f t="shared" si="244"/>
        <v>DPR Schemes</v>
      </c>
      <c r="C906" s="181">
        <f t="shared" si="244"/>
        <v>0</v>
      </c>
      <c r="D906" s="183" t="str">
        <f t="shared" si="244"/>
        <v>-</v>
      </c>
      <c r="E906" s="78">
        <f t="shared" si="244"/>
        <v>0</v>
      </c>
      <c r="F906" s="404">
        <f t="shared" si="196"/>
        <v>0</v>
      </c>
      <c r="G906" s="404">
        <f t="shared" si="197"/>
        <v>0</v>
      </c>
      <c r="H906" s="404">
        <f t="shared" si="190"/>
        <v>0</v>
      </c>
      <c r="I906" s="404">
        <f>'F4.2'!W119</f>
        <v>0</v>
      </c>
      <c r="J906" s="404">
        <f>'F4.2'!AV119</f>
        <v>0</v>
      </c>
      <c r="K906" s="405"/>
      <c r="L906" s="405"/>
      <c r="M906" s="404">
        <f t="shared" si="191"/>
        <v>0</v>
      </c>
      <c r="N906" s="404">
        <f t="shared" si="192"/>
        <v>0</v>
      </c>
    </row>
    <row r="907" spans="1:14" hidden="1" outlineLevel="1">
      <c r="A907" s="259">
        <f t="shared" ref="A907:E907" si="245">A514</f>
        <v>22</v>
      </c>
      <c r="B907" s="260" t="str">
        <f t="shared" si="245"/>
        <v>FGD at Parli Unit # 8</v>
      </c>
      <c r="C907" s="259" t="str">
        <f t="shared" si="245"/>
        <v>MERC/CAPEX/2021-2022/0284</v>
      </c>
      <c r="D907" s="262">
        <f t="shared" si="245"/>
        <v>44739</v>
      </c>
      <c r="E907" s="263">
        <f t="shared" si="245"/>
        <v>89.240000000000009</v>
      </c>
      <c r="F907" s="404">
        <f t="shared" si="196"/>
        <v>4.0999999999999996</v>
      </c>
      <c r="G907" s="404">
        <f t="shared" si="197"/>
        <v>0</v>
      </c>
      <c r="H907" s="404">
        <f t="shared" si="190"/>
        <v>4.0999999999999996</v>
      </c>
      <c r="I907" s="404">
        <f>'F4.2'!W120</f>
        <v>0</v>
      </c>
      <c r="J907" s="404">
        <f>'F4.2'!AV120</f>
        <v>0</v>
      </c>
      <c r="K907" s="405"/>
      <c r="L907" s="405"/>
      <c r="M907" s="404">
        <f t="shared" si="191"/>
        <v>0</v>
      </c>
      <c r="N907" s="404">
        <f t="shared" si="192"/>
        <v>4.0999999999999996</v>
      </c>
    </row>
    <row r="908" spans="1:14" hidden="1" outlineLevel="1">
      <c r="A908" s="68">
        <f t="shared" ref="A908:E908" si="246">A515</f>
        <v>22.1</v>
      </c>
      <c r="B908" s="22" t="str">
        <f t="shared" si="246"/>
        <v>FGD at Parli Unit # 8</v>
      </c>
      <c r="C908" s="53" t="str">
        <f t="shared" si="246"/>
        <v>MERC/CAPEX/2021-2022/0284</v>
      </c>
      <c r="D908" s="403">
        <f t="shared" si="246"/>
        <v>44739</v>
      </c>
      <c r="E908" s="118">
        <f t="shared" si="246"/>
        <v>85.2</v>
      </c>
      <c r="F908" s="404">
        <f t="shared" si="196"/>
        <v>0.49</v>
      </c>
      <c r="G908" s="404">
        <f t="shared" si="197"/>
        <v>0</v>
      </c>
      <c r="H908" s="404">
        <f t="shared" si="190"/>
        <v>0.49</v>
      </c>
      <c r="I908" s="404">
        <f>'F4.2'!W121</f>
        <v>94.72</v>
      </c>
      <c r="J908" s="404">
        <f>'F4.2'!AV121</f>
        <v>76.2</v>
      </c>
      <c r="K908" s="405"/>
      <c r="L908" s="405"/>
      <c r="M908" s="404">
        <f t="shared" si="191"/>
        <v>76.2</v>
      </c>
      <c r="N908" s="404">
        <f t="shared" si="192"/>
        <v>19.009999999999991</v>
      </c>
    </row>
    <row r="909" spans="1:14" hidden="1" outlineLevel="1">
      <c r="A909" s="192">
        <f t="shared" ref="A909:E909" si="247">A516</f>
        <v>0</v>
      </c>
      <c r="B909" s="253" t="str">
        <f t="shared" si="247"/>
        <v>IDC</v>
      </c>
      <c r="C909" s="53" t="str">
        <f t="shared" si="247"/>
        <v>MERC/CAPEX/2021-2022/0284</v>
      </c>
      <c r="D909" s="403">
        <f t="shared" si="247"/>
        <v>44739</v>
      </c>
      <c r="E909" s="118">
        <f t="shared" si="247"/>
        <v>4.04</v>
      </c>
      <c r="F909" s="404">
        <f t="shared" si="196"/>
        <v>0</v>
      </c>
      <c r="G909" s="404">
        <f t="shared" si="197"/>
        <v>0</v>
      </c>
      <c r="H909" s="404">
        <f t="shared" si="190"/>
        <v>0</v>
      </c>
      <c r="I909" s="404">
        <f>'F4.2'!W122</f>
        <v>4.04</v>
      </c>
      <c r="J909" s="404">
        <f>'F4.2'!AV122</f>
        <v>0</v>
      </c>
      <c r="K909" s="405"/>
      <c r="L909" s="405"/>
      <c r="M909" s="404">
        <f t="shared" si="191"/>
        <v>0</v>
      </c>
      <c r="N909" s="404">
        <f t="shared" si="192"/>
        <v>4.04</v>
      </c>
    </row>
    <row r="910" spans="1:14" ht="31.5" hidden="1" outlineLevel="1">
      <c r="A910" s="271" t="str">
        <f t="shared" ref="A910:E910" si="248">A517</f>
        <v>HO
DPR 16</v>
      </c>
      <c r="B910" s="272" t="str">
        <f t="shared" si="248"/>
        <v>Construction of new Administrative Building for Mahagenco at Vidyut Bhawan, Katol Road, Nagpur</v>
      </c>
      <c r="C910" s="259" t="str">
        <f t="shared" si="248"/>
        <v>MERC/CAPEX/2021-2022/MSPGCL/063</v>
      </c>
      <c r="D910" s="262">
        <f t="shared" si="248"/>
        <v>44604</v>
      </c>
      <c r="E910" s="263">
        <f t="shared" si="248"/>
        <v>57</v>
      </c>
      <c r="F910" s="404">
        <f t="shared" si="196"/>
        <v>0</v>
      </c>
      <c r="G910" s="404">
        <f t="shared" si="197"/>
        <v>0</v>
      </c>
      <c r="H910" s="404">
        <f t="shared" si="190"/>
        <v>0</v>
      </c>
      <c r="I910" s="404">
        <f>'F4.2'!W123</f>
        <v>0</v>
      </c>
      <c r="J910" s="404">
        <f>'F4.2'!AV123</f>
        <v>0</v>
      </c>
      <c r="K910" s="405"/>
      <c r="L910" s="405"/>
      <c r="M910" s="404">
        <f t="shared" si="191"/>
        <v>0</v>
      </c>
      <c r="N910" s="404">
        <f t="shared" si="192"/>
        <v>0</v>
      </c>
    </row>
    <row r="911" spans="1:14" ht="47.25" hidden="1" outlineLevel="1">
      <c r="A911" s="286" t="str">
        <f t="shared" ref="A911:E911" si="249">A518</f>
        <v>HO
DPR 16.1</v>
      </c>
      <c r="B911" s="287" t="str">
        <f t="shared" si="249"/>
        <v>Construction of new Administrative Building for Mahagenco at Vidyut Bhawan, Katol Road, Nagpur</v>
      </c>
      <c r="C911" s="53" t="str">
        <f t="shared" si="249"/>
        <v>MERC/CAPEX/2021-2022/MSPGCL/063</v>
      </c>
      <c r="D911" s="403">
        <f t="shared" si="249"/>
        <v>44604</v>
      </c>
      <c r="E911" s="118">
        <f t="shared" si="249"/>
        <v>54.24</v>
      </c>
      <c r="F911" s="404">
        <f t="shared" si="196"/>
        <v>0</v>
      </c>
      <c r="G911" s="404">
        <f t="shared" si="197"/>
        <v>0</v>
      </c>
      <c r="H911" s="404">
        <f t="shared" si="190"/>
        <v>0</v>
      </c>
      <c r="I911" s="404">
        <f>'F4.2'!W124</f>
        <v>0</v>
      </c>
      <c r="J911" s="404">
        <f>'F4.2'!AV124</f>
        <v>0</v>
      </c>
      <c r="K911" s="405"/>
      <c r="L911" s="405"/>
      <c r="M911" s="404">
        <f t="shared" si="191"/>
        <v>0</v>
      </c>
      <c r="N911" s="404">
        <f t="shared" si="192"/>
        <v>0</v>
      </c>
    </row>
    <row r="912" spans="1:14" ht="30" hidden="1" outlineLevel="1">
      <c r="A912" s="288">
        <f t="shared" ref="A912:E912" si="250">A519</f>
        <v>0</v>
      </c>
      <c r="B912" s="287" t="str">
        <f t="shared" si="250"/>
        <v>IDC</v>
      </c>
      <c r="C912" s="53" t="str">
        <f t="shared" si="250"/>
        <v>MERC/CAPEX/2021-2022/MSPGCL/063</v>
      </c>
      <c r="D912" s="403">
        <f t="shared" si="250"/>
        <v>44604</v>
      </c>
      <c r="E912" s="118">
        <f t="shared" si="250"/>
        <v>2.76</v>
      </c>
      <c r="F912" s="404">
        <f t="shared" si="196"/>
        <v>0</v>
      </c>
      <c r="G912" s="404">
        <f t="shared" si="197"/>
        <v>0</v>
      </c>
      <c r="H912" s="404">
        <f t="shared" si="190"/>
        <v>0</v>
      </c>
      <c r="I912" s="404">
        <f>'F4.2'!W125</f>
        <v>0</v>
      </c>
      <c r="J912" s="404">
        <f>'F4.2'!AV125</f>
        <v>0</v>
      </c>
      <c r="K912" s="405"/>
      <c r="L912" s="405"/>
      <c r="M912" s="404">
        <f t="shared" si="191"/>
        <v>0</v>
      </c>
      <c r="N912" s="404">
        <f t="shared" si="192"/>
        <v>0</v>
      </c>
    </row>
    <row r="913" spans="1:14" ht="31.5" hidden="1" outlineLevel="1">
      <c r="A913" s="271" t="str">
        <f t="shared" ref="A913:E913" si="251">A520</f>
        <v>HO
DPR 17</v>
      </c>
      <c r="B913" s="272" t="str">
        <f t="shared" si="251"/>
        <v>Centralized Monitoring Solution</v>
      </c>
      <c r="C913" s="259" t="str">
        <f t="shared" si="251"/>
        <v>MERC/CAPEX/MSPGCL/2023-24/0576</v>
      </c>
      <c r="D913" s="262">
        <f t="shared" si="251"/>
        <v>45232</v>
      </c>
      <c r="E913" s="263">
        <f t="shared" si="251"/>
        <v>69.308999999999997</v>
      </c>
      <c r="F913" s="404">
        <f t="shared" si="196"/>
        <v>0</v>
      </c>
      <c r="G913" s="404">
        <f t="shared" si="197"/>
        <v>0</v>
      </c>
      <c r="H913" s="404">
        <f t="shared" si="190"/>
        <v>0</v>
      </c>
      <c r="I913" s="404">
        <f>'F4.2'!W126</f>
        <v>0</v>
      </c>
      <c r="J913" s="404">
        <f>'F4.2'!AV126</f>
        <v>0</v>
      </c>
      <c r="K913" s="405"/>
      <c r="L913" s="405"/>
      <c r="M913" s="404">
        <f t="shared" si="191"/>
        <v>0</v>
      </c>
      <c r="N913" s="404">
        <f t="shared" si="192"/>
        <v>0</v>
      </c>
    </row>
    <row r="914" spans="1:14" ht="47.25" hidden="1" outlineLevel="1">
      <c r="A914" s="286" t="str">
        <f t="shared" ref="A914:E914" si="252">A521</f>
        <v>HO
DPR 17.1</v>
      </c>
      <c r="B914" s="287" t="str">
        <f t="shared" si="252"/>
        <v>Centralized Monitoring Solution</v>
      </c>
      <c r="C914" s="53" t="str">
        <f t="shared" si="252"/>
        <v>MERC/CAPEX/MSPGCL/2023-24/0576</v>
      </c>
      <c r="D914" s="403">
        <f t="shared" si="252"/>
        <v>45232</v>
      </c>
      <c r="E914" s="118">
        <f t="shared" si="252"/>
        <v>66.009</v>
      </c>
      <c r="F914" s="404">
        <f t="shared" si="196"/>
        <v>0</v>
      </c>
      <c r="G914" s="404">
        <f t="shared" si="197"/>
        <v>0</v>
      </c>
      <c r="H914" s="404">
        <f t="shared" si="190"/>
        <v>0</v>
      </c>
      <c r="I914" s="404">
        <f>'F4.2'!W127</f>
        <v>2.23</v>
      </c>
      <c r="J914" s="404">
        <f>'F4.2'!AV127</f>
        <v>2.23</v>
      </c>
      <c r="K914" s="405"/>
      <c r="L914" s="405"/>
      <c r="M914" s="404">
        <f t="shared" si="191"/>
        <v>2.23</v>
      </c>
      <c r="N914" s="404">
        <f t="shared" si="192"/>
        <v>0</v>
      </c>
    </row>
    <row r="915" spans="1:14" ht="15.75" hidden="1" outlineLevel="1">
      <c r="A915" s="288">
        <f t="shared" ref="A915:E915" si="253">A522</f>
        <v>0</v>
      </c>
      <c r="B915" s="287" t="str">
        <f t="shared" si="253"/>
        <v>IDC</v>
      </c>
      <c r="C915" s="53" t="str">
        <f t="shared" si="253"/>
        <v>MERC/CAPEX/MSPGCL/2023-24/0576</v>
      </c>
      <c r="D915" s="403">
        <f t="shared" si="253"/>
        <v>45232</v>
      </c>
      <c r="E915" s="118">
        <f t="shared" si="253"/>
        <v>3.3</v>
      </c>
      <c r="F915" s="404">
        <f t="shared" si="196"/>
        <v>0</v>
      </c>
      <c r="G915" s="404">
        <f t="shared" si="197"/>
        <v>0</v>
      </c>
      <c r="H915" s="404">
        <f t="shared" si="190"/>
        <v>0</v>
      </c>
      <c r="I915" s="404">
        <f>'F4.2'!W128</f>
        <v>0</v>
      </c>
      <c r="J915" s="404">
        <f>'F4.2'!AV128</f>
        <v>0</v>
      </c>
      <c r="K915" s="405"/>
      <c r="L915" s="405"/>
      <c r="M915" s="404">
        <f t="shared" si="191"/>
        <v>0</v>
      </c>
      <c r="N915" s="404">
        <f t="shared" si="192"/>
        <v>0</v>
      </c>
    </row>
    <row r="916" spans="1:14" hidden="1" outlineLevel="1">
      <c r="A916" s="119">
        <f t="shared" ref="A916:E916" si="254">A523</f>
        <v>0</v>
      </c>
      <c r="B916" s="24" t="str">
        <f t="shared" si="254"/>
        <v>(ii) Yet to be submitted to MERC</v>
      </c>
      <c r="C916" s="53">
        <f t="shared" si="254"/>
        <v>0</v>
      </c>
      <c r="D916" s="403" t="str">
        <f t="shared" si="254"/>
        <v>-</v>
      </c>
      <c r="E916" s="118">
        <f t="shared" si="254"/>
        <v>0</v>
      </c>
      <c r="F916" s="404">
        <f t="shared" si="196"/>
        <v>0</v>
      </c>
      <c r="G916" s="404">
        <f t="shared" si="197"/>
        <v>0</v>
      </c>
      <c r="H916" s="404">
        <f t="shared" si="190"/>
        <v>0</v>
      </c>
      <c r="I916" s="404">
        <f>'F4.2'!W129</f>
        <v>0</v>
      </c>
      <c r="J916" s="404">
        <f>'F4.2'!AV129</f>
        <v>0</v>
      </c>
      <c r="K916" s="405"/>
      <c r="L916" s="405"/>
      <c r="M916" s="404">
        <f t="shared" si="191"/>
        <v>0</v>
      </c>
      <c r="N916" s="404">
        <f t="shared" si="192"/>
        <v>0</v>
      </c>
    </row>
    <row r="917" spans="1:14" ht="47.25" hidden="1" outlineLevel="1">
      <c r="A917" s="271">
        <f t="shared" ref="A917:E917" si="255">A524</f>
        <v>1</v>
      </c>
      <c r="B917" s="272" t="str">
        <f t="shared" si="255"/>
        <v xml:space="preserve">Detailed Project Report on  Boiler plant performance improvement and availability improvement schemes at Boiler Maintenance 1x250MW Unit-8 TPS Parli-V </v>
      </c>
      <c r="C917" s="259" t="str">
        <f t="shared" si="255"/>
        <v>Yet to be approved</v>
      </c>
      <c r="D917" s="262" t="str">
        <f t="shared" si="255"/>
        <v>-</v>
      </c>
      <c r="E917" s="263">
        <f t="shared" si="255"/>
        <v>0</v>
      </c>
      <c r="F917" s="404">
        <f t="shared" si="196"/>
        <v>0</v>
      </c>
      <c r="G917" s="404">
        <f t="shared" si="197"/>
        <v>0</v>
      </c>
      <c r="H917" s="404">
        <f t="shared" si="190"/>
        <v>0</v>
      </c>
      <c r="I917" s="404">
        <f>'F4.2'!W130</f>
        <v>0</v>
      </c>
      <c r="J917" s="404">
        <f>'F4.2'!AV130</f>
        <v>0</v>
      </c>
      <c r="K917" s="405"/>
      <c r="L917" s="405"/>
      <c r="M917" s="404">
        <f t="shared" si="191"/>
        <v>0</v>
      </c>
      <c r="N917" s="404">
        <f t="shared" si="192"/>
        <v>0</v>
      </c>
    </row>
    <row r="918" spans="1:14" ht="30" hidden="1" outlineLevel="1">
      <c r="A918" s="18">
        <f t="shared" ref="A918:E918" si="256">A525</f>
        <v>1.1000000000000001</v>
      </c>
      <c r="B918" s="372" t="str">
        <f t="shared" si="256"/>
        <v>Procurement &amp; Replacement of Complete Economizer Upper &amp; Lower Bank Coil Assemblies at Unit-8, NPTPS Parli-V</v>
      </c>
      <c r="C918" s="53" t="str">
        <f t="shared" si="256"/>
        <v>Yet to be approved</v>
      </c>
      <c r="D918" s="403" t="str">
        <f t="shared" si="256"/>
        <v>-</v>
      </c>
      <c r="E918" s="118">
        <f t="shared" si="256"/>
        <v>0</v>
      </c>
      <c r="F918" s="404">
        <f t="shared" si="196"/>
        <v>0</v>
      </c>
      <c r="G918" s="404">
        <f t="shared" si="197"/>
        <v>0</v>
      </c>
      <c r="H918" s="404">
        <f t="shared" si="190"/>
        <v>0</v>
      </c>
      <c r="I918" s="404">
        <f>'F4.2'!W131</f>
        <v>0</v>
      </c>
      <c r="J918" s="404">
        <f>'F4.2'!AV131</f>
        <v>0</v>
      </c>
      <c r="K918" s="405"/>
      <c r="L918" s="405"/>
      <c r="M918" s="404">
        <f t="shared" si="191"/>
        <v>0</v>
      </c>
      <c r="N918" s="404">
        <f t="shared" si="192"/>
        <v>0</v>
      </c>
    </row>
    <row r="919" spans="1:14" ht="30" hidden="1" outlineLevel="1">
      <c r="A919" s="18">
        <f t="shared" ref="A919:E919" si="257">A526</f>
        <v>1.2</v>
      </c>
      <c r="B919" s="372" t="str">
        <f t="shared" si="257"/>
        <v>Procurement &amp; Replacement of Two complete set of APH Baskets at 250 MW Unit-8, Parli TPS.</v>
      </c>
      <c r="C919" s="53" t="str">
        <f t="shared" si="257"/>
        <v>Yet to be approved</v>
      </c>
      <c r="D919" s="403" t="str">
        <f t="shared" si="257"/>
        <v>-</v>
      </c>
      <c r="E919" s="118">
        <f t="shared" si="257"/>
        <v>0</v>
      </c>
      <c r="F919" s="404">
        <f t="shared" si="196"/>
        <v>0</v>
      </c>
      <c r="G919" s="404">
        <f t="shared" si="197"/>
        <v>0</v>
      </c>
      <c r="H919" s="404">
        <f t="shared" si="190"/>
        <v>0</v>
      </c>
      <c r="I919" s="404">
        <f>'F4.2'!W132</f>
        <v>0</v>
      </c>
      <c r="J919" s="404">
        <f>'F4.2'!AV132</f>
        <v>0</v>
      </c>
      <c r="K919" s="405"/>
      <c r="L919" s="405"/>
      <c r="M919" s="404">
        <f t="shared" si="191"/>
        <v>0</v>
      </c>
      <c r="N919" s="404">
        <f t="shared" si="192"/>
        <v>0</v>
      </c>
    </row>
    <row r="920" spans="1:14" ht="45" hidden="1" outlineLevel="1">
      <c r="A920" s="18">
        <f t="shared" ref="A920:E920" si="258">A527</f>
        <v>1.3</v>
      </c>
      <c r="B920" s="372" t="str">
        <f t="shared" si="258"/>
        <v>Procurement &amp; replacement of  PA Fan PAF 17/11.8-2 and FD Fan FAF 17/9.5-1 Complete Blade set required at BM U-8 NPTPS Parli-V.</v>
      </c>
      <c r="C920" s="53" t="str">
        <f t="shared" si="258"/>
        <v>Yet to be approved</v>
      </c>
      <c r="D920" s="403" t="str">
        <f t="shared" si="258"/>
        <v>-</v>
      </c>
      <c r="E920" s="118">
        <f t="shared" si="258"/>
        <v>0</v>
      </c>
      <c r="F920" s="404">
        <f t="shared" si="196"/>
        <v>0</v>
      </c>
      <c r="G920" s="404">
        <f t="shared" si="197"/>
        <v>0</v>
      </c>
      <c r="H920" s="404">
        <f t="shared" si="190"/>
        <v>0</v>
      </c>
      <c r="I920" s="404">
        <f>'F4.2'!W133</f>
        <v>0</v>
      </c>
      <c r="J920" s="404">
        <f>'F4.2'!AV133</f>
        <v>0</v>
      </c>
      <c r="K920" s="405"/>
      <c r="L920" s="405"/>
      <c r="M920" s="404">
        <f t="shared" si="191"/>
        <v>0</v>
      </c>
      <c r="N920" s="404">
        <f t="shared" si="192"/>
        <v>0</v>
      </c>
    </row>
    <row r="921" spans="1:14" ht="30" hidden="1" outlineLevel="1">
      <c r="A921" s="18">
        <f t="shared" ref="A921:E921" si="259">A528</f>
        <v>1.4</v>
      </c>
      <c r="B921" s="372" t="str">
        <f t="shared" si="259"/>
        <v>Procurement &amp; Replacement of  Coal Mill Gear Box Type KMP 280 at 250 MW Unit-8, Parli TPS.</v>
      </c>
      <c r="C921" s="53" t="str">
        <f t="shared" si="259"/>
        <v>Yet to be approved</v>
      </c>
      <c r="D921" s="403" t="str">
        <f t="shared" si="259"/>
        <v>-</v>
      </c>
      <c r="E921" s="118">
        <f t="shared" si="259"/>
        <v>0</v>
      </c>
      <c r="F921" s="404">
        <f t="shared" si="196"/>
        <v>0</v>
      </c>
      <c r="G921" s="404">
        <f t="shared" si="197"/>
        <v>0</v>
      </c>
      <c r="H921" s="404">
        <f t="shared" si="190"/>
        <v>0</v>
      </c>
      <c r="I921" s="404">
        <f>'F4.2'!W134</f>
        <v>0</v>
      </c>
      <c r="J921" s="404">
        <f>'F4.2'!AV134</f>
        <v>0</v>
      </c>
      <c r="K921" s="405"/>
      <c r="L921" s="405"/>
      <c r="M921" s="404">
        <f t="shared" si="191"/>
        <v>0</v>
      </c>
      <c r="N921" s="404">
        <f t="shared" si="192"/>
        <v>0</v>
      </c>
    </row>
    <row r="922" spans="1:14" ht="30" hidden="1" outlineLevel="1">
      <c r="A922" s="18">
        <f t="shared" ref="A922:E922" si="260">A529</f>
        <v>1.5</v>
      </c>
      <c r="B922" s="372" t="str">
        <f t="shared" si="260"/>
        <v>Procurement &amp; replacement of Bowl &amp; Bowl Hub Assembly of Coal Mill XRP-903 required at BM U-8 NPTPS Parli-V.</v>
      </c>
      <c r="C922" s="53" t="str">
        <f t="shared" si="260"/>
        <v>Yet to be approved</v>
      </c>
      <c r="D922" s="403" t="str">
        <f t="shared" si="260"/>
        <v>-</v>
      </c>
      <c r="E922" s="118">
        <f t="shared" si="260"/>
        <v>0</v>
      </c>
      <c r="F922" s="404">
        <f t="shared" si="196"/>
        <v>0</v>
      </c>
      <c r="G922" s="404">
        <f t="shared" si="197"/>
        <v>0</v>
      </c>
      <c r="H922" s="404">
        <f t="shared" ref="H922:H986" si="261">F922-G922</f>
        <v>0</v>
      </c>
      <c r="I922" s="404">
        <f>'F4.2'!W135</f>
        <v>0</v>
      </c>
      <c r="J922" s="404">
        <f>'F4.2'!AV135</f>
        <v>0</v>
      </c>
      <c r="K922" s="405"/>
      <c r="L922" s="405"/>
      <c r="M922" s="404">
        <f t="shared" ref="M922" si="262">SUM(J922:L922)</f>
        <v>0</v>
      </c>
      <c r="N922" s="404">
        <f t="shared" ref="N922:N986" si="263">H922+I922-M922</f>
        <v>0</v>
      </c>
    </row>
    <row r="923" spans="1:14" ht="30" hidden="1" outlineLevel="1">
      <c r="A923" s="18">
        <f t="shared" ref="A923:E923" si="264">A530</f>
        <v>1.6</v>
      </c>
      <c r="B923" s="372" t="str">
        <f t="shared" si="264"/>
        <v>Procurement of Complete Journal Assembly without Grinding roll for Coal Mill XRP-903  required at BM U-8 NPTPS Parli-V</v>
      </c>
      <c r="C923" s="53" t="str">
        <f t="shared" si="264"/>
        <v>Yet to be approved</v>
      </c>
      <c r="D923" s="403" t="str">
        <f t="shared" si="264"/>
        <v>-</v>
      </c>
      <c r="E923" s="118">
        <f t="shared" si="264"/>
        <v>0</v>
      </c>
      <c r="F923" s="404">
        <f t="shared" si="196"/>
        <v>0</v>
      </c>
      <c r="G923" s="404">
        <f t="shared" si="197"/>
        <v>0</v>
      </c>
      <c r="H923" s="404">
        <f t="shared" si="261"/>
        <v>0</v>
      </c>
      <c r="I923" s="404">
        <f>'F4.2'!W136</f>
        <v>0</v>
      </c>
      <c r="J923" s="404">
        <f>'F4.2'!AV136</f>
        <v>0</v>
      </c>
      <c r="K923" s="405"/>
      <c r="L923" s="405"/>
      <c r="M923" s="404">
        <f t="shared" ref="M923:M987" si="265">SUM(J923:L923)</f>
        <v>0</v>
      </c>
      <c r="N923" s="404">
        <f t="shared" si="263"/>
        <v>0</v>
      </c>
    </row>
    <row r="924" spans="1:14" ht="30" hidden="1" outlineLevel="1">
      <c r="A924" s="18">
        <f t="shared" ref="A924:E924" si="266">A531</f>
        <v>1.7</v>
      </c>
      <c r="B924" s="372" t="str">
        <f t="shared" si="266"/>
        <v>Procurement of  Hydraulic Adjustment Device for FD Fan FAF 17/9.5-1 at BM U-8 NPTPS Parli-V.</v>
      </c>
      <c r="C924" s="53" t="str">
        <f t="shared" si="266"/>
        <v>Yet to be approved</v>
      </c>
      <c r="D924" s="403" t="str">
        <f t="shared" si="266"/>
        <v>-</v>
      </c>
      <c r="E924" s="118">
        <f t="shared" si="266"/>
        <v>0</v>
      </c>
      <c r="F924" s="404">
        <f t="shared" si="196"/>
        <v>0</v>
      </c>
      <c r="G924" s="404">
        <f t="shared" si="197"/>
        <v>0</v>
      </c>
      <c r="H924" s="404">
        <f t="shared" si="261"/>
        <v>0</v>
      </c>
      <c r="I924" s="404">
        <f>'F4.2'!W137</f>
        <v>0</v>
      </c>
      <c r="J924" s="404">
        <f>'F4.2'!AV137</f>
        <v>0</v>
      </c>
      <c r="K924" s="405"/>
      <c r="L924" s="405"/>
      <c r="M924" s="404">
        <f t="shared" si="265"/>
        <v>0</v>
      </c>
      <c r="N924" s="404">
        <f t="shared" si="263"/>
        <v>0</v>
      </c>
    </row>
    <row r="925" spans="1:14" hidden="1" outlineLevel="1">
      <c r="A925" s="18">
        <f t="shared" ref="A925:E925" si="267">A532</f>
        <v>1.8</v>
      </c>
      <c r="B925" s="372" t="str">
        <f t="shared" si="267"/>
        <v>SWAS upgradation at U#8</v>
      </c>
      <c r="C925" s="53" t="str">
        <f t="shared" si="267"/>
        <v>Yet to be approved</v>
      </c>
      <c r="D925" s="403" t="str">
        <f t="shared" si="267"/>
        <v>-</v>
      </c>
      <c r="E925" s="118">
        <f t="shared" si="267"/>
        <v>0</v>
      </c>
      <c r="F925" s="404">
        <f t="shared" ref="F925:F988" si="268">F532+I532</f>
        <v>0</v>
      </c>
      <c r="G925" s="404">
        <f t="shared" ref="G925:G988" si="269">G532+M532</f>
        <v>0</v>
      </c>
      <c r="H925" s="404">
        <f t="shared" si="261"/>
        <v>0</v>
      </c>
      <c r="I925" s="404">
        <f>'F4.2'!W138</f>
        <v>0</v>
      </c>
      <c r="J925" s="404">
        <f>'F4.2'!AV138</f>
        <v>0</v>
      </c>
      <c r="K925" s="405"/>
      <c r="L925" s="405"/>
      <c r="M925" s="404">
        <f t="shared" si="265"/>
        <v>0</v>
      </c>
      <c r="N925" s="404">
        <f t="shared" si="263"/>
        <v>0</v>
      </c>
    </row>
    <row r="926" spans="1:14" ht="21" hidden="1" outlineLevel="1">
      <c r="A926" s="410">
        <f t="shared" ref="A926:E926" si="270">A533</f>
        <v>0</v>
      </c>
      <c r="B926" s="411" t="str">
        <f t="shared" si="270"/>
        <v>(ii) Yet to be submitted to MERC</v>
      </c>
      <c r="C926" s="53">
        <f t="shared" si="270"/>
        <v>0</v>
      </c>
      <c r="D926" s="403" t="str">
        <f t="shared" si="270"/>
        <v>-</v>
      </c>
      <c r="E926" s="118">
        <f t="shared" si="270"/>
        <v>0</v>
      </c>
      <c r="F926" s="404">
        <f t="shared" si="268"/>
        <v>0</v>
      </c>
      <c r="G926" s="404">
        <f t="shared" si="269"/>
        <v>0</v>
      </c>
      <c r="H926" s="404">
        <f t="shared" si="261"/>
        <v>0</v>
      </c>
      <c r="I926" s="404">
        <f>'F4.2'!W139</f>
        <v>0</v>
      </c>
      <c r="J926" s="404">
        <f>'F4.2'!AV139</f>
        <v>0</v>
      </c>
      <c r="K926" s="405"/>
      <c r="L926" s="405"/>
      <c r="M926" s="404">
        <f t="shared" si="265"/>
        <v>0</v>
      </c>
      <c r="N926" s="404">
        <f t="shared" si="263"/>
        <v>0</v>
      </c>
    </row>
    <row r="927" spans="1:14" ht="94.5" hidden="1" outlineLevel="1">
      <c r="A927" s="271">
        <f t="shared" ref="A927:E927" si="271">A534</f>
        <v>2</v>
      </c>
      <c r="B927" s="272" t="str">
        <f t="shared" si="271"/>
        <v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v>
      </c>
      <c r="C927" s="53" t="str">
        <f t="shared" si="271"/>
        <v>Yet to be approved</v>
      </c>
      <c r="D927" s="403" t="str">
        <f t="shared" si="271"/>
        <v>-</v>
      </c>
      <c r="E927" s="118">
        <f t="shared" si="271"/>
        <v>0</v>
      </c>
      <c r="F927" s="404">
        <f t="shared" si="268"/>
        <v>0</v>
      </c>
      <c r="G927" s="404">
        <f t="shared" si="269"/>
        <v>0</v>
      </c>
      <c r="H927" s="404">
        <f t="shared" si="261"/>
        <v>0</v>
      </c>
      <c r="I927" s="404">
        <f>'F4.2'!W140</f>
        <v>0</v>
      </c>
      <c r="J927" s="404">
        <f>'F4.2'!AV140</f>
        <v>0</v>
      </c>
      <c r="K927" s="405"/>
      <c r="L927" s="405"/>
      <c r="M927" s="404">
        <f t="shared" si="265"/>
        <v>0</v>
      </c>
      <c r="N927" s="404">
        <f t="shared" si="263"/>
        <v>0</v>
      </c>
    </row>
    <row r="928" spans="1:14" ht="30" hidden="1" outlineLevel="1">
      <c r="A928" s="18">
        <f t="shared" ref="A928:E928" si="272">A535</f>
        <v>2.1</v>
      </c>
      <c r="B928" s="372" t="str">
        <f t="shared" si="272"/>
        <v>Procurement &amp; Replacement of Complete Platen super heater coils  Coil Assemblies at Unit-8, TPS Parli-V</v>
      </c>
      <c r="C928" s="53" t="str">
        <f t="shared" si="272"/>
        <v>Yet to be approved</v>
      </c>
      <c r="D928" s="403" t="str">
        <f t="shared" si="272"/>
        <v>-</v>
      </c>
      <c r="E928" s="118">
        <f t="shared" si="272"/>
        <v>0</v>
      </c>
      <c r="F928" s="404">
        <f t="shared" si="268"/>
        <v>0</v>
      </c>
      <c r="G928" s="404">
        <f t="shared" si="269"/>
        <v>0</v>
      </c>
      <c r="H928" s="404">
        <f t="shared" si="261"/>
        <v>0</v>
      </c>
      <c r="I928" s="404">
        <f>'F4.2'!W141</f>
        <v>0</v>
      </c>
      <c r="J928" s="404">
        <f>'F4.2'!AV141</f>
        <v>0</v>
      </c>
      <c r="K928" s="405"/>
      <c r="L928" s="405"/>
      <c r="M928" s="404">
        <f t="shared" si="265"/>
        <v>0</v>
      </c>
      <c r="N928" s="404">
        <f t="shared" si="263"/>
        <v>0</v>
      </c>
    </row>
    <row r="929" spans="1:14" ht="30" hidden="1" outlineLevel="1">
      <c r="A929" s="18">
        <f t="shared" ref="A929:E929" si="273">A536</f>
        <v>2.2000000000000002</v>
      </c>
      <c r="B929" s="372" t="str">
        <f t="shared" si="273"/>
        <v>Procurement &amp; Replacement of Complete LTSH upper &amp; lower bank Coil Assemblies at Unit-8, TPS Parli-V</v>
      </c>
      <c r="C929" s="53" t="str">
        <f t="shared" si="273"/>
        <v>Yet to be approved</v>
      </c>
      <c r="D929" s="403" t="str">
        <f t="shared" si="273"/>
        <v>-</v>
      </c>
      <c r="E929" s="118">
        <f t="shared" si="273"/>
        <v>0</v>
      </c>
      <c r="F929" s="404">
        <f t="shared" si="268"/>
        <v>0</v>
      </c>
      <c r="G929" s="404">
        <f t="shared" si="269"/>
        <v>0</v>
      </c>
      <c r="H929" s="404">
        <f t="shared" si="261"/>
        <v>0</v>
      </c>
      <c r="I929" s="404">
        <f>'F4.2'!W142</f>
        <v>0</v>
      </c>
      <c r="J929" s="404">
        <f>'F4.2'!AV142</f>
        <v>0</v>
      </c>
      <c r="K929" s="405"/>
      <c r="L929" s="405"/>
      <c r="M929" s="404">
        <f t="shared" si="265"/>
        <v>0</v>
      </c>
      <c r="N929" s="404">
        <f t="shared" si="263"/>
        <v>0</v>
      </c>
    </row>
    <row r="930" spans="1:14" ht="30" hidden="1" outlineLevel="1">
      <c r="A930" s="18">
        <f t="shared" ref="A930:E930" si="274">A537</f>
        <v>2.2999999999999998</v>
      </c>
      <c r="B930" s="372" t="str">
        <f t="shared" si="274"/>
        <v xml:space="preserve"> Procurement &amp; Replacement of  Coal Mill Gear Box Type KMP 280 at 250 MW Unit-8, Parli TPS.</v>
      </c>
      <c r="C930" s="53" t="str">
        <f t="shared" si="274"/>
        <v>Yet to be approved</v>
      </c>
      <c r="D930" s="403" t="str">
        <f t="shared" si="274"/>
        <v>-</v>
      </c>
      <c r="E930" s="118">
        <f t="shared" si="274"/>
        <v>0</v>
      </c>
      <c r="F930" s="404">
        <f t="shared" si="268"/>
        <v>0</v>
      </c>
      <c r="G930" s="404">
        <f t="shared" si="269"/>
        <v>0</v>
      </c>
      <c r="H930" s="404">
        <f t="shared" si="261"/>
        <v>0</v>
      </c>
      <c r="I930" s="404">
        <f>'F4.2'!W143</f>
        <v>0</v>
      </c>
      <c r="J930" s="404">
        <f>'F4.2'!AV143</f>
        <v>0</v>
      </c>
      <c r="K930" s="405"/>
      <c r="L930" s="405"/>
      <c r="M930" s="404">
        <f t="shared" si="265"/>
        <v>0</v>
      </c>
      <c r="N930" s="404">
        <f t="shared" si="263"/>
        <v>0</v>
      </c>
    </row>
    <row r="931" spans="1:14" ht="63" hidden="1" outlineLevel="1">
      <c r="A931" s="271">
        <f t="shared" ref="A931:E931" si="275">A538</f>
        <v>3</v>
      </c>
      <c r="B931" s="272" t="str">
        <f t="shared" si="275"/>
        <v xml:space="preserve"> Procurement &amp; Replacement of Two complete set of APH Baskets at 250 MW Unit-8, Parli TPS Procurement &amp; replacement of PA &amp; FD fan rotar hub assembly at Unit-8 TPS Parli-V</v>
      </c>
      <c r="C931" s="53" t="str">
        <f t="shared" si="275"/>
        <v>Yet to be approved</v>
      </c>
      <c r="D931" s="403" t="str">
        <f t="shared" si="275"/>
        <v>-</v>
      </c>
      <c r="E931" s="118">
        <f t="shared" si="275"/>
        <v>0</v>
      </c>
      <c r="F931" s="404">
        <f t="shared" si="268"/>
        <v>0</v>
      </c>
      <c r="G931" s="404">
        <f t="shared" si="269"/>
        <v>0</v>
      </c>
      <c r="H931" s="404">
        <f t="shared" si="261"/>
        <v>0</v>
      </c>
      <c r="I931" s="404">
        <f>'F4.2'!W144</f>
        <v>0</v>
      </c>
      <c r="J931" s="404">
        <f>'F4.2'!AV144</f>
        <v>0</v>
      </c>
      <c r="K931" s="405"/>
      <c r="L931" s="405"/>
      <c r="M931" s="404">
        <f t="shared" si="265"/>
        <v>0</v>
      </c>
      <c r="N931" s="404">
        <f t="shared" si="263"/>
        <v>0</v>
      </c>
    </row>
    <row r="932" spans="1:14" ht="30" hidden="1" outlineLevel="1">
      <c r="A932" s="18">
        <f t="shared" ref="A932:E932" si="276">A539</f>
        <v>3.1</v>
      </c>
      <c r="B932" s="372" t="str">
        <f t="shared" si="276"/>
        <v xml:space="preserve"> Procurement &amp; Replacement of Two complete set of APH Baskets at 250 MW Unit-8, Parli TPS.</v>
      </c>
      <c r="C932" s="53" t="str">
        <f t="shared" si="276"/>
        <v>Yet to be approved</v>
      </c>
      <c r="D932" s="403" t="str">
        <f t="shared" si="276"/>
        <v>-</v>
      </c>
      <c r="E932" s="118">
        <f t="shared" si="276"/>
        <v>0</v>
      </c>
      <c r="F932" s="404">
        <f t="shared" si="268"/>
        <v>0</v>
      </c>
      <c r="G932" s="404">
        <f t="shared" si="269"/>
        <v>0</v>
      </c>
      <c r="H932" s="404">
        <f t="shared" si="261"/>
        <v>0</v>
      </c>
      <c r="I932" s="404">
        <f>'F4.2'!W145</f>
        <v>0</v>
      </c>
      <c r="J932" s="404">
        <f>'F4.2'!AV145</f>
        <v>0</v>
      </c>
      <c r="K932" s="405"/>
      <c r="L932" s="405"/>
      <c r="M932" s="404">
        <f t="shared" si="265"/>
        <v>0</v>
      </c>
      <c r="N932" s="404">
        <f t="shared" si="263"/>
        <v>0</v>
      </c>
    </row>
    <row r="933" spans="1:14" ht="30" hidden="1" outlineLevel="1">
      <c r="A933" s="18">
        <f t="shared" ref="A933:E933" si="277">A540</f>
        <v>3.2</v>
      </c>
      <c r="B933" s="372" t="str">
        <f t="shared" si="277"/>
        <v>Procurement &amp; replacement of PA &amp; FD fan rotar hub assembly at Unit-8 TPS Parli-V</v>
      </c>
      <c r="C933" s="53" t="str">
        <f t="shared" si="277"/>
        <v>Yet to be approved</v>
      </c>
      <c r="D933" s="403" t="str">
        <f t="shared" si="277"/>
        <v>-</v>
      </c>
      <c r="E933" s="118">
        <f t="shared" si="277"/>
        <v>0</v>
      </c>
      <c r="F933" s="404">
        <f t="shared" si="268"/>
        <v>0</v>
      </c>
      <c r="G933" s="404">
        <f t="shared" si="269"/>
        <v>0</v>
      </c>
      <c r="H933" s="404">
        <f t="shared" si="261"/>
        <v>0</v>
      </c>
      <c r="I933" s="404">
        <f>'F4.2'!W146</f>
        <v>0</v>
      </c>
      <c r="J933" s="404">
        <f>'F4.2'!AV146</f>
        <v>0</v>
      </c>
      <c r="K933" s="405"/>
      <c r="L933" s="405"/>
      <c r="M933" s="404">
        <f t="shared" si="265"/>
        <v>0</v>
      </c>
      <c r="N933" s="404">
        <f t="shared" si="263"/>
        <v>0</v>
      </c>
    </row>
    <row r="934" spans="1:14" ht="31.5" hidden="1" outlineLevel="1">
      <c r="A934" s="271">
        <f t="shared" ref="A934:E934" si="278">A541</f>
        <v>4</v>
      </c>
      <c r="B934" s="272" t="str">
        <f t="shared" si="278"/>
        <v xml:space="preserve">DPR on Refurbishment of TG Governing system at Unit-8, PTPS, Parli V. </v>
      </c>
      <c r="C934" s="53" t="str">
        <f t="shared" si="278"/>
        <v>Yet to be approved</v>
      </c>
      <c r="D934" s="403" t="str">
        <f t="shared" si="278"/>
        <v>-</v>
      </c>
      <c r="E934" s="118">
        <f t="shared" si="278"/>
        <v>0</v>
      </c>
      <c r="F934" s="404">
        <f t="shared" si="268"/>
        <v>0</v>
      </c>
      <c r="G934" s="404">
        <f t="shared" si="269"/>
        <v>0</v>
      </c>
      <c r="H934" s="404">
        <f t="shared" si="261"/>
        <v>0</v>
      </c>
      <c r="I934" s="404">
        <f>'F4.2'!W147</f>
        <v>0</v>
      </c>
      <c r="J934" s="404">
        <f>'F4.2'!AV147</f>
        <v>0</v>
      </c>
      <c r="K934" s="405"/>
      <c r="L934" s="405"/>
      <c r="M934" s="404">
        <f t="shared" si="265"/>
        <v>0</v>
      </c>
      <c r="N934" s="404">
        <f t="shared" si="263"/>
        <v>0</v>
      </c>
    </row>
    <row r="935" spans="1:14" hidden="1" outlineLevel="1">
      <c r="A935" s="18">
        <f t="shared" ref="A935:E935" si="279">A542</f>
        <v>4.0999999999999996</v>
      </c>
      <c r="B935" s="372" t="str">
        <f t="shared" si="279"/>
        <v xml:space="preserve">Refurbishment of TG Governing system at Unit-8, PTPS, Parli V. </v>
      </c>
      <c r="C935" s="53" t="str">
        <f t="shared" si="279"/>
        <v>Yet to be approved</v>
      </c>
      <c r="D935" s="403" t="str">
        <f t="shared" si="279"/>
        <v>-</v>
      </c>
      <c r="E935" s="118">
        <f t="shared" si="279"/>
        <v>0</v>
      </c>
      <c r="F935" s="404">
        <f t="shared" si="268"/>
        <v>0</v>
      </c>
      <c r="G935" s="404">
        <f t="shared" si="269"/>
        <v>0</v>
      </c>
      <c r="H935" s="404">
        <f t="shared" si="261"/>
        <v>0</v>
      </c>
      <c r="I935" s="404">
        <f>'F4.2'!W148</f>
        <v>0</v>
      </c>
      <c r="J935" s="404">
        <f>'F4.2'!AV148</f>
        <v>0</v>
      </c>
      <c r="K935" s="405"/>
      <c r="L935" s="405"/>
      <c r="M935" s="404">
        <f t="shared" si="265"/>
        <v>0</v>
      </c>
      <c r="N935" s="404">
        <f t="shared" si="263"/>
        <v>0</v>
      </c>
    </row>
    <row r="936" spans="1:14" ht="31.5" hidden="1" outlineLevel="1">
      <c r="A936" s="271">
        <f t="shared" ref="A936:E936" si="280">A543</f>
        <v>5</v>
      </c>
      <c r="B936" s="272" t="str">
        <f t="shared" si="280"/>
        <v>DPR on Performance improvement of Natural Draft Cooling Tower (NDCT) at Unit-8, PTPS, Parli V.</v>
      </c>
      <c r="C936" s="53" t="str">
        <f t="shared" si="280"/>
        <v>Yet to be approved</v>
      </c>
      <c r="D936" s="403" t="str">
        <f t="shared" si="280"/>
        <v>-</v>
      </c>
      <c r="E936" s="118">
        <f t="shared" si="280"/>
        <v>0</v>
      </c>
      <c r="F936" s="404">
        <f t="shared" si="268"/>
        <v>0</v>
      </c>
      <c r="G936" s="404">
        <f t="shared" si="269"/>
        <v>0</v>
      </c>
      <c r="H936" s="404">
        <f t="shared" si="261"/>
        <v>0</v>
      </c>
      <c r="I936" s="404">
        <f>'F4.2'!W149</f>
        <v>0</v>
      </c>
      <c r="J936" s="404">
        <f>'F4.2'!AV149</f>
        <v>0</v>
      </c>
      <c r="K936" s="405"/>
      <c r="L936" s="405"/>
      <c r="M936" s="404">
        <f t="shared" si="265"/>
        <v>0</v>
      </c>
      <c r="N936" s="404">
        <f t="shared" si="263"/>
        <v>0</v>
      </c>
    </row>
    <row r="937" spans="1:14" ht="60" hidden="1" outlineLevel="1">
      <c r="A937" s="18">
        <f t="shared" ref="A937:E937" si="281">A544</f>
        <v>5.0999999999999996</v>
      </c>
      <c r="B937" s="372" t="str">
        <f t="shared" si="281"/>
        <v>Performance improvement of Natural Draft Cooling Tower (NDCT) by replacement of PVC fills, AC cement pipes, strengthening of Hot water distribution system, replacement of beams, columns, support structures, etc. at Unit-8, PTPS, Parli V.</v>
      </c>
      <c r="C937" s="53" t="str">
        <f t="shared" si="281"/>
        <v>Yet to be approved</v>
      </c>
      <c r="D937" s="403" t="str">
        <f t="shared" si="281"/>
        <v>-</v>
      </c>
      <c r="E937" s="118">
        <f t="shared" si="281"/>
        <v>0</v>
      </c>
      <c r="F937" s="404">
        <f t="shared" si="268"/>
        <v>0</v>
      </c>
      <c r="G937" s="404">
        <f t="shared" si="269"/>
        <v>0</v>
      </c>
      <c r="H937" s="404">
        <f t="shared" si="261"/>
        <v>0</v>
      </c>
      <c r="I937" s="404">
        <f>'F4.2'!W150</f>
        <v>0</v>
      </c>
      <c r="J937" s="404">
        <f>'F4.2'!AV150</f>
        <v>0</v>
      </c>
      <c r="K937" s="405"/>
      <c r="L937" s="405"/>
      <c r="M937" s="404">
        <f t="shared" si="265"/>
        <v>0</v>
      </c>
      <c r="N937" s="404">
        <f t="shared" si="263"/>
        <v>0</v>
      </c>
    </row>
    <row r="938" spans="1:14" ht="31.5" hidden="1" outlineLevel="1">
      <c r="A938" s="271">
        <f t="shared" ref="A938:E938" si="282">A545</f>
        <v>6</v>
      </c>
      <c r="B938" s="272" t="str">
        <f t="shared" si="282"/>
        <v xml:space="preserve">DPR on Procurement of  ACW &amp; CW pump along with mandatory spares at Unit-8, PTPS, Parli V. </v>
      </c>
      <c r="C938" s="53" t="str">
        <f t="shared" si="282"/>
        <v>Yet to be approved</v>
      </c>
      <c r="D938" s="403" t="str">
        <f t="shared" si="282"/>
        <v>-</v>
      </c>
      <c r="E938" s="118">
        <f t="shared" si="282"/>
        <v>0</v>
      </c>
      <c r="F938" s="404">
        <f t="shared" si="268"/>
        <v>0</v>
      </c>
      <c r="G938" s="404">
        <f t="shared" si="269"/>
        <v>0</v>
      </c>
      <c r="H938" s="404">
        <f t="shared" si="261"/>
        <v>0</v>
      </c>
      <c r="I938" s="404">
        <f>'F4.2'!W151</f>
        <v>0</v>
      </c>
      <c r="J938" s="404">
        <f>'F4.2'!AV151</f>
        <v>0</v>
      </c>
      <c r="K938" s="405"/>
      <c r="L938" s="405"/>
      <c r="M938" s="404">
        <f t="shared" si="265"/>
        <v>0</v>
      </c>
      <c r="N938" s="404">
        <f t="shared" si="263"/>
        <v>0</v>
      </c>
    </row>
    <row r="939" spans="1:14" ht="30" hidden="1" outlineLevel="1">
      <c r="A939" s="18">
        <f t="shared" ref="A939:E939" si="283">A546</f>
        <v>6.1</v>
      </c>
      <c r="B939" s="372" t="str">
        <f t="shared" si="283"/>
        <v xml:space="preserve">DPR on Procurement of  ACW &amp; CW pump along with mandatory spares at Unit-8, PTPS, Parli V. </v>
      </c>
      <c r="C939" s="53" t="str">
        <f t="shared" si="283"/>
        <v>Yet to be approved</v>
      </c>
      <c r="D939" s="403" t="str">
        <f t="shared" si="283"/>
        <v>-</v>
      </c>
      <c r="E939" s="118">
        <f t="shared" si="283"/>
        <v>0</v>
      </c>
      <c r="F939" s="404">
        <f t="shared" si="268"/>
        <v>0</v>
      </c>
      <c r="G939" s="404">
        <f t="shared" si="269"/>
        <v>0</v>
      </c>
      <c r="H939" s="404">
        <f t="shared" si="261"/>
        <v>0</v>
      </c>
      <c r="I939" s="404">
        <f>'F4.2'!W152</f>
        <v>0</v>
      </c>
      <c r="J939" s="404">
        <f>'F4.2'!AV152</f>
        <v>0</v>
      </c>
      <c r="K939" s="405"/>
      <c r="L939" s="405"/>
      <c r="M939" s="404">
        <f t="shared" si="265"/>
        <v>0</v>
      </c>
      <c r="N939" s="404">
        <f t="shared" si="263"/>
        <v>0</v>
      </c>
    </row>
    <row r="940" spans="1:14" ht="63" hidden="1" outlineLevel="1">
      <c r="A940" s="271">
        <f t="shared" ref="A940:E940" si="284">A547</f>
        <v>7</v>
      </c>
      <c r="B940" s="272" t="str">
        <f t="shared" si="284"/>
        <v xml:space="preserve">DPR on Procurement of  CEP pump and BFP Booster pump along with mandatory spares at Unit-8, PTPS, Parli V and Procurement of Energy Efficient Cartridges of Boiler Feed Pump at Unit-8, PTPS, Parli V. </v>
      </c>
      <c r="C940" s="53" t="str">
        <f t="shared" si="284"/>
        <v>Yet to be approved</v>
      </c>
      <c r="D940" s="403" t="str">
        <f t="shared" si="284"/>
        <v>-</v>
      </c>
      <c r="E940" s="118">
        <f t="shared" si="284"/>
        <v>0</v>
      </c>
      <c r="F940" s="404">
        <f t="shared" si="268"/>
        <v>0</v>
      </c>
      <c r="G940" s="404">
        <f t="shared" si="269"/>
        <v>0</v>
      </c>
      <c r="H940" s="404">
        <f t="shared" si="261"/>
        <v>0</v>
      </c>
      <c r="I940" s="404">
        <f>'F4.2'!W153</f>
        <v>0</v>
      </c>
      <c r="J940" s="404">
        <f>'F4.2'!AV153</f>
        <v>0</v>
      </c>
      <c r="K940" s="405"/>
      <c r="L940" s="405"/>
      <c r="M940" s="404">
        <f t="shared" si="265"/>
        <v>0</v>
      </c>
      <c r="N940" s="404">
        <f t="shared" si="263"/>
        <v>0</v>
      </c>
    </row>
    <row r="941" spans="1:14" ht="30" hidden="1" outlineLevel="1">
      <c r="A941" s="18">
        <f t="shared" ref="A941:E941" si="285">A548</f>
        <v>7.1</v>
      </c>
      <c r="B941" s="372" t="str">
        <f t="shared" si="285"/>
        <v xml:space="preserve">Procurement of  CEP pump and BFP Booster pump along with mandatory spares at Unit-8, PTPS, Parli </v>
      </c>
      <c r="C941" s="53" t="str">
        <f t="shared" si="285"/>
        <v>Yet to be approved</v>
      </c>
      <c r="D941" s="403" t="str">
        <f t="shared" si="285"/>
        <v>-</v>
      </c>
      <c r="E941" s="118">
        <f t="shared" si="285"/>
        <v>0</v>
      </c>
      <c r="F941" s="404">
        <f t="shared" si="268"/>
        <v>0</v>
      </c>
      <c r="G941" s="404">
        <f t="shared" si="269"/>
        <v>0</v>
      </c>
      <c r="H941" s="404">
        <f t="shared" si="261"/>
        <v>0</v>
      </c>
      <c r="I941" s="404">
        <f>'F4.2'!W154</f>
        <v>0</v>
      </c>
      <c r="J941" s="404">
        <f>'F4.2'!AV154</f>
        <v>0</v>
      </c>
      <c r="K941" s="405"/>
      <c r="L941" s="405"/>
      <c r="M941" s="404">
        <f t="shared" si="265"/>
        <v>0</v>
      </c>
      <c r="N941" s="404">
        <f t="shared" si="263"/>
        <v>0</v>
      </c>
    </row>
    <row r="942" spans="1:14" ht="30" hidden="1" outlineLevel="1">
      <c r="A942" s="18">
        <f t="shared" ref="A942:E942" si="286">A549</f>
        <v>7.2</v>
      </c>
      <c r="B942" s="372" t="str">
        <f t="shared" si="286"/>
        <v xml:space="preserve">Procurement of Energy Efficient Cartridges of Boiler Feed Pump at Unit-8, PTPS, Parli V. </v>
      </c>
      <c r="C942" s="53" t="str">
        <f t="shared" si="286"/>
        <v>Yet to be approved</v>
      </c>
      <c r="D942" s="403" t="str">
        <f t="shared" si="286"/>
        <v>-</v>
      </c>
      <c r="E942" s="118">
        <f t="shared" si="286"/>
        <v>0</v>
      </c>
      <c r="F942" s="404">
        <f t="shared" si="268"/>
        <v>0</v>
      </c>
      <c r="G942" s="404">
        <f t="shared" si="269"/>
        <v>0</v>
      </c>
      <c r="H942" s="404">
        <f t="shared" si="261"/>
        <v>0</v>
      </c>
      <c r="I942" s="404">
        <f>'F4.2'!W155</f>
        <v>0</v>
      </c>
      <c r="J942" s="404">
        <f>'F4.2'!AV155</f>
        <v>0</v>
      </c>
      <c r="K942" s="405"/>
      <c r="L942" s="405"/>
      <c r="M942" s="404">
        <f t="shared" si="265"/>
        <v>0</v>
      </c>
      <c r="N942" s="404">
        <f t="shared" si="263"/>
        <v>0</v>
      </c>
    </row>
    <row r="943" spans="1:14" ht="31.5" hidden="1" outlineLevel="1">
      <c r="A943" s="271">
        <f t="shared" ref="A943:E943" si="287">A550</f>
        <v>8</v>
      </c>
      <c r="B943" s="272" t="str">
        <f t="shared" si="287"/>
        <v>DPR on Procurement of turbine blades of HP, IP &amp; LP rotor in Unit-8, PTPS, Parli V.</v>
      </c>
      <c r="C943" s="53" t="str">
        <f t="shared" si="287"/>
        <v>Yet to be approved</v>
      </c>
      <c r="D943" s="403" t="str">
        <f t="shared" si="287"/>
        <v>-</v>
      </c>
      <c r="E943" s="118">
        <f t="shared" si="287"/>
        <v>0</v>
      </c>
      <c r="F943" s="404">
        <f t="shared" si="268"/>
        <v>0</v>
      </c>
      <c r="G943" s="404">
        <f t="shared" si="269"/>
        <v>0</v>
      </c>
      <c r="H943" s="404">
        <f t="shared" si="261"/>
        <v>0</v>
      </c>
      <c r="I943" s="404">
        <f>'F4.2'!W156</f>
        <v>0</v>
      </c>
      <c r="J943" s="404">
        <f>'F4.2'!AV156</f>
        <v>0</v>
      </c>
      <c r="K943" s="405"/>
      <c r="L943" s="405"/>
      <c r="M943" s="404">
        <f t="shared" si="265"/>
        <v>0</v>
      </c>
      <c r="N943" s="404">
        <f t="shared" si="263"/>
        <v>0</v>
      </c>
    </row>
    <row r="944" spans="1:14" ht="30" hidden="1" outlineLevel="1">
      <c r="A944" s="18">
        <f t="shared" ref="A944:E944" si="288">A551</f>
        <v>8.1</v>
      </c>
      <c r="B944" s="372" t="str">
        <f t="shared" si="288"/>
        <v>DPR on Procurement of turbine blades of HP, IP &amp; LP rotor in Unit-8, PTPS, Parli V.</v>
      </c>
      <c r="C944" s="53" t="str">
        <f t="shared" si="288"/>
        <v>Yet to be approved</v>
      </c>
      <c r="D944" s="403" t="str">
        <f t="shared" si="288"/>
        <v>-</v>
      </c>
      <c r="E944" s="118">
        <f t="shared" si="288"/>
        <v>0</v>
      </c>
      <c r="F944" s="404">
        <f t="shared" si="268"/>
        <v>0</v>
      </c>
      <c r="G944" s="404">
        <f t="shared" si="269"/>
        <v>0</v>
      </c>
      <c r="H944" s="404">
        <f t="shared" si="261"/>
        <v>0</v>
      </c>
      <c r="I944" s="404">
        <f>'F4.2'!W157</f>
        <v>0</v>
      </c>
      <c r="J944" s="404">
        <f>'F4.2'!AV157</f>
        <v>0</v>
      </c>
      <c r="K944" s="405"/>
      <c r="L944" s="405"/>
      <c r="M944" s="404">
        <f t="shared" si="265"/>
        <v>0</v>
      </c>
      <c r="N944" s="404">
        <f t="shared" si="263"/>
        <v>0</v>
      </c>
    </row>
    <row r="945" spans="1:14" ht="47.25" hidden="1" outlineLevel="1">
      <c r="A945" s="271">
        <f t="shared" ref="A945:E945" si="289">A552</f>
        <v>9</v>
      </c>
      <c r="B945" s="272" t="str">
        <f t="shared" si="289"/>
        <v xml:space="preserve">DPR on Repair &amp; Reconditioning of Water treatment plant at Unit-8, PTPS, Parli V and Performance improvement of centralised AC plant at Unit-8, PTPS, Parli V. </v>
      </c>
      <c r="C945" s="53" t="str">
        <f t="shared" si="289"/>
        <v>Yet to be approved</v>
      </c>
      <c r="D945" s="403" t="str">
        <f t="shared" si="289"/>
        <v>-</v>
      </c>
      <c r="E945" s="118">
        <f t="shared" si="289"/>
        <v>0</v>
      </c>
      <c r="F945" s="404">
        <f t="shared" si="268"/>
        <v>0</v>
      </c>
      <c r="G945" s="404">
        <f t="shared" si="269"/>
        <v>0</v>
      </c>
      <c r="H945" s="404">
        <f t="shared" si="261"/>
        <v>0</v>
      </c>
      <c r="I945" s="404">
        <f>'F4.2'!W158</f>
        <v>0</v>
      </c>
      <c r="J945" s="404">
        <f>'F4.2'!AV158</f>
        <v>0</v>
      </c>
      <c r="K945" s="405"/>
      <c r="L945" s="405"/>
      <c r="M945" s="404">
        <f t="shared" si="265"/>
        <v>0</v>
      </c>
      <c r="N945" s="404">
        <f t="shared" si="263"/>
        <v>0</v>
      </c>
    </row>
    <row r="946" spans="1:14" ht="30" hidden="1" outlineLevel="1">
      <c r="A946" s="18">
        <f t="shared" ref="A946:E946" si="290">A553</f>
        <v>9.1</v>
      </c>
      <c r="B946" s="372" t="str">
        <f t="shared" si="290"/>
        <v>Reconditioning of Acid and Alkali Unloading and storage system at Unit-8, PTPS, Parli V.</v>
      </c>
      <c r="C946" s="53" t="str">
        <f t="shared" si="290"/>
        <v>Yet to be approved</v>
      </c>
      <c r="D946" s="403" t="str">
        <f t="shared" si="290"/>
        <v>-</v>
      </c>
      <c r="E946" s="118">
        <f t="shared" si="290"/>
        <v>0</v>
      </c>
      <c r="F946" s="404">
        <f t="shared" si="268"/>
        <v>0</v>
      </c>
      <c r="G946" s="404">
        <f t="shared" si="269"/>
        <v>0</v>
      </c>
      <c r="H946" s="404">
        <f t="shared" si="261"/>
        <v>0</v>
      </c>
      <c r="I946" s="404">
        <f>'F4.2'!W159</f>
        <v>0</v>
      </c>
      <c r="J946" s="404">
        <f>'F4.2'!AV159</f>
        <v>0</v>
      </c>
      <c r="K946" s="405"/>
      <c r="L946" s="405"/>
      <c r="M946" s="404">
        <f t="shared" si="265"/>
        <v>0</v>
      </c>
      <c r="N946" s="404">
        <f t="shared" si="263"/>
        <v>0</v>
      </c>
    </row>
    <row r="947" spans="1:14" ht="30" hidden="1" outlineLevel="1">
      <c r="A947" s="18">
        <f t="shared" ref="A947:E947" si="291">A554</f>
        <v>9.1999999999999993</v>
      </c>
      <c r="B947" s="372" t="str">
        <f t="shared" si="291"/>
        <v>Reconditioning &amp; repairing of WTP DM Plant regeneration system at Unit-8, PTPS, Parli V.</v>
      </c>
      <c r="C947" s="53" t="str">
        <f t="shared" si="291"/>
        <v>Yet to be approved</v>
      </c>
      <c r="D947" s="403" t="str">
        <f t="shared" si="291"/>
        <v>-</v>
      </c>
      <c r="E947" s="118">
        <f t="shared" si="291"/>
        <v>0</v>
      </c>
      <c r="F947" s="404">
        <f t="shared" si="268"/>
        <v>0</v>
      </c>
      <c r="G947" s="404">
        <f t="shared" si="269"/>
        <v>0</v>
      </c>
      <c r="H947" s="404">
        <f t="shared" si="261"/>
        <v>0</v>
      </c>
      <c r="I947" s="404">
        <f>'F4.2'!W160</f>
        <v>0</v>
      </c>
      <c r="J947" s="404">
        <f>'F4.2'!AV160</f>
        <v>0</v>
      </c>
      <c r="K947" s="405"/>
      <c r="L947" s="405"/>
      <c r="M947" s="404">
        <f t="shared" si="265"/>
        <v>0</v>
      </c>
      <c r="N947" s="404">
        <f t="shared" si="263"/>
        <v>0</v>
      </c>
    </row>
    <row r="948" spans="1:14" ht="45" hidden="1" outlineLevel="1">
      <c r="A948" s="18">
        <f t="shared" ref="A948:E948" si="292">A555</f>
        <v>9.3000000000000007</v>
      </c>
      <c r="B948" s="372" t="str">
        <f t="shared" si="292"/>
        <v xml:space="preserve"> Performance improvement of centralised AC plant by reconditioning of cooling tower, various pumps, heat exchangers, etc. at Unit-8, PTPS, Parli V. </v>
      </c>
      <c r="C948" s="53" t="str">
        <f t="shared" si="292"/>
        <v>Yet to be approved</v>
      </c>
      <c r="D948" s="403" t="str">
        <f t="shared" si="292"/>
        <v>-</v>
      </c>
      <c r="E948" s="118">
        <f t="shared" si="292"/>
        <v>0</v>
      </c>
      <c r="F948" s="404">
        <f t="shared" si="268"/>
        <v>0</v>
      </c>
      <c r="G948" s="404">
        <f t="shared" si="269"/>
        <v>0</v>
      </c>
      <c r="H948" s="404">
        <f t="shared" si="261"/>
        <v>0</v>
      </c>
      <c r="I948" s="404">
        <f>'F4.2'!W161</f>
        <v>0</v>
      </c>
      <c r="J948" s="404">
        <f>'F4.2'!AV161</f>
        <v>0</v>
      </c>
      <c r="K948" s="405"/>
      <c r="L948" s="405"/>
      <c r="M948" s="404">
        <f t="shared" si="265"/>
        <v>0</v>
      </c>
      <c r="N948" s="404">
        <f t="shared" si="263"/>
        <v>0</v>
      </c>
    </row>
    <row r="949" spans="1:14" ht="47.25" hidden="1" outlineLevel="1">
      <c r="A949" s="271">
        <f t="shared" ref="A949:E949" si="293">A556</f>
        <v>10</v>
      </c>
      <c r="B949" s="272" t="str">
        <f t="shared" si="293"/>
        <v>DPR on Procurement of Control Fluid (HPCF) pump, Lube Oil pump, Emergency Oil pump, Jacking Oil pump, Seal oil pump at Unit-8, PTPS, Parli V.</v>
      </c>
      <c r="C949" s="53" t="str">
        <f t="shared" si="293"/>
        <v>Yet to be approved</v>
      </c>
      <c r="D949" s="403" t="str">
        <f t="shared" si="293"/>
        <v>-</v>
      </c>
      <c r="E949" s="118">
        <f t="shared" si="293"/>
        <v>0</v>
      </c>
      <c r="F949" s="404">
        <f t="shared" si="268"/>
        <v>0</v>
      </c>
      <c r="G949" s="404">
        <f t="shared" si="269"/>
        <v>0</v>
      </c>
      <c r="H949" s="404">
        <f t="shared" si="261"/>
        <v>0</v>
      </c>
      <c r="I949" s="404">
        <f>'F4.2'!W162</f>
        <v>0</v>
      </c>
      <c r="J949" s="404">
        <f>'F4.2'!AV162</f>
        <v>0</v>
      </c>
      <c r="K949" s="405"/>
      <c r="L949" s="405"/>
      <c r="M949" s="404">
        <f t="shared" si="265"/>
        <v>0</v>
      </c>
      <c r="N949" s="404">
        <f t="shared" si="263"/>
        <v>0</v>
      </c>
    </row>
    <row r="950" spans="1:14" ht="45" hidden="1" outlineLevel="1">
      <c r="A950" s="18">
        <f t="shared" ref="A950:E950" si="294">A557</f>
        <v>10.1</v>
      </c>
      <c r="B950" s="372" t="str">
        <f t="shared" si="294"/>
        <v>DPR on Procurement of Control Fluid (HPCF) pump, Lube Oil pump, Emergency Oil pump, Jacking Oil pump, Seal oil pump at Unit-8, PTPS, Parli V.</v>
      </c>
      <c r="C950" s="53" t="str">
        <f t="shared" si="294"/>
        <v>Yet to be approved</v>
      </c>
      <c r="D950" s="403" t="str">
        <f t="shared" si="294"/>
        <v>-</v>
      </c>
      <c r="E950" s="118">
        <f t="shared" si="294"/>
        <v>0</v>
      </c>
      <c r="F950" s="404">
        <f t="shared" si="268"/>
        <v>0</v>
      </c>
      <c r="G950" s="404">
        <f t="shared" si="269"/>
        <v>0</v>
      </c>
      <c r="H950" s="404">
        <f t="shared" si="261"/>
        <v>0</v>
      </c>
      <c r="I950" s="404">
        <f>'F4.2'!W163</f>
        <v>0</v>
      </c>
      <c r="J950" s="404">
        <f>'F4.2'!AV163</f>
        <v>0</v>
      </c>
      <c r="K950" s="405"/>
      <c r="L950" s="405"/>
      <c r="M950" s="404">
        <f t="shared" si="265"/>
        <v>0</v>
      </c>
      <c r="N950" s="404">
        <f t="shared" si="263"/>
        <v>0</v>
      </c>
    </row>
    <row r="951" spans="1:14" ht="47.25" hidden="1" outlineLevel="1">
      <c r="A951" s="271">
        <f t="shared" ref="A951:E951" si="295">A558</f>
        <v>11</v>
      </c>
      <c r="B951" s="272" t="str">
        <f t="shared" si="295"/>
        <v xml:space="preserve">DPR on Procurement of H2 cooler, BFP coolers, generator exciter cooler, Seal and Lube oil coolers at Unit-8, PTPS, Parli V. </v>
      </c>
      <c r="C951" s="53" t="str">
        <f t="shared" si="295"/>
        <v>Yet to be approved</v>
      </c>
      <c r="D951" s="403" t="str">
        <f t="shared" si="295"/>
        <v>-</v>
      </c>
      <c r="E951" s="118">
        <f t="shared" si="295"/>
        <v>0</v>
      </c>
      <c r="F951" s="404">
        <f t="shared" si="268"/>
        <v>0</v>
      </c>
      <c r="G951" s="404">
        <f t="shared" si="269"/>
        <v>0</v>
      </c>
      <c r="H951" s="404">
        <f t="shared" si="261"/>
        <v>0</v>
      </c>
      <c r="I951" s="404">
        <f>'F4.2'!W164</f>
        <v>0</v>
      </c>
      <c r="J951" s="404">
        <f>'F4.2'!AV164</f>
        <v>0</v>
      </c>
      <c r="K951" s="405"/>
      <c r="L951" s="405"/>
      <c r="M951" s="404">
        <f t="shared" si="265"/>
        <v>0</v>
      </c>
      <c r="N951" s="404">
        <f t="shared" si="263"/>
        <v>0</v>
      </c>
    </row>
    <row r="952" spans="1:14" ht="30" hidden="1" outlineLevel="1">
      <c r="A952" s="18">
        <f t="shared" ref="A952:E952" si="296">A559</f>
        <v>11.1</v>
      </c>
      <c r="B952" s="372" t="str">
        <f t="shared" si="296"/>
        <v xml:space="preserve">DPR on Procurement of H2 cooler, BFP coolers, generator exciter cooler, Seal and Lube oil coolers at Unit-8, PTPS, Parli V. </v>
      </c>
      <c r="C952" s="53" t="str">
        <f t="shared" si="296"/>
        <v>Yet to be approved</v>
      </c>
      <c r="D952" s="403" t="str">
        <f t="shared" si="296"/>
        <v>-</v>
      </c>
      <c r="E952" s="118">
        <f t="shared" si="296"/>
        <v>0</v>
      </c>
      <c r="F952" s="404">
        <f t="shared" si="268"/>
        <v>0</v>
      </c>
      <c r="G952" s="404">
        <f t="shared" si="269"/>
        <v>0</v>
      </c>
      <c r="H952" s="404">
        <f t="shared" si="261"/>
        <v>0</v>
      </c>
      <c r="I952" s="404">
        <f>'F4.2'!W165</f>
        <v>0</v>
      </c>
      <c r="J952" s="404">
        <f>'F4.2'!AV165</f>
        <v>0</v>
      </c>
      <c r="K952" s="405"/>
      <c r="L952" s="405"/>
      <c r="M952" s="404">
        <f t="shared" si="265"/>
        <v>0</v>
      </c>
      <c r="N952" s="404">
        <f t="shared" si="263"/>
        <v>0</v>
      </c>
    </row>
    <row r="953" spans="1:14" ht="63" hidden="1" outlineLevel="1">
      <c r="A953" s="271">
        <f t="shared" ref="A953:E953" si="297">A560</f>
        <v>12</v>
      </c>
      <c r="B953" s="272" t="str">
        <f t="shared" si="297"/>
        <v>Supply, installation &amp; commissioning of 220V 2140AH,24V 830AH &amp; 710AH, 360V 570AH Mains UPS,110V 110AH AHP PLC , 110V , 103 AH DM plant battery set for unit 8 , NPTPS Parli-V &amp; Procurement of HT motors at U#8</v>
      </c>
      <c r="C953" s="53" t="str">
        <f t="shared" si="297"/>
        <v>Yet to be approved</v>
      </c>
      <c r="D953" s="403" t="str">
        <f t="shared" si="297"/>
        <v>-</v>
      </c>
      <c r="E953" s="118">
        <f t="shared" si="297"/>
        <v>0</v>
      </c>
      <c r="F953" s="404">
        <f t="shared" si="268"/>
        <v>0</v>
      </c>
      <c r="G953" s="404">
        <f t="shared" si="269"/>
        <v>0</v>
      </c>
      <c r="H953" s="404">
        <f t="shared" si="261"/>
        <v>0</v>
      </c>
      <c r="I953" s="404">
        <f>'F4.2'!W166</f>
        <v>0</v>
      </c>
      <c r="J953" s="404">
        <f>'F4.2'!AV166</f>
        <v>0</v>
      </c>
      <c r="K953" s="405"/>
      <c r="L953" s="405"/>
      <c r="M953" s="404">
        <f t="shared" si="265"/>
        <v>0</v>
      </c>
      <c r="N953" s="404">
        <f t="shared" si="263"/>
        <v>0</v>
      </c>
    </row>
    <row r="954" spans="1:14" ht="45" hidden="1" outlineLevel="1">
      <c r="A954" s="18">
        <f t="shared" ref="A954:E954" si="298">A561</f>
        <v>12.1</v>
      </c>
      <c r="B954" s="372" t="str">
        <f t="shared" si="298"/>
        <v>Supply, installation &amp; commissioning of 220V 2140AH,24V 830AH &amp; 710AH, 360V 570AH Mains UPS,110V 110AH AHP PLC , 110V , 103 AH DM plant battery set for unit 8 , NPTPS Parli-V</v>
      </c>
      <c r="C954" s="53" t="str">
        <f t="shared" si="298"/>
        <v>Yet to be approved</v>
      </c>
      <c r="D954" s="403" t="str">
        <f t="shared" si="298"/>
        <v>-</v>
      </c>
      <c r="E954" s="118">
        <f t="shared" si="298"/>
        <v>0</v>
      </c>
      <c r="F954" s="404">
        <f t="shared" si="268"/>
        <v>0</v>
      </c>
      <c r="G954" s="404">
        <f t="shared" si="269"/>
        <v>0</v>
      </c>
      <c r="H954" s="404">
        <f t="shared" si="261"/>
        <v>0</v>
      </c>
      <c r="I954" s="404">
        <f>'F4.2'!W167</f>
        <v>0</v>
      </c>
      <c r="J954" s="404">
        <f>'F4.2'!AV167</f>
        <v>0</v>
      </c>
      <c r="K954" s="405"/>
      <c r="L954" s="405"/>
      <c r="M954" s="404">
        <f t="shared" si="265"/>
        <v>0</v>
      </c>
      <c r="N954" s="404">
        <f t="shared" si="263"/>
        <v>0</v>
      </c>
    </row>
    <row r="955" spans="1:14" hidden="1" outlineLevel="1">
      <c r="A955" s="18">
        <f t="shared" ref="A955:E955" si="299">A562</f>
        <v>12.2</v>
      </c>
      <c r="B955" s="372" t="str">
        <f t="shared" si="299"/>
        <v>Procurement of HT motors at U#8</v>
      </c>
      <c r="C955" s="53" t="str">
        <f t="shared" si="299"/>
        <v>Yet to be approved</v>
      </c>
      <c r="D955" s="403" t="str">
        <f t="shared" si="299"/>
        <v>-</v>
      </c>
      <c r="E955" s="118">
        <f t="shared" si="299"/>
        <v>0</v>
      </c>
      <c r="F955" s="404">
        <f t="shared" si="268"/>
        <v>0</v>
      </c>
      <c r="G955" s="404">
        <f t="shared" si="269"/>
        <v>0</v>
      </c>
      <c r="H955" s="404">
        <f t="shared" si="261"/>
        <v>0</v>
      </c>
      <c r="I955" s="404">
        <f>'F4.2'!W168</f>
        <v>0</v>
      </c>
      <c r="J955" s="404">
        <f>'F4.2'!AV168</f>
        <v>0</v>
      </c>
      <c r="K955" s="405"/>
      <c r="L955" s="405"/>
      <c r="M955" s="404">
        <f t="shared" si="265"/>
        <v>0</v>
      </c>
      <c r="N955" s="404">
        <f t="shared" si="263"/>
        <v>0</v>
      </c>
    </row>
    <row r="956" spans="1:14" ht="15.75" hidden="1" outlineLevel="1">
      <c r="A956" s="271">
        <f t="shared" ref="A956:E956" si="300">A563</f>
        <v>13</v>
      </c>
      <c r="B956" s="272" t="str">
        <f t="shared" si="300"/>
        <v>DPR on various instrumentation &amp; control schemes at U#8</v>
      </c>
      <c r="C956" s="53" t="str">
        <f t="shared" si="300"/>
        <v>Yet to be approved</v>
      </c>
      <c r="D956" s="403" t="str">
        <f t="shared" si="300"/>
        <v>-</v>
      </c>
      <c r="E956" s="118">
        <f t="shared" si="300"/>
        <v>0</v>
      </c>
      <c r="F956" s="404">
        <f t="shared" si="268"/>
        <v>0</v>
      </c>
      <c r="G956" s="404">
        <f t="shared" si="269"/>
        <v>0</v>
      </c>
      <c r="H956" s="404">
        <f t="shared" si="261"/>
        <v>0</v>
      </c>
      <c r="I956" s="404">
        <f>'F4.2'!W169</f>
        <v>0</v>
      </c>
      <c r="J956" s="404">
        <f>'F4.2'!AV169</f>
        <v>0</v>
      </c>
      <c r="K956" s="405"/>
      <c r="L956" s="405"/>
      <c r="M956" s="404">
        <f t="shared" si="265"/>
        <v>0</v>
      </c>
      <c r="N956" s="404">
        <f t="shared" si="263"/>
        <v>0</v>
      </c>
    </row>
    <row r="957" spans="1:14" hidden="1" outlineLevel="1">
      <c r="A957" s="18">
        <f t="shared" ref="A957:E957" si="301">A564</f>
        <v>13.1</v>
      </c>
      <c r="B957" s="372" t="str">
        <f t="shared" si="301"/>
        <v>Upgradation of MAX-DNA  DCS system at U#8 (HMI upgradation)</v>
      </c>
      <c r="C957" s="53" t="str">
        <f t="shared" si="301"/>
        <v>Yet to be approved</v>
      </c>
      <c r="D957" s="403" t="str">
        <f t="shared" si="301"/>
        <v>-</v>
      </c>
      <c r="E957" s="118">
        <f t="shared" si="301"/>
        <v>0</v>
      </c>
      <c r="F957" s="404">
        <f t="shared" si="268"/>
        <v>0</v>
      </c>
      <c r="G957" s="404">
        <f t="shared" si="269"/>
        <v>0</v>
      </c>
      <c r="H957" s="404">
        <f t="shared" si="261"/>
        <v>0</v>
      </c>
      <c r="I957" s="404">
        <f>'F4.2'!W170</f>
        <v>0</v>
      </c>
      <c r="J957" s="404">
        <f>'F4.2'!AV170</f>
        <v>0</v>
      </c>
      <c r="K957" s="405"/>
      <c r="L957" s="405"/>
      <c r="M957" s="404">
        <f t="shared" si="265"/>
        <v>0</v>
      </c>
      <c r="N957" s="404">
        <f t="shared" si="263"/>
        <v>0</v>
      </c>
    </row>
    <row r="958" spans="1:14" ht="45" hidden="1" outlineLevel="1">
      <c r="A958" s="18">
        <f t="shared" ref="A958:E958" si="302">A565</f>
        <v>13.2</v>
      </c>
      <c r="B958" s="372" t="str">
        <f t="shared" si="302"/>
        <v>Upgradation of existing Pcal system with plant performance analysis diagnostic and optimization system (PADO) at Unit  8 New Parli TPS</v>
      </c>
      <c r="C958" s="53" t="str">
        <f t="shared" si="302"/>
        <v>Yet to be approved</v>
      </c>
      <c r="D958" s="403" t="str">
        <f t="shared" si="302"/>
        <v>-</v>
      </c>
      <c r="E958" s="118">
        <f t="shared" si="302"/>
        <v>0</v>
      </c>
      <c r="F958" s="404">
        <f t="shared" si="268"/>
        <v>0</v>
      </c>
      <c r="G958" s="404">
        <f t="shared" si="269"/>
        <v>0</v>
      </c>
      <c r="H958" s="404">
        <f t="shared" si="261"/>
        <v>0</v>
      </c>
      <c r="I958" s="404">
        <f>'F4.2'!W171</f>
        <v>0</v>
      </c>
      <c r="J958" s="404">
        <f>'F4.2'!AV171</f>
        <v>0</v>
      </c>
      <c r="K958" s="405"/>
      <c r="L958" s="405"/>
      <c r="M958" s="404">
        <f t="shared" si="265"/>
        <v>0</v>
      </c>
      <c r="N958" s="404">
        <f t="shared" si="263"/>
        <v>0</v>
      </c>
    </row>
    <row r="959" spans="1:14" hidden="1" outlineLevel="1">
      <c r="A959" s="18">
        <f t="shared" ref="A959:E959" si="303">A566</f>
        <v>13.3</v>
      </c>
      <c r="B959" s="372" t="str">
        <f t="shared" si="303"/>
        <v xml:space="preserve"> Upgradation of coal feeder for I&amp;C Unit8 PTPS Parli V.</v>
      </c>
      <c r="C959" s="53" t="str">
        <f t="shared" si="303"/>
        <v>Yet to be approved</v>
      </c>
      <c r="D959" s="403" t="str">
        <f t="shared" si="303"/>
        <v>-</v>
      </c>
      <c r="E959" s="118">
        <f t="shared" si="303"/>
        <v>0</v>
      </c>
      <c r="F959" s="404">
        <f t="shared" si="268"/>
        <v>0</v>
      </c>
      <c r="G959" s="404">
        <f t="shared" si="269"/>
        <v>0</v>
      </c>
      <c r="H959" s="404">
        <f t="shared" si="261"/>
        <v>0</v>
      </c>
      <c r="I959" s="404">
        <f>'F4.2'!W172</f>
        <v>0</v>
      </c>
      <c r="J959" s="404">
        <f>'F4.2'!AV172</f>
        <v>0</v>
      </c>
      <c r="K959" s="405"/>
      <c r="L959" s="405"/>
      <c r="M959" s="404">
        <f t="shared" si="265"/>
        <v>0</v>
      </c>
      <c r="N959" s="404">
        <f t="shared" si="263"/>
        <v>0</v>
      </c>
    </row>
    <row r="960" spans="1:14" ht="30" hidden="1" outlineLevel="1">
      <c r="A960" s="18">
        <f t="shared" ref="A960:E960" si="304">A567</f>
        <v>13.4</v>
      </c>
      <c r="B960" s="372" t="str">
        <f t="shared" si="304"/>
        <v>Procurement of smart control positioner at I&amp;C Unit8 PTPS Parli V.</v>
      </c>
      <c r="C960" s="53" t="str">
        <f t="shared" si="304"/>
        <v>Yet to be approved</v>
      </c>
      <c r="D960" s="403" t="str">
        <f t="shared" si="304"/>
        <v>-</v>
      </c>
      <c r="E960" s="118">
        <f t="shared" si="304"/>
        <v>0</v>
      </c>
      <c r="F960" s="404">
        <f t="shared" si="268"/>
        <v>0</v>
      </c>
      <c r="G960" s="404">
        <f t="shared" si="269"/>
        <v>0</v>
      </c>
      <c r="H960" s="404">
        <f t="shared" si="261"/>
        <v>0</v>
      </c>
      <c r="I960" s="404">
        <f>'F4.2'!W173</f>
        <v>0</v>
      </c>
      <c r="J960" s="404">
        <f>'F4.2'!AV173</f>
        <v>0</v>
      </c>
      <c r="K960" s="405"/>
      <c r="L960" s="405"/>
      <c r="M960" s="404">
        <f t="shared" si="265"/>
        <v>0</v>
      </c>
      <c r="N960" s="404">
        <f t="shared" si="263"/>
        <v>0</v>
      </c>
    </row>
    <row r="961" spans="1:14" hidden="1" outlineLevel="1">
      <c r="A961" s="18">
        <f t="shared" ref="A961:E962" si="305">A568</f>
        <v>13.5</v>
      </c>
      <c r="B961" s="372" t="str">
        <f t="shared" si="305"/>
        <v>Upgradation Electronic control drive for I&amp;C Unit8 PTPS Parli V.</v>
      </c>
      <c r="C961" s="53" t="str">
        <f t="shared" si="305"/>
        <v>Yet to be approved</v>
      </c>
      <c r="D961" s="403" t="str">
        <f t="shared" si="305"/>
        <v>-</v>
      </c>
      <c r="E961" s="118">
        <f t="shared" si="305"/>
        <v>0</v>
      </c>
      <c r="F961" s="404">
        <f t="shared" si="268"/>
        <v>0</v>
      </c>
      <c r="G961" s="404">
        <f t="shared" si="269"/>
        <v>0</v>
      </c>
      <c r="H961" s="404">
        <f t="shared" si="261"/>
        <v>0</v>
      </c>
      <c r="I961" s="404">
        <f>'F4.2'!W174</f>
        <v>0</v>
      </c>
      <c r="J961" s="404">
        <f>'F4.2'!AV174</f>
        <v>0</v>
      </c>
      <c r="K961" s="405"/>
      <c r="L961" s="405"/>
      <c r="M961" s="404">
        <f t="shared" si="265"/>
        <v>0</v>
      </c>
      <c r="N961" s="404">
        <f t="shared" si="263"/>
        <v>0</v>
      </c>
    </row>
    <row r="962" spans="1:14" ht="30" hidden="1" outlineLevel="1">
      <c r="A962" s="18">
        <f t="shared" si="305"/>
        <v>13.6</v>
      </c>
      <c r="B962" s="372" t="str">
        <f t="shared" si="305"/>
        <v>Upgradation of turbovisory &amp; vibration monitoring system control panel.</v>
      </c>
      <c r="C962" s="53" t="str">
        <f t="shared" si="305"/>
        <v>Yet to be approved</v>
      </c>
      <c r="D962" s="403" t="str">
        <f t="shared" si="305"/>
        <v>-</v>
      </c>
      <c r="E962" s="118">
        <f t="shared" si="305"/>
        <v>0</v>
      </c>
      <c r="F962" s="404">
        <f t="shared" si="268"/>
        <v>0</v>
      </c>
      <c r="G962" s="404">
        <f t="shared" si="269"/>
        <v>0</v>
      </c>
      <c r="H962" s="404">
        <f t="shared" ref="H962" si="306">F962-G962</f>
        <v>0</v>
      </c>
      <c r="I962" s="404">
        <f>'F4.2'!W175</f>
        <v>0</v>
      </c>
      <c r="J962" s="404">
        <f>'F4.2'!AV175</f>
        <v>0</v>
      </c>
      <c r="K962" s="405"/>
      <c r="L962" s="405"/>
      <c r="M962" s="404">
        <f t="shared" ref="M962" si="307">SUM(J962:L962)</f>
        <v>0</v>
      </c>
      <c r="N962" s="404">
        <f t="shared" ref="N962" si="308">H962+I962-M962</f>
        <v>0</v>
      </c>
    </row>
    <row r="963" spans="1:14" ht="47.25" hidden="1" outlineLevel="1">
      <c r="A963" s="271">
        <f t="shared" ref="A963:E963" si="309">A570</f>
        <v>14</v>
      </c>
      <c r="B963" s="272" t="str">
        <f t="shared" si="309"/>
        <v>Performance improvement by system up gradation  at CHP &amp; DPR for normalization and stabilization of coal handling plant performance at Parli TPS</v>
      </c>
      <c r="C963" s="53" t="str">
        <f t="shared" si="309"/>
        <v>Yet to be approved</v>
      </c>
      <c r="D963" s="403" t="str">
        <f t="shared" si="309"/>
        <v>-</v>
      </c>
      <c r="E963" s="118">
        <f t="shared" si="309"/>
        <v>0</v>
      </c>
      <c r="F963" s="404">
        <f t="shared" si="268"/>
        <v>0</v>
      </c>
      <c r="G963" s="404">
        <f t="shared" si="269"/>
        <v>0</v>
      </c>
      <c r="H963" s="404">
        <f t="shared" si="261"/>
        <v>0</v>
      </c>
      <c r="I963" s="404">
        <f>'F4.2'!W176</f>
        <v>0</v>
      </c>
      <c r="J963" s="404">
        <f>'F4.2'!AV176</f>
        <v>0</v>
      </c>
      <c r="K963" s="405"/>
      <c r="L963" s="405"/>
      <c r="M963" s="404">
        <f t="shared" si="265"/>
        <v>0</v>
      </c>
      <c r="N963" s="404">
        <f t="shared" si="263"/>
        <v>0</v>
      </c>
    </row>
    <row r="964" spans="1:14" ht="45" hidden="1" outlineLevel="1">
      <c r="A964" s="18">
        <f t="shared" ref="A964:E964" si="310">A571</f>
        <v>14.1</v>
      </c>
      <c r="B964" s="372" t="str">
        <f t="shared" si="310"/>
        <v xml:space="preserve">Supply and Commissioning of Energy Efficient Evaporative Cooling System for Control Panel &amp; Breaker room of CHP Unit-8   For  PARLI TPS </v>
      </c>
      <c r="C964" s="53" t="str">
        <f t="shared" si="310"/>
        <v>Yet to be approved</v>
      </c>
      <c r="D964" s="403" t="str">
        <f t="shared" si="310"/>
        <v>-</v>
      </c>
      <c r="E964" s="118">
        <f t="shared" si="310"/>
        <v>0</v>
      </c>
      <c r="F964" s="404">
        <f t="shared" si="268"/>
        <v>0</v>
      </c>
      <c r="G964" s="404">
        <f t="shared" si="269"/>
        <v>0</v>
      </c>
      <c r="H964" s="404">
        <f t="shared" si="261"/>
        <v>0</v>
      </c>
      <c r="I964" s="404">
        <f>'F4.2'!W177</f>
        <v>0</v>
      </c>
      <c r="J964" s="404">
        <f>'F4.2'!AV177</f>
        <v>0</v>
      </c>
      <c r="K964" s="405"/>
      <c r="L964" s="405"/>
      <c r="M964" s="404">
        <f t="shared" si="265"/>
        <v>0</v>
      </c>
      <c r="N964" s="404">
        <f t="shared" si="263"/>
        <v>0</v>
      </c>
    </row>
    <row r="965" spans="1:14" ht="30" hidden="1" outlineLevel="1">
      <c r="A965" s="18">
        <f t="shared" ref="A965:E965" si="311">A572</f>
        <v>14.2</v>
      </c>
      <c r="B965" s="372" t="str">
        <f t="shared" si="311"/>
        <v>Supply and commissioning of Suspended Magnets for U-8 CHP NPTPS</v>
      </c>
      <c r="C965" s="53" t="str">
        <f t="shared" si="311"/>
        <v>Yet to be approved</v>
      </c>
      <c r="D965" s="403" t="str">
        <f t="shared" si="311"/>
        <v>-</v>
      </c>
      <c r="E965" s="118">
        <f t="shared" si="311"/>
        <v>0</v>
      </c>
      <c r="F965" s="404">
        <f t="shared" si="268"/>
        <v>0</v>
      </c>
      <c r="G965" s="404">
        <f t="shared" si="269"/>
        <v>0</v>
      </c>
      <c r="H965" s="404">
        <f t="shared" si="261"/>
        <v>0</v>
      </c>
      <c r="I965" s="404">
        <f>'F4.2'!W178</f>
        <v>0</v>
      </c>
      <c r="J965" s="404">
        <f>'F4.2'!AV178</f>
        <v>0</v>
      </c>
      <c r="K965" s="405"/>
      <c r="L965" s="405"/>
      <c r="M965" s="404">
        <f t="shared" si="265"/>
        <v>0</v>
      </c>
      <c r="N965" s="404">
        <f t="shared" si="263"/>
        <v>0</v>
      </c>
    </row>
    <row r="966" spans="1:14" ht="30" hidden="1" outlineLevel="1">
      <c r="A966" s="18">
        <f t="shared" ref="A966:E966" si="312">A573</f>
        <v>14.3</v>
      </c>
      <c r="B966" s="372" t="str">
        <f t="shared" si="312"/>
        <v>Stacker-reclaimer Bucket wheel drive modification work of U- 8 CHP</v>
      </c>
      <c r="C966" s="53" t="str">
        <f t="shared" si="312"/>
        <v>Yet to be approved</v>
      </c>
      <c r="D966" s="403" t="str">
        <f t="shared" si="312"/>
        <v>-</v>
      </c>
      <c r="E966" s="118">
        <f t="shared" si="312"/>
        <v>0</v>
      </c>
      <c r="F966" s="404">
        <f t="shared" si="268"/>
        <v>0</v>
      </c>
      <c r="G966" s="404">
        <f t="shared" si="269"/>
        <v>0</v>
      </c>
      <c r="H966" s="404">
        <f t="shared" si="261"/>
        <v>0</v>
      </c>
      <c r="I966" s="404">
        <f>'F4.2'!W179</f>
        <v>0</v>
      </c>
      <c r="J966" s="404">
        <f>'F4.2'!AV179</f>
        <v>0</v>
      </c>
      <c r="K966" s="405"/>
      <c r="L966" s="405"/>
      <c r="M966" s="404">
        <f t="shared" si="265"/>
        <v>0</v>
      </c>
      <c r="N966" s="404">
        <f t="shared" si="263"/>
        <v>0</v>
      </c>
    </row>
    <row r="967" spans="1:14" ht="30" hidden="1" outlineLevel="1">
      <c r="A967" s="18">
        <f t="shared" ref="A967:E967" si="313">A574</f>
        <v>14.4</v>
      </c>
      <c r="B967" s="372" t="str">
        <f t="shared" si="313"/>
        <v>Apron feeder drive modification from Hydraulic to Electro-Mechanical at CHP U-8  NPTPS</v>
      </c>
      <c r="C967" s="53" t="str">
        <f t="shared" si="313"/>
        <v>Yet to be approved</v>
      </c>
      <c r="D967" s="403" t="str">
        <f t="shared" si="313"/>
        <v>-</v>
      </c>
      <c r="E967" s="118">
        <f t="shared" si="313"/>
        <v>0</v>
      </c>
      <c r="F967" s="404">
        <f t="shared" si="268"/>
        <v>0</v>
      </c>
      <c r="G967" s="404">
        <f t="shared" si="269"/>
        <v>0</v>
      </c>
      <c r="H967" s="404">
        <f t="shared" si="261"/>
        <v>0</v>
      </c>
      <c r="I967" s="404">
        <f>'F4.2'!W180</f>
        <v>0</v>
      </c>
      <c r="J967" s="404">
        <f>'F4.2'!AV180</f>
        <v>0</v>
      </c>
      <c r="K967" s="405"/>
      <c r="L967" s="405"/>
      <c r="M967" s="404">
        <f t="shared" si="265"/>
        <v>0</v>
      </c>
      <c r="N967" s="404">
        <f t="shared" si="263"/>
        <v>0</v>
      </c>
    </row>
    <row r="968" spans="1:14" hidden="1" outlineLevel="1">
      <c r="A968" s="18">
        <f t="shared" ref="A968:E968" si="314">A575</f>
        <v>14.5</v>
      </c>
      <c r="B968" s="372" t="str">
        <f t="shared" si="314"/>
        <v>Procurement of U-8 W/T Major spares</v>
      </c>
      <c r="C968" s="53" t="str">
        <f t="shared" si="314"/>
        <v>Yet to be approved</v>
      </c>
      <c r="D968" s="403" t="str">
        <f t="shared" si="314"/>
        <v>-</v>
      </c>
      <c r="E968" s="118">
        <f t="shared" si="314"/>
        <v>0</v>
      </c>
      <c r="F968" s="404">
        <f t="shared" si="268"/>
        <v>0</v>
      </c>
      <c r="G968" s="404">
        <f t="shared" si="269"/>
        <v>0</v>
      </c>
      <c r="H968" s="404">
        <f t="shared" si="261"/>
        <v>0</v>
      </c>
      <c r="I968" s="404">
        <f>'F4.2'!W181</f>
        <v>0</v>
      </c>
      <c r="J968" s="404">
        <f>'F4.2'!AV181</f>
        <v>0</v>
      </c>
      <c r="K968" s="405"/>
      <c r="L968" s="405"/>
      <c r="M968" s="404">
        <f t="shared" si="265"/>
        <v>0</v>
      </c>
      <c r="N968" s="404">
        <f t="shared" si="263"/>
        <v>0</v>
      </c>
    </row>
    <row r="969" spans="1:14" hidden="1" outlineLevel="1">
      <c r="A969" s="18">
        <f t="shared" ref="A969:E969" si="315">A576</f>
        <v>14.6</v>
      </c>
      <c r="B969" s="372" t="str">
        <f t="shared" si="315"/>
        <v>Provision of Soft starter / VFD for Various conveyor</v>
      </c>
      <c r="C969" s="53" t="str">
        <f t="shared" si="315"/>
        <v>Yet to be approved</v>
      </c>
      <c r="D969" s="403" t="str">
        <f t="shared" si="315"/>
        <v>-</v>
      </c>
      <c r="E969" s="118">
        <f t="shared" si="315"/>
        <v>0</v>
      </c>
      <c r="F969" s="404">
        <f t="shared" si="268"/>
        <v>0</v>
      </c>
      <c r="G969" s="404">
        <f t="shared" si="269"/>
        <v>0</v>
      </c>
      <c r="H969" s="404">
        <f t="shared" si="261"/>
        <v>0</v>
      </c>
      <c r="I969" s="404">
        <f>'F4.2'!W182</f>
        <v>0</v>
      </c>
      <c r="J969" s="404">
        <f>'F4.2'!AV182</f>
        <v>0</v>
      </c>
      <c r="K969" s="405"/>
      <c r="L969" s="405"/>
      <c r="M969" s="404">
        <f t="shared" si="265"/>
        <v>0</v>
      </c>
      <c r="N969" s="404">
        <f t="shared" si="263"/>
        <v>0</v>
      </c>
    </row>
    <row r="970" spans="1:14" hidden="1" outlineLevel="1">
      <c r="A970" s="18">
        <f t="shared" ref="A970:E970" si="316">A577</f>
        <v>14.7</v>
      </c>
      <c r="B970" s="372" t="str">
        <f t="shared" si="316"/>
        <v>TP-3 chute modification at U-8 CHP.</v>
      </c>
      <c r="C970" s="53" t="str">
        <f t="shared" si="316"/>
        <v>Yet to be approved</v>
      </c>
      <c r="D970" s="403" t="str">
        <f t="shared" si="316"/>
        <v>-</v>
      </c>
      <c r="E970" s="118">
        <f t="shared" si="316"/>
        <v>0</v>
      </c>
      <c r="F970" s="404">
        <f t="shared" si="268"/>
        <v>0</v>
      </c>
      <c r="G970" s="404">
        <f t="shared" si="269"/>
        <v>0</v>
      </c>
      <c r="H970" s="404">
        <f t="shared" si="261"/>
        <v>0</v>
      </c>
      <c r="I970" s="404">
        <f>'F4.2'!W183</f>
        <v>0</v>
      </c>
      <c r="J970" s="404">
        <f>'F4.2'!AV183</f>
        <v>0</v>
      </c>
      <c r="K970" s="405"/>
      <c r="L970" s="405"/>
      <c r="M970" s="404">
        <f t="shared" si="265"/>
        <v>0</v>
      </c>
      <c r="N970" s="404">
        <f t="shared" si="263"/>
        <v>0</v>
      </c>
    </row>
    <row r="971" spans="1:14" ht="30" hidden="1" outlineLevel="1">
      <c r="A971" s="18">
        <f t="shared" ref="A971:E971" si="317">A578</f>
        <v>14.8</v>
      </c>
      <c r="B971" s="372" t="str">
        <f t="shared" si="317"/>
        <v>Design, supply and commissioning of solar operated lighting system in CHP  U-8.</v>
      </c>
      <c r="C971" s="53" t="str">
        <f t="shared" si="317"/>
        <v>Yet to be approved</v>
      </c>
      <c r="D971" s="403" t="str">
        <f t="shared" si="317"/>
        <v>-</v>
      </c>
      <c r="E971" s="118">
        <f t="shared" si="317"/>
        <v>0</v>
      </c>
      <c r="F971" s="404">
        <f t="shared" si="268"/>
        <v>0</v>
      </c>
      <c r="G971" s="404">
        <f t="shared" si="269"/>
        <v>0</v>
      </c>
      <c r="H971" s="404">
        <f t="shared" si="261"/>
        <v>0</v>
      </c>
      <c r="I971" s="404">
        <f>'F4.2'!W184</f>
        <v>0</v>
      </c>
      <c r="J971" s="404">
        <f>'F4.2'!AV184</f>
        <v>0</v>
      </c>
      <c r="K971" s="405"/>
      <c r="L971" s="405"/>
      <c r="M971" s="404">
        <f t="shared" si="265"/>
        <v>0</v>
      </c>
      <c r="N971" s="404">
        <f t="shared" si="263"/>
        <v>0</v>
      </c>
    </row>
    <row r="972" spans="1:14" hidden="1" outlineLevel="1">
      <c r="A972" s="18">
        <f t="shared" ref="A972:E972" si="318">A579</f>
        <v>14.9</v>
      </c>
      <c r="B972" s="372" t="str">
        <f t="shared" si="318"/>
        <v xml:space="preserve"> Installation of CCTV survillance system alongwith all conveyors.</v>
      </c>
      <c r="C972" s="53" t="str">
        <f t="shared" si="318"/>
        <v>Yet to be approved</v>
      </c>
      <c r="D972" s="403" t="str">
        <f t="shared" si="318"/>
        <v>-</v>
      </c>
      <c r="E972" s="118">
        <f t="shared" si="318"/>
        <v>0</v>
      </c>
      <c r="F972" s="404">
        <f t="shared" si="268"/>
        <v>0</v>
      </c>
      <c r="G972" s="404">
        <f t="shared" si="269"/>
        <v>0</v>
      </c>
      <c r="H972" s="404">
        <f t="shared" si="261"/>
        <v>0</v>
      </c>
      <c r="I972" s="404">
        <f>'F4.2'!W185</f>
        <v>0</v>
      </c>
      <c r="J972" s="404">
        <f>'F4.2'!AV185</f>
        <v>0</v>
      </c>
      <c r="K972" s="405"/>
      <c r="L972" s="405"/>
      <c r="M972" s="404">
        <f t="shared" si="265"/>
        <v>0</v>
      </c>
      <c r="N972" s="404">
        <f t="shared" si="263"/>
        <v>0</v>
      </c>
    </row>
    <row r="973" spans="1:14" ht="31.5" hidden="1" outlineLevel="1">
      <c r="A973" s="271">
        <f t="shared" ref="A973:E973" si="319">A580</f>
        <v>15</v>
      </c>
      <c r="B973" s="272" t="str">
        <f t="shared" si="319"/>
        <v>DPR for maximiation of Coal Handling Plant efficiency &amp; DPR on life enhancement of Coal Handling Plant</v>
      </c>
      <c r="C973" s="53" t="str">
        <f t="shared" si="319"/>
        <v>Yet to be approved</v>
      </c>
      <c r="D973" s="403" t="str">
        <f t="shared" si="319"/>
        <v>-</v>
      </c>
      <c r="E973" s="118">
        <f t="shared" si="319"/>
        <v>0</v>
      </c>
      <c r="F973" s="404">
        <f t="shared" si="268"/>
        <v>0</v>
      </c>
      <c r="G973" s="404">
        <f t="shared" si="269"/>
        <v>0</v>
      </c>
      <c r="H973" s="404">
        <f t="shared" si="261"/>
        <v>0</v>
      </c>
      <c r="I973" s="404">
        <f>'F4.2'!W186</f>
        <v>0</v>
      </c>
      <c r="J973" s="404">
        <f>'F4.2'!AV186</f>
        <v>0</v>
      </c>
      <c r="K973" s="405"/>
      <c r="L973" s="405"/>
      <c r="M973" s="404">
        <f t="shared" si="265"/>
        <v>0</v>
      </c>
      <c r="N973" s="404">
        <f t="shared" si="263"/>
        <v>0</v>
      </c>
    </row>
    <row r="974" spans="1:14" hidden="1" outlineLevel="1">
      <c r="A974" s="18">
        <f t="shared" ref="A974:E974" si="320">A581</f>
        <v>15.1</v>
      </c>
      <c r="B974" s="372" t="str">
        <f t="shared" si="320"/>
        <v>W/T control room &amp; bunker house battery &amp; UPS upgradation</v>
      </c>
      <c r="C974" s="53" t="str">
        <f t="shared" si="320"/>
        <v>Yet to be approved</v>
      </c>
      <c r="D974" s="403" t="str">
        <f t="shared" si="320"/>
        <v>-</v>
      </c>
      <c r="E974" s="118">
        <f t="shared" si="320"/>
        <v>0</v>
      </c>
      <c r="F974" s="404">
        <f t="shared" si="268"/>
        <v>0</v>
      </c>
      <c r="G974" s="404">
        <f t="shared" si="269"/>
        <v>0</v>
      </c>
      <c r="H974" s="404">
        <f t="shared" si="261"/>
        <v>0</v>
      </c>
      <c r="I974" s="404">
        <f>'F4.2'!W187</f>
        <v>0</v>
      </c>
      <c r="J974" s="404">
        <f>'F4.2'!AV187</f>
        <v>0</v>
      </c>
      <c r="K974" s="405"/>
      <c r="L974" s="405"/>
      <c r="M974" s="404">
        <f t="shared" si="265"/>
        <v>0</v>
      </c>
      <c r="N974" s="404">
        <f t="shared" si="263"/>
        <v>0</v>
      </c>
    </row>
    <row r="975" spans="1:14" ht="30" hidden="1" outlineLevel="1">
      <c r="A975" s="18">
        <f t="shared" ref="A975:E975" si="321">A582</f>
        <v>15.2</v>
      </c>
      <c r="B975" s="372" t="str">
        <f t="shared" si="321"/>
        <v>Refurbishment of  conveyor no. 2 A/B &amp; 6 A/B drive system of CHP U-8 TPS Parli.</v>
      </c>
      <c r="C975" s="53" t="str">
        <f t="shared" si="321"/>
        <v>Yet to be approved</v>
      </c>
      <c r="D975" s="403" t="str">
        <f t="shared" si="321"/>
        <v>-</v>
      </c>
      <c r="E975" s="118">
        <f t="shared" si="321"/>
        <v>0</v>
      </c>
      <c r="F975" s="404">
        <f t="shared" si="268"/>
        <v>0</v>
      </c>
      <c r="G975" s="404">
        <f t="shared" si="269"/>
        <v>0</v>
      </c>
      <c r="H975" s="404">
        <f t="shared" si="261"/>
        <v>0</v>
      </c>
      <c r="I975" s="404">
        <f>'F4.2'!W188</f>
        <v>0</v>
      </c>
      <c r="J975" s="404">
        <f>'F4.2'!AV188</f>
        <v>0</v>
      </c>
      <c r="K975" s="405"/>
      <c r="L975" s="405"/>
      <c r="M975" s="404">
        <f t="shared" si="265"/>
        <v>0</v>
      </c>
      <c r="N975" s="404">
        <f t="shared" si="263"/>
        <v>0</v>
      </c>
    </row>
    <row r="976" spans="1:14" hidden="1" outlineLevel="1">
      <c r="A976" s="18">
        <f t="shared" ref="A976:E976" si="322">A583</f>
        <v>15.3</v>
      </c>
      <c r="B976" s="372" t="str">
        <f t="shared" si="322"/>
        <v>Provision of Soft starter / VFD for Various conveyor</v>
      </c>
      <c r="C976" s="53" t="str">
        <f t="shared" si="322"/>
        <v>Yet to be approved</v>
      </c>
      <c r="D976" s="403" t="str">
        <f t="shared" si="322"/>
        <v>-</v>
      </c>
      <c r="E976" s="118">
        <f t="shared" si="322"/>
        <v>0</v>
      </c>
      <c r="F976" s="404">
        <f t="shared" si="268"/>
        <v>0</v>
      </c>
      <c r="G976" s="404">
        <f t="shared" si="269"/>
        <v>0</v>
      </c>
      <c r="H976" s="404">
        <f t="shared" si="261"/>
        <v>0</v>
      </c>
      <c r="I976" s="404">
        <f>'F4.2'!W189</f>
        <v>0</v>
      </c>
      <c r="J976" s="404">
        <f>'F4.2'!AV189</f>
        <v>0</v>
      </c>
      <c r="K976" s="405"/>
      <c r="L976" s="405"/>
      <c r="M976" s="404">
        <f t="shared" si="265"/>
        <v>0</v>
      </c>
      <c r="N976" s="404">
        <f t="shared" si="263"/>
        <v>0</v>
      </c>
    </row>
    <row r="977" spans="1:14" hidden="1" outlineLevel="1">
      <c r="A977" s="18">
        <f t="shared" ref="A977:E977" si="323">A584</f>
        <v>15.4</v>
      </c>
      <c r="B977" s="372" t="str">
        <f t="shared" si="323"/>
        <v>Procurement &amp; installation of Belt tear detection system</v>
      </c>
      <c r="C977" s="53" t="str">
        <f t="shared" si="323"/>
        <v>Yet to be approved</v>
      </c>
      <c r="D977" s="403" t="str">
        <f t="shared" si="323"/>
        <v>-</v>
      </c>
      <c r="E977" s="118">
        <f t="shared" si="323"/>
        <v>0</v>
      </c>
      <c r="F977" s="404">
        <f t="shared" si="268"/>
        <v>0</v>
      </c>
      <c r="G977" s="404">
        <f t="shared" si="269"/>
        <v>0</v>
      </c>
      <c r="H977" s="404">
        <f t="shared" si="261"/>
        <v>0</v>
      </c>
      <c r="I977" s="404">
        <f>'F4.2'!W190</f>
        <v>0</v>
      </c>
      <c r="J977" s="404">
        <f>'F4.2'!AV190</f>
        <v>0</v>
      </c>
      <c r="K977" s="405"/>
      <c r="L977" s="405"/>
      <c r="M977" s="404">
        <f t="shared" si="265"/>
        <v>0</v>
      </c>
      <c r="N977" s="404">
        <f t="shared" si="263"/>
        <v>0</v>
      </c>
    </row>
    <row r="978" spans="1:14" hidden="1" outlineLevel="1">
      <c r="A978" s="18">
        <f t="shared" ref="A978:E978" si="324">A585</f>
        <v>15.5</v>
      </c>
      <c r="B978" s="372" t="str">
        <f t="shared" si="324"/>
        <v>Conveyor gravity takeup infrastructure strengthening work</v>
      </c>
      <c r="C978" s="53" t="str">
        <f t="shared" si="324"/>
        <v>Yet to be approved</v>
      </c>
      <c r="D978" s="403" t="str">
        <f t="shared" si="324"/>
        <v>-</v>
      </c>
      <c r="E978" s="118">
        <f t="shared" si="324"/>
        <v>0</v>
      </c>
      <c r="F978" s="404">
        <f t="shared" si="268"/>
        <v>0</v>
      </c>
      <c r="G978" s="404">
        <f t="shared" si="269"/>
        <v>0</v>
      </c>
      <c r="H978" s="404">
        <f t="shared" si="261"/>
        <v>0</v>
      </c>
      <c r="I978" s="404">
        <f>'F4.2'!W191</f>
        <v>0</v>
      </c>
      <c r="J978" s="404">
        <f>'F4.2'!AV191</f>
        <v>0</v>
      </c>
      <c r="K978" s="405"/>
      <c r="L978" s="405"/>
      <c r="M978" s="404">
        <f t="shared" si="265"/>
        <v>0</v>
      </c>
      <c r="N978" s="404">
        <f t="shared" si="263"/>
        <v>0</v>
      </c>
    </row>
    <row r="979" spans="1:14" ht="30" hidden="1" outlineLevel="1">
      <c r="A979" s="18">
        <f t="shared" ref="A979:E979" si="325">A586</f>
        <v>15.6</v>
      </c>
      <c r="B979" s="372" t="str">
        <f t="shared" si="325"/>
        <v>U-8 CHP apron feeder-I to Conveyor 1 A/B chute modification work .</v>
      </c>
      <c r="C979" s="53" t="str">
        <f t="shared" si="325"/>
        <v>Yet to be approved</v>
      </c>
      <c r="D979" s="403" t="str">
        <f t="shared" si="325"/>
        <v>-</v>
      </c>
      <c r="E979" s="118">
        <f t="shared" si="325"/>
        <v>0</v>
      </c>
      <c r="F979" s="404">
        <f t="shared" si="268"/>
        <v>0</v>
      </c>
      <c r="G979" s="404">
        <f t="shared" si="269"/>
        <v>0</v>
      </c>
      <c r="H979" s="404">
        <f t="shared" si="261"/>
        <v>0</v>
      </c>
      <c r="I979" s="404">
        <f>'F4.2'!W192</f>
        <v>0</v>
      </c>
      <c r="J979" s="404">
        <f>'F4.2'!AV192</f>
        <v>0</v>
      </c>
      <c r="K979" s="405"/>
      <c r="L979" s="405"/>
      <c r="M979" s="404">
        <f t="shared" si="265"/>
        <v>0</v>
      </c>
      <c r="N979" s="404">
        <f t="shared" si="263"/>
        <v>0</v>
      </c>
    </row>
    <row r="980" spans="1:14" ht="15.75" hidden="1" outlineLevel="1">
      <c r="A980" s="271">
        <f t="shared" ref="A980:E980" si="326">A587</f>
        <v>16</v>
      </c>
      <c r="B980" s="272" t="str">
        <f t="shared" si="326"/>
        <v>DPR for stabiliazation of Coal Handling Performance.</v>
      </c>
      <c r="C980" s="53" t="str">
        <f t="shared" si="326"/>
        <v>Yet to be approved</v>
      </c>
      <c r="D980" s="403" t="str">
        <f t="shared" si="326"/>
        <v>-</v>
      </c>
      <c r="E980" s="118">
        <f t="shared" si="326"/>
        <v>0</v>
      </c>
      <c r="F980" s="404">
        <f t="shared" si="268"/>
        <v>0</v>
      </c>
      <c r="G980" s="404">
        <f t="shared" si="269"/>
        <v>0</v>
      </c>
      <c r="H980" s="404">
        <f t="shared" si="261"/>
        <v>0</v>
      </c>
      <c r="I980" s="404">
        <f>'F4.2'!W193</f>
        <v>0</v>
      </c>
      <c r="J980" s="404">
        <f>'F4.2'!AV193</f>
        <v>0</v>
      </c>
      <c r="K980" s="405"/>
      <c r="L980" s="405"/>
      <c r="M980" s="404">
        <f t="shared" si="265"/>
        <v>0</v>
      </c>
      <c r="N980" s="404">
        <f t="shared" si="263"/>
        <v>0</v>
      </c>
    </row>
    <row r="981" spans="1:14" hidden="1" outlineLevel="1">
      <c r="A981" s="18">
        <f t="shared" ref="A981:E981" si="327">A588</f>
        <v>16.100000000000001</v>
      </c>
      <c r="B981" s="372" t="str">
        <f t="shared" si="327"/>
        <v xml:space="preserve">Drive modification of Stacker Reclaimer slewing system. </v>
      </c>
      <c r="C981" s="53" t="str">
        <f t="shared" si="327"/>
        <v>Yet to be approved</v>
      </c>
      <c r="D981" s="403" t="str">
        <f t="shared" si="327"/>
        <v>-</v>
      </c>
      <c r="E981" s="118">
        <f t="shared" si="327"/>
        <v>0</v>
      </c>
      <c r="F981" s="404">
        <f t="shared" si="268"/>
        <v>0</v>
      </c>
      <c r="G981" s="404">
        <f t="shared" si="269"/>
        <v>0</v>
      </c>
      <c r="H981" s="404">
        <f t="shared" si="261"/>
        <v>0</v>
      </c>
      <c r="I981" s="404">
        <f>'F4.2'!W194</f>
        <v>0</v>
      </c>
      <c r="J981" s="404">
        <f>'F4.2'!AV194</f>
        <v>0</v>
      </c>
      <c r="K981" s="405"/>
      <c r="L981" s="405"/>
      <c r="M981" s="404">
        <f t="shared" si="265"/>
        <v>0</v>
      </c>
      <c r="N981" s="404">
        <f t="shared" si="263"/>
        <v>0</v>
      </c>
    </row>
    <row r="982" spans="1:14" hidden="1" outlineLevel="1">
      <c r="A982" s="18">
        <f t="shared" ref="A982:E982" si="328">A589</f>
        <v>16.2</v>
      </c>
      <c r="B982" s="372" t="str">
        <f t="shared" si="328"/>
        <v>Retrofitting of Side Arm Charger-I &amp; II at CHP U-8</v>
      </c>
      <c r="C982" s="53" t="str">
        <f t="shared" si="328"/>
        <v>Yet to be approved</v>
      </c>
      <c r="D982" s="403" t="str">
        <f t="shared" si="328"/>
        <v>-</v>
      </c>
      <c r="E982" s="118">
        <f t="shared" si="328"/>
        <v>0</v>
      </c>
      <c r="F982" s="404">
        <f t="shared" si="268"/>
        <v>0</v>
      </c>
      <c r="G982" s="404">
        <f t="shared" si="269"/>
        <v>0</v>
      </c>
      <c r="H982" s="404">
        <f t="shared" si="261"/>
        <v>0</v>
      </c>
      <c r="I982" s="404">
        <f>'F4.2'!W195</f>
        <v>0</v>
      </c>
      <c r="J982" s="404">
        <f>'F4.2'!AV195</f>
        <v>0</v>
      </c>
      <c r="K982" s="405"/>
      <c r="L982" s="405"/>
      <c r="M982" s="404">
        <f t="shared" si="265"/>
        <v>0</v>
      </c>
      <c r="N982" s="404">
        <f t="shared" si="263"/>
        <v>0</v>
      </c>
    </row>
    <row r="983" spans="1:14" hidden="1" outlineLevel="1">
      <c r="A983" s="18">
        <f t="shared" ref="A983:E983" si="329">A590</f>
        <v>16.3</v>
      </c>
      <c r="B983" s="372" t="str">
        <f t="shared" si="329"/>
        <v>Upgradation of GE/Schineder make PLC system atU-8 CHP.</v>
      </c>
      <c r="C983" s="53" t="str">
        <f t="shared" si="329"/>
        <v>Yet to be approved</v>
      </c>
      <c r="D983" s="403" t="str">
        <f t="shared" si="329"/>
        <v>-</v>
      </c>
      <c r="E983" s="118">
        <f t="shared" si="329"/>
        <v>0</v>
      </c>
      <c r="F983" s="404">
        <f t="shared" si="268"/>
        <v>0</v>
      </c>
      <c r="G983" s="404">
        <f t="shared" si="269"/>
        <v>0</v>
      </c>
      <c r="H983" s="404">
        <f t="shared" si="261"/>
        <v>0</v>
      </c>
      <c r="I983" s="404">
        <f>'F4.2'!W196</f>
        <v>0</v>
      </c>
      <c r="J983" s="404">
        <f>'F4.2'!AV196</f>
        <v>0</v>
      </c>
      <c r="K983" s="405"/>
      <c r="L983" s="405"/>
      <c r="M983" s="404">
        <f t="shared" si="265"/>
        <v>0</v>
      </c>
      <c r="N983" s="404">
        <f t="shared" si="263"/>
        <v>0</v>
      </c>
    </row>
    <row r="984" spans="1:14" hidden="1" outlineLevel="1">
      <c r="A984" s="18">
        <f t="shared" ref="A984:E984" si="330">A591</f>
        <v>16.399999999999999</v>
      </c>
      <c r="B984" s="372" t="str">
        <f t="shared" si="330"/>
        <v>Refurbishment of Apron Feeder at CHP U-8.</v>
      </c>
      <c r="C984" s="53" t="str">
        <f t="shared" si="330"/>
        <v>Yet to be approved</v>
      </c>
      <c r="D984" s="403" t="str">
        <f t="shared" si="330"/>
        <v>-</v>
      </c>
      <c r="E984" s="118">
        <f t="shared" si="330"/>
        <v>0</v>
      </c>
      <c r="F984" s="404">
        <f t="shared" si="268"/>
        <v>0</v>
      </c>
      <c r="G984" s="404">
        <f t="shared" si="269"/>
        <v>0</v>
      </c>
      <c r="H984" s="404">
        <f t="shared" si="261"/>
        <v>0</v>
      </c>
      <c r="I984" s="404">
        <f>'F4.2'!W197</f>
        <v>0</v>
      </c>
      <c r="J984" s="404">
        <f>'F4.2'!AV197</f>
        <v>0</v>
      </c>
      <c r="K984" s="405"/>
      <c r="L984" s="405"/>
      <c r="M984" s="404">
        <f t="shared" si="265"/>
        <v>0</v>
      </c>
      <c r="N984" s="404">
        <f t="shared" si="263"/>
        <v>0</v>
      </c>
    </row>
    <row r="985" spans="1:14" ht="30" hidden="1" outlineLevel="1">
      <c r="A985" s="18">
        <f t="shared" ref="A985:E985" si="331">A592</f>
        <v>16.5</v>
      </c>
      <c r="B985" s="372" t="str">
        <f t="shared" si="331"/>
        <v>Provision of moveable stacker and crusher in CHP coal stack yard at CHP U-8.</v>
      </c>
      <c r="C985" s="53" t="str">
        <f t="shared" si="331"/>
        <v>Yet to be approved</v>
      </c>
      <c r="D985" s="403" t="str">
        <f t="shared" si="331"/>
        <v>-</v>
      </c>
      <c r="E985" s="118">
        <f t="shared" si="331"/>
        <v>0</v>
      </c>
      <c r="F985" s="404">
        <f t="shared" si="268"/>
        <v>0</v>
      </c>
      <c r="G985" s="404">
        <f t="shared" si="269"/>
        <v>0</v>
      </c>
      <c r="H985" s="404">
        <f t="shared" si="261"/>
        <v>0</v>
      </c>
      <c r="I985" s="404">
        <f>'F4.2'!W198</f>
        <v>0</v>
      </c>
      <c r="J985" s="404">
        <f>'F4.2'!AV198</f>
        <v>0</v>
      </c>
      <c r="K985" s="405"/>
      <c r="L985" s="405"/>
      <c r="M985" s="404">
        <f t="shared" si="265"/>
        <v>0</v>
      </c>
      <c r="N985" s="404">
        <f t="shared" si="263"/>
        <v>0</v>
      </c>
    </row>
    <row r="986" spans="1:14" hidden="1" outlineLevel="1">
      <c r="A986" s="18">
        <f t="shared" ref="A986:E986" si="332">A593</f>
        <v>16.600000000000001</v>
      </c>
      <c r="B986" s="372" t="str">
        <f t="shared" si="332"/>
        <v>Procurement of Loco &amp; Bulldozer at CHP U-8.</v>
      </c>
      <c r="C986" s="53" t="str">
        <f t="shared" si="332"/>
        <v>Yet to be approved</v>
      </c>
      <c r="D986" s="403" t="str">
        <f t="shared" si="332"/>
        <v>-</v>
      </c>
      <c r="E986" s="118">
        <f t="shared" si="332"/>
        <v>0</v>
      </c>
      <c r="F986" s="404">
        <f t="shared" si="268"/>
        <v>0</v>
      </c>
      <c r="G986" s="404">
        <f t="shared" si="269"/>
        <v>0</v>
      </c>
      <c r="H986" s="404">
        <f t="shared" si="261"/>
        <v>0</v>
      </c>
      <c r="I986" s="404">
        <f>'F4.2'!W199</f>
        <v>0</v>
      </c>
      <c r="J986" s="404">
        <f>'F4.2'!AV199</f>
        <v>0</v>
      </c>
      <c r="K986" s="405"/>
      <c r="L986" s="405"/>
      <c r="M986" s="404">
        <f t="shared" si="265"/>
        <v>0</v>
      </c>
      <c r="N986" s="404">
        <f t="shared" si="263"/>
        <v>0</v>
      </c>
    </row>
    <row r="987" spans="1:14" ht="31.5" hidden="1" outlineLevel="1">
      <c r="A987" s="271">
        <f t="shared" ref="A987:E987" si="333">A594</f>
        <v>17</v>
      </c>
      <c r="B987" s="272" t="str">
        <f t="shared" si="333"/>
        <v>DPR on dry fly ash utilisation improvement scheme for AHP U-8 NPTPS Parli-V.</v>
      </c>
      <c r="C987" s="53" t="str">
        <f t="shared" si="333"/>
        <v>Yet to be approved</v>
      </c>
      <c r="D987" s="403" t="str">
        <f t="shared" si="333"/>
        <v>-</v>
      </c>
      <c r="E987" s="118">
        <f t="shared" si="333"/>
        <v>0</v>
      </c>
      <c r="F987" s="404">
        <f t="shared" si="268"/>
        <v>0</v>
      </c>
      <c r="G987" s="404">
        <f t="shared" si="269"/>
        <v>0</v>
      </c>
      <c r="H987" s="404">
        <f t="shared" ref="H987:H1050" si="334">F987-G987</f>
        <v>0</v>
      </c>
      <c r="I987" s="404">
        <f>'F4.2'!W200</f>
        <v>0</v>
      </c>
      <c r="J987" s="404">
        <f>'F4.2'!AV200</f>
        <v>0</v>
      </c>
      <c r="K987" s="405"/>
      <c r="L987" s="405"/>
      <c r="M987" s="404">
        <f t="shared" si="265"/>
        <v>0</v>
      </c>
      <c r="N987" s="404">
        <f t="shared" ref="N987:N1050" si="335">H987+I987-M987</f>
        <v>0</v>
      </c>
    </row>
    <row r="988" spans="1:14" ht="30" hidden="1" outlineLevel="1">
      <c r="A988" s="18">
        <f t="shared" ref="A988:E988" si="336">A595</f>
        <v>17.100000000000001</v>
      </c>
      <c r="B988" s="372" t="str">
        <f t="shared" si="336"/>
        <v>Design, supply, erection, installation &amp; comissioning of intermediate silo with sub system at AHP U-8.</v>
      </c>
      <c r="C988" s="53" t="str">
        <f t="shared" si="336"/>
        <v>Yet to be approved</v>
      </c>
      <c r="D988" s="403" t="str">
        <f t="shared" si="336"/>
        <v>-</v>
      </c>
      <c r="E988" s="118">
        <f t="shared" si="336"/>
        <v>0</v>
      </c>
      <c r="F988" s="404">
        <f t="shared" si="268"/>
        <v>0</v>
      </c>
      <c r="G988" s="404">
        <f t="shared" si="269"/>
        <v>0</v>
      </c>
      <c r="H988" s="404">
        <f t="shared" si="334"/>
        <v>0</v>
      </c>
      <c r="I988" s="404">
        <f>'F4.2'!W201</f>
        <v>0</v>
      </c>
      <c r="J988" s="404">
        <f>'F4.2'!AV201</f>
        <v>0</v>
      </c>
      <c r="K988" s="405"/>
      <c r="L988" s="405"/>
      <c r="M988" s="404">
        <f t="shared" ref="M988:M1051" si="337">SUM(J988:L988)</f>
        <v>0</v>
      </c>
      <c r="N988" s="404">
        <f t="shared" si="335"/>
        <v>0</v>
      </c>
    </row>
    <row r="989" spans="1:14" ht="31.5" hidden="1" outlineLevel="1">
      <c r="A989" s="271">
        <f t="shared" ref="A989:E989" si="338">A596</f>
        <v>18</v>
      </c>
      <c r="B989" s="272" t="str">
        <f t="shared" si="338"/>
        <v>DPR on ash handling plant improvement scheme for AHP U-8 NPTPS Parli-V.</v>
      </c>
      <c r="C989" s="53" t="str">
        <f t="shared" si="338"/>
        <v>Yet to be approved</v>
      </c>
      <c r="D989" s="403" t="str">
        <f t="shared" si="338"/>
        <v>-</v>
      </c>
      <c r="E989" s="118">
        <f t="shared" si="338"/>
        <v>0</v>
      </c>
      <c r="F989" s="404">
        <f t="shared" ref="F989:F1052" si="339">F596+I596</f>
        <v>0</v>
      </c>
      <c r="G989" s="404">
        <f t="shared" ref="G989:G1052" si="340">G596+M596</f>
        <v>0</v>
      </c>
      <c r="H989" s="404">
        <f t="shared" si="334"/>
        <v>0</v>
      </c>
      <c r="I989" s="404">
        <f>'F4.2'!W202</f>
        <v>0</v>
      </c>
      <c r="J989" s="404">
        <f>'F4.2'!AV202</f>
        <v>0</v>
      </c>
      <c r="K989" s="405"/>
      <c r="L989" s="405"/>
      <c r="M989" s="404">
        <f t="shared" si="337"/>
        <v>0</v>
      </c>
      <c r="N989" s="404">
        <f t="shared" si="335"/>
        <v>0</v>
      </c>
    </row>
    <row r="990" spans="1:14" ht="30" hidden="1" outlineLevel="1">
      <c r="A990" s="18">
        <f t="shared" ref="A990:E990" si="341">A597</f>
        <v>18.100000000000001</v>
      </c>
      <c r="B990" s="372" t="str">
        <f t="shared" si="341"/>
        <v xml:space="preserve"> Design, supply, erection &amp; comissioning of weigh bridge for silo at AHP U-8.</v>
      </c>
      <c r="C990" s="53" t="str">
        <f t="shared" si="341"/>
        <v>Yet to be approved</v>
      </c>
      <c r="D990" s="403" t="str">
        <f t="shared" si="341"/>
        <v>-</v>
      </c>
      <c r="E990" s="118">
        <f t="shared" si="341"/>
        <v>0</v>
      </c>
      <c r="F990" s="404">
        <f t="shared" si="339"/>
        <v>0</v>
      </c>
      <c r="G990" s="404">
        <f t="shared" si="340"/>
        <v>0</v>
      </c>
      <c r="H990" s="404">
        <f t="shared" si="334"/>
        <v>0</v>
      </c>
      <c r="I990" s="404">
        <f>'F4.2'!W203</f>
        <v>0</v>
      </c>
      <c r="J990" s="404">
        <f>'F4.2'!AV203</f>
        <v>0</v>
      </c>
      <c r="K990" s="405"/>
      <c r="L990" s="405"/>
      <c r="M990" s="404">
        <f t="shared" si="337"/>
        <v>0</v>
      </c>
      <c r="N990" s="404">
        <f t="shared" si="335"/>
        <v>0</v>
      </c>
    </row>
    <row r="991" spans="1:14" ht="30" hidden="1" outlineLevel="1">
      <c r="A991" s="18">
        <f t="shared" ref="A991:E991" si="342">A598</f>
        <v>18.2</v>
      </c>
      <c r="B991" s="372" t="str">
        <f t="shared" si="342"/>
        <v>Supply, installation &amp; comissioning of energy efficient air compressor at AHP U-8.</v>
      </c>
      <c r="C991" s="53" t="str">
        <f t="shared" si="342"/>
        <v>Yet to be approved</v>
      </c>
      <c r="D991" s="403" t="str">
        <f t="shared" si="342"/>
        <v>-</v>
      </c>
      <c r="E991" s="118">
        <f t="shared" si="342"/>
        <v>0</v>
      </c>
      <c r="F991" s="404">
        <f t="shared" si="339"/>
        <v>0</v>
      </c>
      <c r="G991" s="404">
        <f t="shared" si="340"/>
        <v>0</v>
      </c>
      <c r="H991" s="404">
        <f t="shared" si="334"/>
        <v>0</v>
      </c>
      <c r="I991" s="404">
        <f>'F4.2'!W204</f>
        <v>0</v>
      </c>
      <c r="J991" s="404">
        <f>'F4.2'!AV204</f>
        <v>0</v>
      </c>
      <c r="K991" s="405"/>
      <c r="L991" s="405"/>
      <c r="M991" s="404">
        <f t="shared" si="337"/>
        <v>0</v>
      </c>
      <c r="N991" s="404">
        <f t="shared" si="335"/>
        <v>0</v>
      </c>
    </row>
    <row r="992" spans="1:14" ht="60" hidden="1" outlineLevel="1">
      <c r="A992" s="18">
        <f t="shared" ref="A992:E992" si="343">A599</f>
        <v>18.3</v>
      </c>
      <c r="B992" s="372" t="str">
        <f t="shared" si="343"/>
        <v xml:space="preserve"> PROCUREMENT OF COMPLETE ASSEMBLY OF SAM MAKE AR-150/510 PUMPS (2 NOS) FOR REPLACEMENT OF ASH SLURRY PUMPS OF BOTTOM ASH SLURRY DISPOSAL FROM SLURRY TANK TO ASH BUND IN SLURRY PUMP HOUSE. </v>
      </c>
      <c r="C992" s="53" t="str">
        <f t="shared" si="343"/>
        <v>Yet to be approved</v>
      </c>
      <c r="D992" s="403" t="str">
        <f t="shared" si="343"/>
        <v>-</v>
      </c>
      <c r="E992" s="118">
        <f t="shared" si="343"/>
        <v>0</v>
      </c>
      <c r="F992" s="404">
        <f t="shared" si="339"/>
        <v>0</v>
      </c>
      <c r="G992" s="404">
        <f t="shared" si="340"/>
        <v>0</v>
      </c>
      <c r="H992" s="404">
        <f t="shared" si="334"/>
        <v>0</v>
      </c>
      <c r="I992" s="404">
        <f>'F4.2'!W205</f>
        <v>0</v>
      </c>
      <c r="J992" s="404">
        <f>'F4.2'!AV205</f>
        <v>0</v>
      </c>
      <c r="K992" s="405"/>
      <c r="L992" s="405"/>
      <c r="M992" s="404">
        <f t="shared" si="337"/>
        <v>0</v>
      </c>
      <c r="N992" s="404">
        <f t="shared" si="335"/>
        <v>0</v>
      </c>
    </row>
    <row r="993" spans="1:14" ht="60" hidden="1" outlineLevel="1">
      <c r="A993" s="18">
        <f t="shared" ref="A993:E993" si="344">A600</f>
        <v>18.399999999999999</v>
      </c>
      <c r="B993" s="372" t="str">
        <f t="shared" si="344"/>
        <v>PROCUREMENT OF COMPLETE ASSEMBLY OF SAM MAKE ZM-II 530/02 (2 NOS) FOR REPLACEMENT OF HP PUMPS OF BOTTOM ASH &amp; COARSE ASH EVACUATION FROM BA/CA HOPPERS TO SLURRY TANK IN ASH WATER PUMP HOUSE. 0.75 0.89</v>
      </c>
      <c r="C993" s="53" t="str">
        <f t="shared" si="344"/>
        <v>Yet to be approved</v>
      </c>
      <c r="D993" s="403" t="str">
        <f t="shared" si="344"/>
        <v>-</v>
      </c>
      <c r="E993" s="118">
        <f t="shared" si="344"/>
        <v>0</v>
      </c>
      <c r="F993" s="404">
        <f t="shared" si="339"/>
        <v>0</v>
      </c>
      <c r="G993" s="404">
        <f t="shared" si="340"/>
        <v>0</v>
      </c>
      <c r="H993" s="404">
        <f t="shared" si="334"/>
        <v>0</v>
      </c>
      <c r="I993" s="404">
        <f>'F4.2'!W206</f>
        <v>0</v>
      </c>
      <c r="J993" s="404">
        <f>'F4.2'!AV206</f>
        <v>0</v>
      </c>
      <c r="K993" s="405"/>
      <c r="L993" s="405"/>
      <c r="M993" s="404">
        <f t="shared" si="337"/>
        <v>0</v>
      </c>
      <c r="N993" s="404">
        <f t="shared" si="335"/>
        <v>0</v>
      </c>
    </row>
    <row r="994" spans="1:14" ht="30" hidden="1" outlineLevel="1">
      <c r="A994" s="18">
        <f t="shared" ref="A994:E994" si="345">A601</f>
        <v>18.5</v>
      </c>
      <c r="B994" s="372" t="str">
        <f t="shared" si="345"/>
        <v>Procurement of vacuum pumps complete assembly for AHP U-8 NPTPS Parli-V.</v>
      </c>
      <c r="C994" s="53" t="str">
        <f t="shared" si="345"/>
        <v>Yet to be approved</v>
      </c>
      <c r="D994" s="403" t="str">
        <f t="shared" si="345"/>
        <v>-</v>
      </c>
      <c r="E994" s="118">
        <f t="shared" si="345"/>
        <v>0</v>
      </c>
      <c r="F994" s="404">
        <f t="shared" si="339"/>
        <v>0</v>
      </c>
      <c r="G994" s="404">
        <f t="shared" si="340"/>
        <v>0</v>
      </c>
      <c r="H994" s="404">
        <f t="shared" si="334"/>
        <v>0</v>
      </c>
      <c r="I994" s="404">
        <f>'F4.2'!W207</f>
        <v>0</v>
      </c>
      <c r="J994" s="404">
        <f>'F4.2'!AV207</f>
        <v>0</v>
      </c>
      <c r="K994" s="405"/>
      <c r="L994" s="405"/>
      <c r="M994" s="404">
        <f t="shared" si="337"/>
        <v>0</v>
      </c>
      <c r="N994" s="404">
        <f t="shared" si="335"/>
        <v>0</v>
      </c>
    </row>
    <row r="995" spans="1:14" ht="30" hidden="1" outlineLevel="1">
      <c r="A995" s="18">
        <f t="shared" ref="A995:E995" si="346">A602</f>
        <v>18.600000000000001</v>
      </c>
      <c r="B995" s="372" t="str">
        <f t="shared" si="346"/>
        <v>Procurement of vacuum pumps complete assembly for AHP U-8 NPTPS Parli-V.</v>
      </c>
      <c r="C995" s="53" t="str">
        <f t="shared" si="346"/>
        <v>Yet to be approved</v>
      </c>
      <c r="D995" s="403" t="str">
        <f t="shared" si="346"/>
        <v>-</v>
      </c>
      <c r="E995" s="118">
        <f t="shared" si="346"/>
        <v>0</v>
      </c>
      <c r="F995" s="404">
        <f t="shared" si="339"/>
        <v>0</v>
      </c>
      <c r="G995" s="404">
        <f t="shared" si="340"/>
        <v>0</v>
      </c>
      <c r="H995" s="404">
        <f t="shared" si="334"/>
        <v>0</v>
      </c>
      <c r="I995" s="404">
        <f>'F4.2'!W208</f>
        <v>0</v>
      </c>
      <c r="J995" s="404">
        <f>'F4.2'!AV208</f>
        <v>0</v>
      </c>
      <c r="K995" s="405"/>
      <c r="L995" s="405"/>
      <c r="M995" s="404">
        <f t="shared" si="337"/>
        <v>0</v>
      </c>
      <c r="N995" s="404">
        <f t="shared" si="335"/>
        <v>0</v>
      </c>
    </row>
    <row r="996" spans="1:14" ht="30" hidden="1" outlineLevel="1">
      <c r="A996" s="18">
        <f t="shared" ref="A996:E996" si="347">A603</f>
        <v>18.7</v>
      </c>
      <c r="B996" s="372" t="str">
        <f t="shared" si="347"/>
        <v>Procurement of Feed Gate Complete Assembly along with modified metallurgy to enhance the life of Clinker Grinder.</v>
      </c>
      <c r="C996" s="53" t="str">
        <f t="shared" si="347"/>
        <v>Yet to be approved</v>
      </c>
      <c r="D996" s="403" t="str">
        <f t="shared" si="347"/>
        <v>-</v>
      </c>
      <c r="E996" s="118">
        <f t="shared" si="347"/>
        <v>0</v>
      </c>
      <c r="F996" s="404">
        <f t="shared" si="339"/>
        <v>0</v>
      </c>
      <c r="G996" s="404">
        <f t="shared" si="340"/>
        <v>0</v>
      </c>
      <c r="H996" s="404">
        <f t="shared" si="334"/>
        <v>0</v>
      </c>
      <c r="I996" s="404">
        <f>'F4.2'!W209</f>
        <v>0</v>
      </c>
      <c r="J996" s="404">
        <f>'F4.2'!AV209</f>
        <v>0</v>
      </c>
      <c r="K996" s="405"/>
      <c r="L996" s="405"/>
      <c r="M996" s="404">
        <f t="shared" si="337"/>
        <v>0</v>
      </c>
      <c r="N996" s="404">
        <f t="shared" si="335"/>
        <v>0</v>
      </c>
    </row>
    <row r="997" spans="1:14" ht="30" hidden="1" outlineLevel="1">
      <c r="A997" s="18">
        <f t="shared" ref="A997:E997" si="348">A604</f>
        <v>18.8</v>
      </c>
      <c r="B997" s="372" t="str">
        <f t="shared" si="348"/>
        <v>Procurement of Double Roll Clinker Grinder Complete Assembly with Drive Unit installed at AHP</v>
      </c>
      <c r="C997" s="53" t="str">
        <f t="shared" si="348"/>
        <v>Yet to be approved</v>
      </c>
      <c r="D997" s="403" t="str">
        <f t="shared" si="348"/>
        <v>-</v>
      </c>
      <c r="E997" s="118">
        <f t="shared" si="348"/>
        <v>0</v>
      </c>
      <c r="F997" s="404">
        <f t="shared" si="339"/>
        <v>0</v>
      </c>
      <c r="G997" s="404">
        <f t="shared" si="340"/>
        <v>0</v>
      </c>
      <c r="H997" s="404">
        <f t="shared" si="334"/>
        <v>0</v>
      </c>
      <c r="I997" s="404">
        <f>'F4.2'!W210</f>
        <v>0</v>
      </c>
      <c r="J997" s="404">
        <f>'F4.2'!AV210</f>
        <v>0</v>
      </c>
      <c r="K997" s="405"/>
      <c r="L997" s="405"/>
      <c r="M997" s="404">
        <f t="shared" si="337"/>
        <v>0</v>
      </c>
      <c r="N997" s="404">
        <f t="shared" si="335"/>
        <v>0</v>
      </c>
    </row>
    <row r="998" spans="1:14" ht="30" hidden="1" outlineLevel="1">
      <c r="A998" s="18">
        <f t="shared" ref="A998:E998" si="349">A605</f>
        <v>18.899999999999999</v>
      </c>
      <c r="B998" s="372" t="str">
        <f t="shared" si="349"/>
        <v>Procurement of Instrument Air Dryers assembly for performance improvement</v>
      </c>
      <c r="C998" s="53" t="str">
        <f t="shared" si="349"/>
        <v>Yet to be approved</v>
      </c>
      <c r="D998" s="403" t="str">
        <f t="shared" si="349"/>
        <v>-</v>
      </c>
      <c r="E998" s="118">
        <f t="shared" si="349"/>
        <v>0</v>
      </c>
      <c r="F998" s="404">
        <f t="shared" si="339"/>
        <v>0</v>
      </c>
      <c r="G998" s="404">
        <f t="shared" si="340"/>
        <v>0</v>
      </c>
      <c r="H998" s="404">
        <f t="shared" si="334"/>
        <v>0</v>
      </c>
      <c r="I998" s="404">
        <f>'F4.2'!W211</f>
        <v>0</v>
      </c>
      <c r="J998" s="404">
        <f>'F4.2'!AV211</f>
        <v>0</v>
      </c>
      <c r="K998" s="405"/>
      <c r="L998" s="405"/>
      <c r="M998" s="404">
        <f t="shared" si="337"/>
        <v>0</v>
      </c>
      <c r="N998" s="404">
        <f t="shared" si="335"/>
        <v>0</v>
      </c>
    </row>
    <row r="999" spans="1:14" ht="60" hidden="1" outlineLevel="1">
      <c r="A999" s="18">
        <f t="shared" ref="A999:E999" si="350">A606</f>
        <v>18.100000000000001</v>
      </c>
      <c r="B999" s="372" t="str">
        <f t="shared" si="350"/>
        <v>Procurement of various types of Isolation Valves assembly, Dome Valves assembly, Root Valve Assembly &amp; Expansion Bellows Assembly for Dry Ash Conveing performance improvement</v>
      </c>
      <c r="C999" s="53" t="str">
        <f t="shared" si="350"/>
        <v>Yet to be approved</v>
      </c>
      <c r="D999" s="403" t="str">
        <f t="shared" si="350"/>
        <v>-</v>
      </c>
      <c r="E999" s="118">
        <f t="shared" si="350"/>
        <v>0</v>
      </c>
      <c r="F999" s="404">
        <f t="shared" si="339"/>
        <v>0</v>
      </c>
      <c r="G999" s="404">
        <f t="shared" si="340"/>
        <v>0</v>
      </c>
      <c r="H999" s="404">
        <f t="shared" si="334"/>
        <v>0</v>
      </c>
      <c r="I999" s="404">
        <f>'F4.2'!W212</f>
        <v>0</v>
      </c>
      <c r="J999" s="404">
        <f>'F4.2'!AV212</f>
        <v>0</v>
      </c>
      <c r="K999" s="405"/>
      <c r="L999" s="405"/>
      <c r="M999" s="404">
        <f t="shared" si="337"/>
        <v>0</v>
      </c>
      <c r="N999" s="404">
        <f t="shared" si="335"/>
        <v>0</v>
      </c>
    </row>
    <row r="1000" spans="1:14" ht="31.5" hidden="1" outlineLevel="1">
      <c r="A1000" s="271">
        <f t="shared" ref="A1000:E1000" si="351">A607</f>
        <v>19</v>
      </c>
      <c r="B1000" s="272" t="str">
        <f t="shared" si="351"/>
        <v>DPR on ash handling plant improvement scheme for AHP U-8 NPTPS Parli-V.</v>
      </c>
      <c r="C1000" s="53" t="str">
        <f t="shared" si="351"/>
        <v>Yet to be approved</v>
      </c>
      <c r="D1000" s="403" t="str">
        <f t="shared" si="351"/>
        <v>-</v>
      </c>
      <c r="E1000" s="118">
        <f t="shared" si="351"/>
        <v>0</v>
      </c>
      <c r="F1000" s="404">
        <f t="shared" si="339"/>
        <v>0</v>
      </c>
      <c r="G1000" s="404">
        <f t="shared" si="340"/>
        <v>0</v>
      </c>
      <c r="H1000" s="404">
        <f t="shared" si="334"/>
        <v>0</v>
      </c>
      <c r="I1000" s="404">
        <f>'F4.2'!W213</f>
        <v>0</v>
      </c>
      <c r="J1000" s="404">
        <f>'F4.2'!AV213</f>
        <v>0</v>
      </c>
      <c r="K1000" s="405"/>
      <c r="L1000" s="405"/>
      <c r="M1000" s="404">
        <f t="shared" si="337"/>
        <v>0</v>
      </c>
      <c r="N1000" s="404">
        <f t="shared" si="335"/>
        <v>0</v>
      </c>
    </row>
    <row r="1001" spans="1:14" ht="30" hidden="1" outlineLevel="1">
      <c r="A1001" s="18">
        <f t="shared" ref="A1001:E1001" si="352">A608</f>
        <v>19.100000000000001</v>
      </c>
      <c r="B1001" s="372" t="str">
        <f t="shared" si="352"/>
        <v>Design, supply, erection, installation &amp; comissioning of DM water close loop cooling system for air compressors at AHP U-8.</v>
      </c>
      <c r="C1001" s="53" t="str">
        <f t="shared" si="352"/>
        <v>Yet to be approved</v>
      </c>
      <c r="D1001" s="403" t="str">
        <f t="shared" si="352"/>
        <v>-</v>
      </c>
      <c r="E1001" s="118">
        <f t="shared" si="352"/>
        <v>0</v>
      </c>
      <c r="F1001" s="404">
        <f t="shared" si="339"/>
        <v>0</v>
      </c>
      <c r="G1001" s="404">
        <f t="shared" si="340"/>
        <v>0</v>
      </c>
      <c r="H1001" s="404">
        <f t="shared" si="334"/>
        <v>0</v>
      </c>
      <c r="I1001" s="404">
        <f>'F4.2'!W214</f>
        <v>0</v>
      </c>
      <c r="J1001" s="404">
        <f>'F4.2'!AV214</f>
        <v>0</v>
      </c>
      <c r="K1001" s="405"/>
      <c r="L1001" s="405"/>
      <c r="M1001" s="404">
        <f t="shared" si="337"/>
        <v>0</v>
      </c>
      <c r="N1001" s="404">
        <f t="shared" si="335"/>
        <v>0</v>
      </c>
    </row>
    <row r="1002" spans="1:14" ht="30" hidden="1" outlineLevel="1">
      <c r="A1002" s="18">
        <f t="shared" ref="A1002:E1002" si="353">A609</f>
        <v>19.2</v>
      </c>
      <c r="B1002" s="372" t="str">
        <f t="shared" si="353"/>
        <v>Up-gradation of Existing Schneider make PLC (HMI + PLC hardware) installed at AHP Unit -8 at Parli TPS.</v>
      </c>
      <c r="C1002" s="53" t="str">
        <f t="shared" si="353"/>
        <v>Yet to be approved</v>
      </c>
      <c r="D1002" s="403" t="str">
        <f t="shared" si="353"/>
        <v>-</v>
      </c>
      <c r="E1002" s="118">
        <f t="shared" si="353"/>
        <v>0</v>
      </c>
      <c r="F1002" s="404">
        <f t="shared" si="339"/>
        <v>0</v>
      </c>
      <c r="G1002" s="404">
        <f t="shared" si="340"/>
        <v>0</v>
      </c>
      <c r="H1002" s="404">
        <f t="shared" si="334"/>
        <v>0</v>
      </c>
      <c r="I1002" s="404">
        <f>'F4.2'!W215</f>
        <v>0</v>
      </c>
      <c r="J1002" s="404">
        <f>'F4.2'!AV215</f>
        <v>0</v>
      </c>
      <c r="K1002" s="405"/>
      <c r="L1002" s="405"/>
      <c r="M1002" s="404">
        <f t="shared" si="337"/>
        <v>0</v>
      </c>
      <c r="N1002" s="404">
        <f t="shared" si="335"/>
        <v>0</v>
      </c>
    </row>
    <row r="1003" spans="1:14" hidden="1" outlineLevel="1">
      <c r="A1003" s="18">
        <f t="shared" ref="A1003:E1003" si="354">A610</f>
        <v>19.3</v>
      </c>
      <c r="B1003" s="372" t="str">
        <f t="shared" si="354"/>
        <v>Procurement of HT motors for AHP U-8 Parli TPS.</v>
      </c>
      <c r="C1003" s="53" t="str">
        <f t="shared" si="354"/>
        <v>Yet to be approved</v>
      </c>
      <c r="D1003" s="403" t="str">
        <f t="shared" si="354"/>
        <v>-</v>
      </c>
      <c r="E1003" s="118">
        <f t="shared" si="354"/>
        <v>0</v>
      </c>
      <c r="F1003" s="404">
        <f t="shared" si="339"/>
        <v>0</v>
      </c>
      <c r="G1003" s="404">
        <f t="shared" si="340"/>
        <v>0</v>
      </c>
      <c r="H1003" s="404">
        <f t="shared" si="334"/>
        <v>0</v>
      </c>
      <c r="I1003" s="404">
        <f>'F4.2'!W216</f>
        <v>0</v>
      </c>
      <c r="J1003" s="404">
        <f>'F4.2'!AV216</f>
        <v>0</v>
      </c>
      <c r="K1003" s="405"/>
      <c r="L1003" s="405"/>
      <c r="M1003" s="404">
        <f t="shared" si="337"/>
        <v>0</v>
      </c>
      <c r="N1003" s="404">
        <f t="shared" si="335"/>
        <v>0</v>
      </c>
    </row>
    <row r="1004" spans="1:14" ht="45" hidden="1" outlineLevel="1">
      <c r="A1004" s="18">
        <f t="shared" ref="A1004:E1004" si="355">A611</f>
        <v>19.399999999999999</v>
      </c>
      <c r="B1004" s="372" t="str">
        <f t="shared" si="355"/>
        <v>PROCUREMENT OF CRITICAL GEARBOXES AND FLUID COUPLINGS INTERNAL ASSEMBLIES FOR SLURRY PUMPS AND SILO HCSD SYSTEM INSTALLED AT AHP, PARLI TPS.</v>
      </c>
      <c r="C1004" s="53" t="str">
        <f t="shared" si="355"/>
        <v>Yet to be approved</v>
      </c>
      <c r="D1004" s="403" t="str">
        <f t="shared" si="355"/>
        <v>-</v>
      </c>
      <c r="E1004" s="118">
        <f t="shared" si="355"/>
        <v>0</v>
      </c>
      <c r="F1004" s="404">
        <f t="shared" si="339"/>
        <v>0</v>
      </c>
      <c r="G1004" s="404">
        <f t="shared" si="340"/>
        <v>0</v>
      </c>
      <c r="H1004" s="404">
        <f t="shared" si="334"/>
        <v>0</v>
      </c>
      <c r="I1004" s="404">
        <f>'F4.2'!W217</f>
        <v>0</v>
      </c>
      <c r="J1004" s="404">
        <f>'F4.2'!AV217</f>
        <v>0</v>
      </c>
      <c r="K1004" s="405"/>
      <c r="L1004" s="405"/>
      <c r="M1004" s="404">
        <f t="shared" si="337"/>
        <v>0</v>
      </c>
      <c r="N1004" s="404">
        <f t="shared" si="335"/>
        <v>0</v>
      </c>
    </row>
    <row r="1005" spans="1:14" ht="45" hidden="1" outlineLevel="1">
      <c r="A1005" s="18">
        <f t="shared" ref="A1005:E1005" si="356">A612</f>
        <v>19.5</v>
      </c>
      <c r="B1005" s="372" t="str">
        <f t="shared" si="356"/>
        <v>Procurement of Atlas Copco Make Instrument Air Compressors Critical/Non-Critical Spares sub-assembly for performance improvement</v>
      </c>
      <c r="C1005" s="53" t="str">
        <f t="shared" si="356"/>
        <v>Yet to be approved</v>
      </c>
      <c r="D1005" s="403" t="str">
        <f t="shared" si="356"/>
        <v>-</v>
      </c>
      <c r="E1005" s="118">
        <f t="shared" si="356"/>
        <v>0</v>
      </c>
      <c r="F1005" s="404">
        <f t="shared" si="339"/>
        <v>0</v>
      </c>
      <c r="G1005" s="404">
        <f t="shared" si="340"/>
        <v>0</v>
      </c>
      <c r="H1005" s="404">
        <f t="shared" si="334"/>
        <v>0</v>
      </c>
      <c r="I1005" s="404">
        <f>'F4.2'!W218</f>
        <v>0</v>
      </c>
      <c r="J1005" s="404">
        <f>'F4.2'!AV218</f>
        <v>0</v>
      </c>
      <c r="K1005" s="405"/>
      <c r="L1005" s="405"/>
      <c r="M1005" s="404">
        <f t="shared" si="337"/>
        <v>0</v>
      </c>
      <c r="N1005" s="404">
        <f t="shared" si="335"/>
        <v>0</v>
      </c>
    </row>
    <row r="1006" spans="1:14" ht="60" hidden="1" outlineLevel="1">
      <c r="A1006" s="18">
        <f t="shared" ref="A1006:E1006" si="357">A613</f>
        <v>19.600000000000001</v>
      </c>
      <c r="B1006" s="372" t="str">
        <f t="shared" si="357"/>
        <v>Upgradation and improvement in Hopper Temperature monitoring system by providing Rf Type Hopper Level Sensors for performance improvement of conveying of Dry ash evacuation system.</v>
      </c>
      <c r="C1006" s="53" t="str">
        <f t="shared" si="357"/>
        <v>Yet to be approved</v>
      </c>
      <c r="D1006" s="403" t="str">
        <f t="shared" si="357"/>
        <v>-</v>
      </c>
      <c r="E1006" s="118">
        <f t="shared" si="357"/>
        <v>0</v>
      </c>
      <c r="F1006" s="404">
        <f t="shared" si="339"/>
        <v>0</v>
      </c>
      <c r="G1006" s="404">
        <f t="shared" si="340"/>
        <v>0</v>
      </c>
      <c r="H1006" s="404">
        <f t="shared" si="334"/>
        <v>0</v>
      </c>
      <c r="I1006" s="404">
        <f>'F4.2'!W219</f>
        <v>0</v>
      </c>
      <c r="J1006" s="404">
        <f>'F4.2'!AV219</f>
        <v>0</v>
      </c>
      <c r="K1006" s="405"/>
      <c r="L1006" s="405"/>
      <c r="M1006" s="404">
        <f t="shared" si="337"/>
        <v>0</v>
      </c>
      <c r="N1006" s="404">
        <f t="shared" si="335"/>
        <v>0</v>
      </c>
    </row>
    <row r="1007" spans="1:14" ht="31.5" hidden="1" outlineLevel="1">
      <c r="A1007" s="271">
        <f t="shared" ref="A1007:E1007" si="358">A614</f>
        <v>20</v>
      </c>
      <c r="B1007" s="272" t="str">
        <f t="shared" si="358"/>
        <v>DPR on ash handling plant improvement scheme for AHP U-8 NPTPS Parli-V.</v>
      </c>
      <c r="C1007" s="53" t="str">
        <f t="shared" si="358"/>
        <v>Yet to be approved</v>
      </c>
      <c r="D1007" s="403" t="str">
        <f t="shared" si="358"/>
        <v>-</v>
      </c>
      <c r="E1007" s="118">
        <f t="shared" si="358"/>
        <v>0</v>
      </c>
      <c r="F1007" s="404">
        <f t="shared" si="339"/>
        <v>0</v>
      </c>
      <c r="G1007" s="404">
        <f t="shared" si="340"/>
        <v>0</v>
      </c>
      <c r="H1007" s="404">
        <f t="shared" si="334"/>
        <v>0</v>
      </c>
      <c r="I1007" s="404">
        <f>'F4.2'!W220</f>
        <v>0</v>
      </c>
      <c r="J1007" s="404">
        <f>'F4.2'!AV220</f>
        <v>0</v>
      </c>
      <c r="K1007" s="405"/>
      <c r="L1007" s="405"/>
      <c r="M1007" s="404">
        <f t="shared" si="337"/>
        <v>0</v>
      </c>
      <c r="N1007" s="404">
        <f t="shared" si="335"/>
        <v>0</v>
      </c>
    </row>
    <row r="1008" spans="1:14" ht="30" hidden="1" outlineLevel="1">
      <c r="A1008" s="18">
        <f t="shared" ref="A1008:E1008" si="359">A615</f>
        <v>20.100000000000001</v>
      </c>
      <c r="B1008" s="372" t="str">
        <f t="shared" si="359"/>
        <v xml:space="preserve"> Design, supply, erection, installation &amp; comissioning ESP 1st &amp; 2nd field dry fly ash evacuation &amp; conveying system at AHP U-8.</v>
      </c>
      <c r="C1008" s="53" t="str">
        <f t="shared" si="359"/>
        <v>Yet to be approved</v>
      </c>
      <c r="D1008" s="403" t="str">
        <f t="shared" si="359"/>
        <v>-</v>
      </c>
      <c r="E1008" s="118">
        <f t="shared" si="359"/>
        <v>0</v>
      </c>
      <c r="F1008" s="404">
        <f t="shared" si="339"/>
        <v>0</v>
      </c>
      <c r="G1008" s="404">
        <f t="shared" si="340"/>
        <v>0</v>
      </c>
      <c r="H1008" s="404">
        <f t="shared" si="334"/>
        <v>0</v>
      </c>
      <c r="I1008" s="404">
        <f>'F4.2'!W221</f>
        <v>0</v>
      </c>
      <c r="J1008" s="404">
        <f>'F4.2'!AV221</f>
        <v>0</v>
      </c>
      <c r="K1008" s="405"/>
      <c r="L1008" s="405"/>
      <c r="M1008" s="404">
        <f t="shared" si="337"/>
        <v>0</v>
      </c>
      <c r="N1008" s="404">
        <f t="shared" si="335"/>
        <v>0</v>
      </c>
    </row>
    <row r="1009" spans="1:14" ht="45" hidden="1" outlineLevel="1">
      <c r="A1009" s="18">
        <f t="shared" ref="A1009:E1009" si="360">A616</f>
        <v>20.2</v>
      </c>
      <c r="B1009" s="372" t="str">
        <f t="shared" si="360"/>
        <v>Design, supply, erection, installation &amp; comissioning of dry ash evacuation &amp; conveying system for APH &amp; Economiser ash hoppers at AHP U-8.</v>
      </c>
      <c r="C1009" s="53" t="str">
        <f t="shared" si="360"/>
        <v>Yet to be approved</v>
      </c>
      <c r="D1009" s="403" t="str">
        <f t="shared" si="360"/>
        <v>-</v>
      </c>
      <c r="E1009" s="118">
        <f t="shared" si="360"/>
        <v>0</v>
      </c>
      <c r="F1009" s="404">
        <f t="shared" si="339"/>
        <v>0</v>
      </c>
      <c r="G1009" s="404">
        <f t="shared" si="340"/>
        <v>0</v>
      </c>
      <c r="H1009" s="404">
        <f t="shared" si="334"/>
        <v>0</v>
      </c>
      <c r="I1009" s="404">
        <f>'F4.2'!W222</f>
        <v>0</v>
      </c>
      <c r="J1009" s="404">
        <f>'F4.2'!AV222</f>
        <v>0</v>
      </c>
      <c r="K1009" s="405"/>
      <c r="L1009" s="405"/>
      <c r="M1009" s="404">
        <f t="shared" si="337"/>
        <v>0</v>
      </c>
      <c r="N1009" s="404">
        <f t="shared" si="335"/>
        <v>0</v>
      </c>
    </row>
    <row r="1010" spans="1:14" ht="15.75" hidden="1" outlineLevel="1">
      <c r="A1010" s="271">
        <f t="shared" ref="A1010:E1010" si="361">A617</f>
        <v>21</v>
      </c>
      <c r="B1010" s="272" t="str">
        <f t="shared" si="361"/>
        <v>Verious Civil schemes in Unit 8 NPTPS  Parli V.</v>
      </c>
      <c r="C1010" s="53" t="str">
        <f t="shared" si="361"/>
        <v>Yet to be approved</v>
      </c>
      <c r="D1010" s="403" t="str">
        <f t="shared" si="361"/>
        <v>-</v>
      </c>
      <c r="E1010" s="118">
        <f t="shared" si="361"/>
        <v>0</v>
      </c>
      <c r="F1010" s="404">
        <f t="shared" si="339"/>
        <v>0</v>
      </c>
      <c r="G1010" s="404">
        <f t="shared" si="340"/>
        <v>0</v>
      </c>
      <c r="H1010" s="404">
        <f t="shared" si="334"/>
        <v>0</v>
      </c>
      <c r="I1010" s="404">
        <f>'F4.2'!W223</f>
        <v>0</v>
      </c>
      <c r="J1010" s="404">
        <f>'F4.2'!AV223</f>
        <v>0</v>
      </c>
      <c r="K1010" s="405"/>
      <c r="L1010" s="405"/>
      <c r="M1010" s="404">
        <f t="shared" si="337"/>
        <v>0</v>
      </c>
      <c r="N1010" s="404">
        <f t="shared" si="335"/>
        <v>0</v>
      </c>
    </row>
    <row r="1011" spans="1:14" ht="30" hidden="1" outlineLevel="1">
      <c r="A1011" s="18">
        <f t="shared" ref="A1011:E1011" si="362">A618</f>
        <v>21.1</v>
      </c>
      <c r="B1011" s="372" t="str">
        <f t="shared" si="362"/>
        <v>Construction of chemical laboratory building at Unit 8, NPTPS, Parli V.</v>
      </c>
      <c r="C1011" s="53" t="str">
        <f t="shared" si="362"/>
        <v>Yet to be approved</v>
      </c>
      <c r="D1011" s="403" t="str">
        <f t="shared" si="362"/>
        <v>-</v>
      </c>
      <c r="E1011" s="118">
        <f t="shared" si="362"/>
        <v>0</v>
      </c>
      <c r="F1011" s="404">
        <f t="shared" si="339"/>
        <v>0</v>
      </c>
      <c r="G1011" s="404">
        <f t="shared" si="340"/>
        <v>0</v>
      </c>
      <c r="H1011" s="404">
        <f t="shared" si="334"/>
        <v>0</v>
      </c>
      <c r="I1011" s="404">
        <f>'F4.2'!W224</f>
        <v>0</v>
      </c>
      <c r="J1011" s="404">
        <f>'F4.2'!AV224</f>
        <v>0</v>
      </c>
      <c r="K1011" s="405"/>
      <c r="L1011" s="405"/>
      <c r="M1011" s="404">
        <f t="shared" si="337"/>
        <v>0</v>
      </c>
      <c r="N1011" s="404">
        <f t="shared" si="335"/>
        <v>0</v>
      </c>
    </row>
    <row r="1012" spans="1:14" ht="30" hidden="1" outlineLevel="1">
      <c r="A1012" s="18">
        <f t="shared" ref="A1012:E1012" si="363">A619</f>
        <v>21.2</v>
      </c>
      <c r="B1012" s="372" t="str">
        <f t="shared" si="363"/>
        <v>Construction of Alum/salt storage area at Unit No.8 (1X250MW) NPTPS Parli Vaijnath.</v>
      </c>
      <c r="C1012" s="53" t="str">
        <f t="shared" si="363"/>
        <v>Yet to be approved</v>
      </c>
      <c r="D1012" s="403" t="str">
        <f t="shared" si="363"/>
        <v>-</v>
      </c>
      <c r="E1012" s="118">
        <f t="shared" si="363"/>
        <v>0</v>
      </c>
      <c r="F1012" s="404">
        <f t="shared" si="339"/>
        <v>0</v>
      </c>
      <c r="G1012" s="404">
        <f t="shared" si="340"/>
        <v>0</v>
      </c>
      <c r="H1012" s="404">
        <f t="shared" si="334"/>
        <v>0</v>
      </c>
      <c r="I1012" s="404">
        <f>'F4.2'!W225</f>
        <v>0</v>
      </c>
      <c r="J1012" s="404">
        <f>'F4.2'!AV225</f>
        <v>0</v>
      </c>
      <c r="K1012" s="405"/>
      <c r="L1012" s="405"/>
      <c r="M1012" s="404">
        <f t="shared" si="337"/>
        <v>0</v>
      </c>
      <c r="N1012" s="404">
        <f t="shared" si="335"/>
        <v>0</v>
      </c>
    </row>
    <row r="1013" spans="1:14" hidden="1" outlineLevel="1">
      <c r="A1013" s="18">
        <f t="shared" ref="A1013:E1013" si="364">A620</f>
        <v>21.3</v>
      </c>
      <c r="B1013" s="372" t="str">
        <f t="shared" si="364"/>
        <v>Construction of Fire Fighting station  at Unit-8,  NPTPS  Parli V.</v>
      </c>
      <c r="C1013" s="53" t="str">
        <f t="shared" si="364"/>
        <v>Yet to be approved</v>
      </c>
      <c r="D1013" s="403" t="str">
        <f t="shared" si="364"/>
        <v>-</v>
      </c>
      <c r="E1013" s="118">
        <f t="shared" si="364"/>
        <v>0</v>
      </c>
      <c r="F1013" s="404">
        <f t="shared" si="339"/>
        <v>0</v>
      </c>
      <c r="G1013" s="404">
        <f t="shared" si="340"/>
        <v>0</v>
      </c>
      <c r="H1013" s="404">
        <f t="shared" si="334"/>
        <v>0</v>
      </c>
      <c r="I1013" s="404">
        <f>'F4.2'!W226</f>
        <v>0</v>
      </c>
      <c r="J1013" s="404">
        <f>'F4.2'!AV226</f>
        <v>0</v>
      </c>
      <c r="K1013" s="405"/>
      <c r="L1013" s="405"/>
      <c r="M1013" s="404">
        <f t="shared" si="337"/>
        <v>0</v>
      </c>
      <c r="N1013" s="404">
        <f t="shared" si="335"/>
        <v>0</v>
      </c>
    </row>
    <row r="1014" spans="1:14" hidden="1" outlineLevel="1">
      <c r="A1014" s="18">
        <f t="shared" ref="A1014:E1014" si="365">A621</f>
        <v>21.4</v>
      </c>
      <c r="B1014" s="372" t="str">
        <f t="shared" si="365"/>
        <v xml:space="preserve">Construction of workshop building at Unit-8,  NPTPS  Parli V. </v>
      </c>
      <c r="C1014" s="53" t="str">
        <f t="shared" si="365"/>
        <v>Yet to be approved</v>
      </c>
      <c r="D1014" s="403" t="str">
        <f t="shared" si="365"/>
        <v>-</v>
      </c>
      <c r="E1014" s="118">
        <f t="shared" si="365"/>
        <v>0</v>
      </c>
      <c r="F1014" s="404">
        <f t="shared" si="339"/>
        <v>0</v>
      </c>
      <c r="G1014" s="404">
        <f t="shared" si="340"/>
        <v>0</v>
      </c>
      <c r="H1014" s="404">
        <f t="shared" si="334"/>
        <v>0</v>
      </c>
      <c r="I1014" s="404">
        <f>'F4.2'!W227</f>
        <v>0</v>
      </c>
      <c r="J1014" s="404">
        <f>'F4.2'!AV227</f>
        <v>0</v>
      </c>
      <c r="K1014" s="405"/>
      <c r="L1014" s="405"/>
      <c r="M1014" s="404">
        <f t="shared" si="337"/>
        <v>0</v>
      </c>
      <c r="N1014" s="404">
        <f t="shared" si="335"/>
        <v>0</v>
      </c>
    </row>
    <row r="1015" spans="1:14" ht="15.75" hidden="1" outlineLevel="1">
      <c r="A1015" s="271">
        <f t="shared" ref="A1015:E1015" si="366">A622</f>
        <v>22</v>
      </c>
      <c r="B1015" s="272" t="str">
        <f t="shared" si="366"/>
        <v>CHP improvement scheme at 250 MW</v>
      </c>
      <c r="C1015" s="53">
        <f t="shared" si="366"/>
        <v>0</v>
      </c>
      <c r="D1015" s="403" t="str">
        <f t="shared" si="366"/>
        <v>-</v>
      </c>
      <c r="E1015" s="118">
        <f t="shared" si="366"/>
        <v>0</v>
      </c>
      <c r="F1015" s="404">
        <f t="shared" si="339"/>
        <v>0</v>
      </c>
      <c r="G1015" s="404">
        <f t="shared" si="340"/>
        <v>0</v>
      </c>
      <c r="H1015" s="404">
        <f t="shared" si="334"/>
        <v>0</v>
      </c>
      <c r="I1015" s="404">
        <f>'F4.2'!W228</f>
        <v>0</v>
      </c>
      <c r="J1015" s="404">
        <f>'F4.2'!AV228</f>
        <v>0</v>
      </c>
      <c r="K1015" s="405"/>
      <c r="L1015" s="405"/>
      <c r="M1015" s="404">
        <f t="shared" si="337"/>
        <v>0</v>
      </c>
      <c r="N1015" s="404">
        <f t="shared" si="335"/>
        <v>0</v>
      </c>
    </row>
    <row r="1016" spans="1:14" hidden="1" outlineLevel="1">
      <c r="A1016" s="18">
        <f t="shared" ref="A1016:E1016" si="367">A623</f>
        <v>22.1</v>
      </c>
      <c r="B1016" s="372" t="str">
        <f t="shared" si="367"/>
        <v>CHP improvement scheme at 250 MW</v>
      </c>
      <c r="C1016" s="53">
        <f t="shared" si="367"/>
        <v>0</v>
      </c>
      <c r="D1016" s="403" t="str">
        <f t="shared" si="367"/>
        <v>-</v>
      </c>
      <c r="E1016" s="118">
        <f t="shared" si="367"/>
        <v>0</v>
      </c>
      <c r="F1016" s="404">
        <f t="shared" si="339"/>
        <v>0</v>
      </c>
      <c r="G1016" s="404">
        <f t="shared" si="340"/>
        <v>0</v>
      </c>
      <c r="H1016" s="404">
        <f t="shared" si="334"/>
        <v>0</v>
      </c>
      <c r="I1016" s="404">
        <f>'F4.2'!W229</f>
        <v>0</v>
      </c>
      <c r="J1016" s="404">
        <f>'F4.2'!AV229</f>
        <v>0</v>
      </c>
      <c r="K1016" s="405"/>
      <c r="L1016" s="405"/>
      <c r="M1016" s="404">
        <f t="shared" si="337"/>
        <v>0</v>
      </c>
      <c r="N1016" s="404">
        <f t="shared" si="335"/>
        <v>0</v>
      </c>
    </row>
    <row r="1017" spans="1:14" hidden="1" outlineLevel="1">
      <c r="A1017" s="366">
        <f t="shared" ref="A1017:E1017" si="368">A624</f>
        <v>0</v>
      </c>
      <c r="B1017" s="266" t="str">
        <f t="shared" si="368"/>
        <v>B) Non-DPR</v>
      </c>
      <c r="C1017" s="53">
        <f t="shared" si="368"/>
        <v>0</v>
      </c>
      <c r="D1017" s="403" t="str">
        <f t="shared" si="368"/>
        <v>-</v>
      </c>
      <c r="E1017" s="118">
        <f t="shared" si="368"/>
        <v>0</v>
      </c>
      <c r="F1017" s="404">
        <f t="shared" si="339"/>
        <v>0</v>
      </c>
      <c r="G1017" s="404">
        <f t="shared" si="340"/>
        <v>0</v>
      </c>
      <c r="H1017" s="404">
        <f t="shared" si="334"/>
        <v>0</v>
      </c>
      <c r="I1017" s="404">
        <f>'F4.2'!W230</f>
        <v>0</v>
      </c>
      <c r="J1017" s="404">
        <f>'F4.2'!AV230</f>
        <v>0</v>
      </c>
      <c r="K1017" s="405"/>
      <c r="L1017" s="405"/>
      <c r="M1017" s="404">
        <f t="shared" si="337"/>
        <v>0</v>
      </c>
      <c r="N1017" s="404">
        <f t="shared" si="335"/>
        <v>0</v>
      </c>
    </row>
    <row r="1018" spans="1:14" ht="15.75" hidden="1" outlineLevel="1">
      <c r="A1018" s="271">
        <f t="shared" ref="A1018:E1018" si="369">A625</f>
        <v>0</v>
      </c>
      <c r="B1018" s="272">
        <f t="shared" si="369"/>
        <v>0</v>
      </c>
      <c r="C1018" s="53">
        <f t="shared" si="369"/>
        <v>0</v>
      </c>
      <c r="D1018" s="403" t="str">
        <f t="shared" si="369"/>
        <v>-</v>
      </c>
      <c r="E1018" s="118">
        <f t="shared" si="369"/>
        <v>0</v>
      </c>
      <c r="F1018" s="404">
        <f t="shared" si="339"/>
        <v>0.56615120600000002</v>
      </c>
      <c r="G1018" s="404">
        <f t="shared" si="340"/>
        <v>0.56615120600000002</v>
      </c>
      <c r="H1018" s="404">
        <f t="shared" si="334"/>
        <v>0</v>
      </c>
      <c r="I1018" s="404">
        <f>'F4.2'!W231</f>
        <v>0</v>
      </c>
      <c r="J1018" s="404">
        <f>'F4.2'!AV231</f>
        <v>0</v>
      </c>
      <c r="K1018" s="405"/>
      <c r="L1018" s="405"/>
      <c r="M1018" s="404">
        <f t="shared" si="337"/>
        <v>0</v>
      </c>
      <c r="N1018" s="404">
        <f t="shared" si="335"/>
        <v>0</v>
      </c>
    </row>
    <row r="1019" spans="1:14" ht="15.75" hidden="1" outlineLevel="1">
      <c r="A1019" s="205">
        <f t="shared" ref="A1019:E1019" si="370">A626</f>
        <v>0</v>
      </c>
      <c r="B1019" s="206" t="str">
        <f t="shared" si="370"/>
        <v>B) GA</v>
      </c>
      <c r="C1019" s="53">
        <f t="shared" si="370"/>
        <v>0</v>
      </c>
      <c r="D1019" s="403" t="str">
        <f t="shared" si="370"/>
        <v>-</v>
      </c>
      <c r="E1019" s="118">
        <f t="shared" si="370"/>
        <v>0</v>
      </c>
      <c r="F1019" s="404">
        <f t="shared" si="339"/>
        <v>0.34312365099999997</v>
      </c>
      <c r="G1019" s="404">
        <f t="shared" si="340"/>
        <v>0.40371165099999995</v>
      </c>
      <c r="H1019" s="404">
        <f t="shared" si="334"/>
        <v>-6.0587999999999975E-2</v>
      </c>
      <c r="I1019" s="404">
        <f>'F4.2'!W232</f>
        <v>0</v>
      </c>
      <c r="J1019" s="404">
        <f>'F4.2'!AV232</f>
        <v>0</v>
      </c>
      <c r="K1019" s="405"/>
      <c r="L1019" s="405"/>
      <c r="M1019" s="404">
        <f t="shared" si="337"/>
        <v>0</v>
      </c>
      <c r="N1019" s="404">
        <f t="shared" si="335"/>
        <v>-6.0587999999999975E-2</v>
      </c>
    </row>
    <row r="1020" spans="1:14" hidden="1" outlineLevel="1">
      <c r="A1020" s="68">
        <f t="shared" ref="A1020:E1020" si="371">A627</f>
        <v>0</v>
      </c>
      <c r="B1020" s="123">
        <f t="shared" si="371"/>
        <v>0</v>
      </c>
      <c r="C1020" s="53">
        <f t="shared" si="371"/>
        <v>0</v>
      </c>
      <c r="D1020" s="403" t="str">
        <f t="shared" si="371"/>
        <v>-</v>
      </c>
      <c r="E1020" s="118">
        <f t="shared" si="371"/>
        <v>0</v>
      </c>
      <c r="F1020" s="404">
        <f t="shared" si="339"/>
        <v>0</v>
      </c>
      <c r="G1020" s="404">
        <f t="shared" si="340"/>
        <v>0</v>
      </c>
      <c r="H1020" s="404">
        <f t="shared" si="334"/>
        <v>0</v>
      </c>
      <c r="I1020" s="404">
        <f>'F4.2'!W233</f>
        <v>0.28999999999999998</v>
      </c>
      <c r="J1020" s="404">
        <f>'F4.2'!AV233</f>
        <v>0</v>
      </c>
      <c r="K1020" s="405"/>
      <c r="L1020" s="405"/>
      <c r="M1020" s="404">
        <f t="shared" si="337"/>
        <v>0</v>
      </c>
      <c r="N1020" s="404">
        <f t="shared" si="335"/>
        <v>0.28999999999999998</v>
      </c>
    </row>
    <row r="1021" spans="1:14" ht="15.75" hidden="1" outlineLevel="1">
      <c r="A1021" s="205">
        <f t="shared" ref="A1021:E1021" si="372">A628</f>
        <v>0</v>
      </c>
      <c r="B1021" s="206" t="str">
        <f t="shared" si="372"/>
        <v>C) Asset received from Project U#8</v>
      </c>
      <c r="C1021" s="53">
        <f t="shared" si="372"/>
        <v>0</v>
      </c>
      <c r="D1021" s="403" t="str">
        <f t="shared" si="372"/>
        <v>-</v>
      </c>
      <c r="E1021" s="118">
        <f t="shared" si="372"/>
        <v>0</v>
      </c>
      <c r="F1021" s="404">
        <f t="shared" si="339"/>
        <v>0</v>
      </c>
      <c r="G1021" s="404">
        <f t="shared" si="340"/>
        <v>0</v>
      </c>
      <c r="H1021" s="404">
        <f t="shared" si="334"/>
        <v>0</v>
      </c>
      <c r="I1021" s="404">
        <f>'F4.2'!W234</f>
        <v>0</v>
      </c>
      <c r="J1021" s="404">
        <f>'F4.2'!AV234</f>
        <v>0</v>
      </c>
      <c r="K1021" s="405"/>
      <c r="L1021" s="405"/>
      <c r="M1021" s="404">
        <f t="shared" si="337"/>
        <v>0</v>
      </c>
      <c r="N1021" s="404">
        <f t="shared" si="335"/>
        <v>0</v>
      </c>
    </row>
    <row r="1022" spans="1:14" hidden="1" outlineLevel="1">
      <c r="A1022" s="68">
        <f t="shared" ref="A1022:E1022" si="373">A629</f>
        <v>1</v>
      </c>
      <c r="B1022" s="123" t="str">
        <f t="shared" si="373"/>
        <v>Asset Recived From Civil-U#8-Land-10101</v>
      </c>
      <c r="C1022" s="53" t="str">
        <f t="shared" si="373"/>
        <v>N.A.</v>
      </c>
      <c r="D1022" s="403" t="str">
        <f t="shared" si="373"/>
        <v>-</v>
      </c>
      <c r="E1022" s="118">
        <f t="shared" si="373"/>
        <v>0</v>
      </c>
      <c r="F1022" s="404">
        <f t="shared" si="339"/>
        <v>3.1293089999999998E-3</v>
      </c>
      <c r="G1022" s="404">
        <f t="shared" si="340"/>
        <v>0</v>
      </c>
      <c r="H1022" s="404">
        <f t="shared" si="334"/>
        <v>3.1293089999999998E-3</v>
      </c>
      <c r="I1022" s="404">
        <f>'F4.2'!W235</f>
        <v>0</v>
      </c>
      <c r="J1022" s="404">
        <f>'F4.2'!AV235</f>
        <v>0</v>
      </c>
      <c r="K1022" s="405"/>
      <c r="L1022" s="405"/>
      <c r="M1022" s="404">
        <f t="shared" si="337"/>
        <v>0</v>
      </c>
      <c r="N1022" s="404">
        <f t="shared" si="335"/>
        <v>3.1293089999999998E-3</v>
      </c>
    </row>
    <row r="1023" spans="1:14" hidden="1" outlineLevel="1">
      <c r="A1023" s="68">
        <f t="shared" ref="A1023:E1023" si="374">A630</f>
        <v>2</v>
      </c>
      <c r="B1023" s="123" t="str">
        <f t="shared" si="374"/>
        <v>Asset Recived From Civil-U#8-T.G. Building-10201</v>
      </c>
      <c r="C1023" s="53" t="str">
        <f t="shared" si="374"/>
        <v>N.A.</v>
      </c>
      <c r="D1023" s="403" t="str">
        <f t="shared" si="374"/>
        <v>-</v>
      </c>
      <c r="E1023" s="118">
        <f t="shared" si="374"/>
        <v>0</v>
      </c>
      <c r="F1023" s="404">
        <f t="shared" si="339"/>
        <v>1.0037712000000001E-2</v>
      </c>
      <c r="G1023" s="404">
        <f t="shared" si="340"/>
        <v>0</v>
      </c>
      <c r="H1023" s="404">
        <f t="shared" si="334"/>
        <v>1.0037712000000001E-2</v>
      </c>
      <c r="I1023" s="404">
        <f>'F4.2'!W236</f>
        <v>0</v>
      </c>
      <c r="J1023" s="404">
        <f>'F4.2'!AV236</f>
        <v>0</v>
      </c>
      <c r="K1023" s="405"/>
      <c r="L1023" s="405"/>
      <c r="M1023" s="404">
        <f t="shared" si="337"/>
        <v>0</v>
      </c>
      <c r="N1023" s="404">
        <f t="shared" si="335"/>
        <v>1.0037712000000001E-2</v>
      </c>
    </row>
    <row r="1024" spans="1:14" ht="30" hidden="1" outlineLevel="1">
      <c r="A1024" s="68">
        <f t="shared" ref="A1024:E1024" si="375">A631</f>
        <v>3</v>
      </c>
      <c r="B1024" s="123" t="str">
        <f t="shared" si="375"/>
        <v>Asset Recived From Civil-U#8-T.G. Building(BC)bay&amp;control room-10201</v>
      </c>
      <c r="C1024" s="53" t="str">
        <f t="shared" si="375"/>
        <v>N.A.</v>
      </c>
      <c r="D1024" s="403" t="str">
        <f t="shared" si="375"/>
        <v>-</v>
      </c>
      <c r="E1024" s="118">
        <f t="shared" si="375"/>
        <v>0</v>
      </c>
      <c r="F1024" s="404">
        <f t="shared" si="339"/>
        <v>4.578426E-3</v>
      </c>
      <c r="G1024" s="404">
        <f t="shared" si="340"/>
        <v>0</v>
      </c>
      <c r="H1024" s="404">
        <f t="shared" si="334"/>
        <v>4.578426E-3</v>
      </c>
      <c r="I1024" s="404">
        <f>'F4.2'!W237</f>
        <v>0</v>
      </c>
      <c r="J1024" s="404">
        <f>'F4.2'!AV237</f>
        <v>0</v>
      </c>
      <c r="K1024" s="405"/>
      <c r="L1024" s="405"/>
      <c r="M1024" s="404">
        <f t="shared" si="337"/>
        <v>0</v>
      </c>
      <c r="N1024" s="404">
        <f t="shared" si="335"/>
        <v>4.578426E-3</v>
      </c>
    </row>
    <row r="1025" spans="1:14" ht="30" hidden="1" outlineLevel="1">
      <c r="A1025" s="68">
        <f t="shared" ref="A1025:E1025" si="376">A632</f>
        <v>4</v>
      </c>
      <c r="B1025" s="123" t="str">
        <f t="shared" si="376"/>
        <v>Asset Recived From Civil-U#8-StructuralSteelWorks4TGBldgA2EBays-10201</v>
      </c>
      <c r="C1025" s="53" t="str">
        <f t="shared" si="376"/>
        <v>N.A.</v>
      </c>
      <c r="D1025" s="403" t="str">
        <f t="shared" si="376"/>
        <v>-</v>
      </c>
      <c r="E1025" s="118">
        <f t="shared" si="376"/>
        <v>0</v>
      </c>
      <c r="F1025" s="404">
        <f t="shared" si="339"/>
        <v>1.397639E-3</v>
      </c>
      <c r="G1025" s="404">
        <f t="shared" si="340"/>
        <v>0</v>
      </c>
      <c r="H1025" s="404">
        <f t="shared" si="334"/>
        <v>1.397639E-3</v>
      </c>
      <c r="I1025" s="404">
        <f>'F4.2'!W238</f>
        <v>0</v>
      </c>
      <c r="J1025" s="404">
        <f>'F4.2'!AV238</f>
        <v>0</v>
      </c>
      <c r="K1025" s="405"/>
      <c r="L1025" s="405"/>
      <c r="M1025" s="404">
        <f t="shared" si="337"/>
        <v>0</v>
      </c>
      <c r="N1025" s="404">
        <f t="shared" si="335"/>
        <v>1.397639E-3</v>
      </c>
    </row>
    <row r="1026" spans="1:14" hidden="1" outlineLevel="1">
      <c r="A1026" s="68">
        <f t="shared" ref="A1026:E1026" si="377">A633</f>
        <v>5</v>
      </c>
      <c r="B1026" s="123" t="str">
        <f t="shared" si="377"/>
        <v>Asset Recived From Civil-U#8-WTP Building-10201</v>
      </c>
      <c r="C1026" s="53" t="str">
        <f t="shared" si="377"/>
        <v>N.A.</v>
      </c>
      <c r="D1026" s="403" t="str">
        <f t="shared" si="377"/>
        <v>-</v>
      </c>
      <c r="E1026" s="118">
        <f t="shared" si="377"/>
        <v>0</v>
      </c>
      <c r="F1026" s="404">
        <f t="shared" si="339"/>
        <v>1.14825E-4</v>
      </c>
      <c r="G1026" s="404">
        <f t="shared" si="340"/>
        <v>0</v>
      </c>
      <c r="H1026" s="404">
        <f t="shared" si="334"/>
        <v>1.14825E-4</v>
      </c>
      <c r="I1026" s="404">
        <f>'F4.2'!W239</f>
        <v>0</v>
      </c>
      <c r="J1026" s="404">
        <f>'F4.2'!AV239</f>
        <v>0</v>
      </c>
      <c r="K1026" s="405"/>
      <c r="L1026" s="405"/>
      <c r="M1026" s="404">
        <f t="shared" si="337"/>
        <v>0</v>
      </c>
      <c r="N1026" s="404">
        <f t="shared" si="335"/>
        <v>1.14825E-4</v>
      </c>
    </row>
    <row r="1027" spans="1:14" ht="30" hidden="1" outlineLevel="1">
      <c r="A1027" s="68">
        <f t="shared" ref="A1027:E1027" si="378">A634</f>
        <v>6</v>
      </c>
      <c r="B1027" s="123" t="str">
        <f t="shared" si="378"/>
        <v>Asset Recived From Civil-U#8-DG SET ROOM CUM AIR COMP. HOUSE-10201</v>
      </c>
      <c r="C1027" s="53" t="str">
        <f t="shared" si="378"/>
        <v>N.A.</v>
      </c>
      <c r="D1027" s="403" t="str">
        <f t="shared" si="378"/>
        <v>-</v>
      </c>
      <c r="E1027" s="118">
        <f t="shared" si="378"/>
        <v>0</v>
      </c>
      <c r="F1027" s="404">
        <f t="shared" si="339"/>
        <v>1.05983E-4</v>
      </c>
      <c r="G1027" s="404">
        <f t="shared" si="340"/>
        <v>0</v>
      </c>
      <c r="H1027" s="404">
        <f t="shared" si="334"/>
        <v>1.05983E-4</v>
      </c>
      <c r="I1027" s="404">
        <f>'F4.2'!W240</f>
        <v>0</v>
      </c>
      <c r="J1027" s="404">
        <f>'F4.2'!AV240</f>
        <v>0</v>
      </c>
      <c r="K1027" s="405"/>
      <c r="L1027" s="405"/>
      <c r="M1027" s="404">
        <f t="shared" si="337"/>
        <v>0</v>
      </c>
      <c r="N1027" s="404">
        <f t="shared" si="335"/>
        <v>1.05983E-4</v>
      </c>
    </row>
    <row r="1028" spans="1:14" ht="30" hidden="1" outlineLevel="1">
      <c r="A1028" s="68">
        <f t="shared" ref="A1028:E1028" si="379">A635</f>
        <v>7</v>
      </c>
      <c r="B1028" s="123" t="str">
        <f t="shared" si="379"/>
        <v>Asset Recived From Civil-U#8-WTP-Raw/Fire water pump House-10233</v>
      </c>
      <c r="C1028" s="53" t="str">
        <f t="shared" si="379"/>
        <v>N.A.</v>
      </c>
      <c r="D1028" s="403" t="str">
        <f t="shared" si="379"/>
        <v>-</v>
      </c>
      <c r="E1028" s="118">
        <f t="shared" si="379"/>
        <v>0</v>
      </c>
      <c r="F1028" s="404">
        <f t="shared" si="339"/>
        <v>6.9018599999999997E-4</v>
      </c>
      <c r="G1028" s="404">
        <f t="shared" si="340"/>
        <v>0</v>
      </c>
      <c r="H1028" s="404">
        <f t="shared" si="334"/>
        <v>6.9018599999999997E-4</v>
      </c>
      <c r="I1028" s="404">
        <f>'F4.2'!W241</f>
        <v>0</v>
      </c>
      <c r="J1028" s="404">
        <f>'F4.2'!AV241</f>
        <v>0</v>
      </c>
      <c r="K1028" s="405"/>
      <c r="L1028" s="405"/>
      <c r="M1028" s="404">
        <f t="shared" si="337"/>
        <v>0</v>
      </c>
      <c r="N1028" s="404">
        <f t="shared" si="335"/>
        <v>6.9018599999999997E-4</v>
      </c>
    </row>
    <row r="1029" spans="1:14" hidden="1" outlineLevel="1">
      <c r="A1029" s="68">
        <f t="shared" ref="A1029:E1029" si="380">A636</f>
        <v>8</v>
      </c>
      <c r="B1029" s="123" t="str">
        <f t="shared" si="380"/>
        <v>Asset Recived From Civil-U#8-SERVICE BUILDING -10211</v>
      </c>
      <c r="C1029" s="53" t="str">
        <f t="shared" si="380"/>
        <v>N.A.</v>
      </c>
      <c r="D1029" s="403" t="str">
        <f t="shared" si="380"/>
        <v>-</v>
      </c>
      <c r="E1029" s="118">
        <f t="shared" si="380"/>
        <v>0</v>
      </c>
      <c r="F1029" s="404">
        <f t="shared" si="339"/>
        <v>5.51437E-4</v>
      </c>
      <c r="G1029" s="404">
        <f t="shared" si="340"/>
        <v>0</v>
      </c>
      <c r="H1029" s="404">
        <f t="shared" si="334"/>
        <v>5.51437E-4</v>
      </c>
      <c r="I1029" s="404">
        <f>'F4.2'!W242</f>
        <v>0</v>
      </c>
      <c r="J1029" s="404">
        <f>'F4.2'!AV242</f>
        <v>0</v>
      </c>
      <c r="K1029" s="405"/>
      <c r="L1029" s="405"/>
      <c r="M1029" s="404">
        <f t="shared" si="337"/>
        <v>0</v>
      </c>
      <c r="N1029" s="404">
        <f t="shared" si="335"/>
        <v>5.51437E-4</v>
      </c>
    </row>
    <row r="1030" spans="1:14" hidden="1" outlineLevel="1">
      <c r="A1030" s="68">
        <f t="shared" ref="A1030:E1030" si="381">A637</f>
        <v>9</v>
      </c>
      <c r="B1030" s="123" t="str">
        <f t="shared" si="381"/>
        <v>Asset Recived From Civil-U#8-Canteen -10233</v>
      </c>
      <c r="C1030" s="53" t="str">
        <f t="shared" si="381"/>
        <v>N.A.</v>
      </c>
      <c r="D1030" s="403" t="str">
        <f t="shared" si="381"/>
        <v>-</v>
      </c>
      <c r="E1030" s="118">
        <f t="shared" si="381"/>
        <v>0</v>
      </c>
      <c r="F1030" s="404">
        <f t="shared" si="339"/>
        <v>7.2491400000000001E-4</v>
      </c>
      <c r="G1030" s="404">
        <f t="shared" si="340"/>
        <v>0</v>
      </c>
      <c r="H1030" s="404">
        <f t="shared" si="334"/>
        <v>7.2491400000000001E-4</v>
      </c>
      <c r="I1030" s="404">
        <f>'F4.2'!W243</f>
        <v>0</v>
      </c>
      <c r="J1030" s="404">
        <f>'F4.2'!AV243</f>
        <v>0</v>
      </c>
      <c r="K1030" s="405"/>
      <c r="L1030" s="405"/>
      <c r="M1030" s="404">
        <f t="shared" si="337"/>
        <v>0</v>
      </c>
      <c r="N1030" s="404">
        <f t="shared" si="335"/>
        <v>7.2491400000000001E-4</v>
      </c>
    </row>
    <row r="1031" spans="1:14" hidden="1" outlineLevel="1">
      <c r="A1031" s="68">
        <f t="shared" ref="A1031:E1031" si="382">A638</f>
        <v>10</v>
      </c>
      <c r="B1031" s="123" t="str">
        <f t="shared" si="382"/>
        <v>Asset Recived From Civil-U#8-PARKING SHED -10233</v>
      </c>
      <c r="C1031" s="53" t="str">
        <f t="shared" si="382"/>
        <v>N.A.</v>
      </c>
      <c r="D1031" s="403" t="str">
        <f t="shared" si="382"/>
        <v>-</v>
      </c>
      <c r="E1031" s="118">
        <f t="shared" si="382"/>
        <v>0</v>
      </c>
      <c r="F1031" s="404">
        <f t="shared" si="339"/>
        <v>6.1109999999999996E-6</v>
      </c>
      <c r="G1031" s="404">
        <f t="shared" si="340"/>
        <v>0</v>
      </c>
      <c r="H1031" s="404">
        <f t="shared" si="334"/>
        <v>6.1109999999999996E-6</v>
      </c>
      <c r="I1031" s="404">
        <f>'F4.2'!W244</f>
        <v>0</v>
      </c>
      <c r="J1031" s="404">
        <f>'F4.2'!AV244</f>
        <v>0</v>
      </c>
      <c r="K1031" s="405"/>
      <c r="L1031" s="405"/>
      <c r="M1031" s="404">
        <f t="shared" si="337"/>
        <v>0</v>
      </c>
      <c r="N1031" s="404">
        <f t="shared" si="335"/>
        <v>6.1109999999999996E-6</v>
      </c>
    </row>
    <row r="1032" spans="1:14" hidden="1" outlineLevel="1">
      <c r="A1032" s="68">
        <f t="shared" ref="A1032:E1032" si="383">A639</f>
        <v>11</v>
      </c>
      <c r="B1032" s="123" t="str">
        <f t="shared" si="383"/>
        <v>Asset Recived From Civil-U#8-Time Security Building -10233</v>
      </c>
      <c r="C1032" s="53" t="str">
        <f t="shared" si="383"/>
        <v>N.A.</v>
      </c>
      <c r="D1032" s="403" t="str">
        <f t="shared" si="383"/>
        <v>-</v>
      </c>
      <c r="E1032" s="118">
        <f t="shared" si="383"/>
        <v>0</v>
      </c>
      <c r="F1032" s="404">
        <f t="shared" si="339"/>
        <v>3.595E-5</v>
      </c>
      <c r="G1032" s="404">
        <f t="shared" si="340"/>
        <v>0</v>
      </c>
      <c r="H1032" s="404">
        <f t="shared" si="334"/>
        <v>3.595E-5</v>
      </c>
      <c r="I1032" s="404">
        <f>'F4.2'!W245</f>
        <v>0</v>
      </c>
      <c r="J1032" s="404">
        <f>'F4.2'!AV245</f>
        <v>0</v>
      </c>
      <c r="K1032" s="405"/>
      <c r="L1032" s="405"/>
      <c r="M1032" s="404">
        <f t="shared" si="337"/>
        <v>0</v>
      </c>
      <c r="N1032" s="404">
        <f t="shared" si="335"/>
        <v>3.595E-5</v>
      </c>
    </row>
    <row r="1033" spans="1:14" ht="30" hidden="1" outlineLevel="1">
      <c r="A1033" s="68">
        <f t="shared" ref="A1033:E1033" si="384">A640</f>
        <v>12</v>
      </c>
      <c r="B1033" s="123" t="str">
        <f t="shared" si="384"/>
        <v>Asset Recived From Civil-U#8-Misc.Building/structure/Watchtower-10233</v>
      </c>
      <c r="C1033" s="53" t="str">
        <f t="shared" si="384"/>
        <v>N.A.</v>
      </c>
      <c r="D1033" s="403" t="str">
        <f t="shared" si="384"/>
        <v>-</v>
      </c>
      <c r="E1033" s="118">
        <f t="shared" si="384"/>
        <v>0</v>
      </c>
      <c r="F1033" s="404">
        <f t="shared" si="339"/>
        <v>1.7243E-4</v>
      </c>
      <c r="G1033" s="404">
        <f t="shared" si="340"/>
        <v>0</v>
      </c>
      <c r="H1033" s="404">
        <f t="shared" si="334"/>
        <v>1.7243E-4</v>
      </c>
      <c r="I1033" s="404">
        <f>'F4.2'!W246</f>
        <v>0</v>
      </c>
      <c r="J1033" s="404">
        <f>'F4.2'!AV246</f>
        <v>0</v>
      </c>
      <c r="K1033" s="405"/>
      <c r="L1033" s="405"/>
      <c r="M1033" s="404">
        <f t="shared" si="337"/>
        <v>0</v>
      </c>
      <c r="N1033" s="404">
        <f t="shared" si="335"/>
        <v>1.7243E-4</v>
      </c>
    </row>
    <row r="1034" spans="1:14" ht="30" hidden="1" outlineLevel="1">
      <c r="A1034" s="68">
        <f t="shared" ref="A1034:E1034" si="385">A641</f>
        <v>13</v>
      </c>
      <c r="B1034" s="123" t="str">
        <f t="shared" si="385"/>
        <v>Asset Recived From Civil-U#8-Boundry compound wall Mall-10233</v>
      </c>
      <c r="C1034" s="53" t="str">
        <f t="shared" si="385"/>
        <v>N.A.</v>
      </c>
      <c r="D1034" s="403" t="str">
        <f t="shared" si="385"/>
        <v>-</v>
      </c>
      <c r="E1034" s="118">
        <f t="shared" si="385"/>
        <v>0</v>
      </c>
      <c r="F1034" s="404">
        <f t="shared" si="339"/>
        <v>0.15765880700000001</v>
      </c>
      <c r="G1034" s="404">
        <f t="shared" si="340"/>
        <v>0</v>
      </c>
      <c r="H1034" s="404">
        <f t="shared" si="334"/>
        <v>0.15765880700000001</v>
      </c>
      <c r="I1034" s="404">
        <f>'F4.2'!W247</f>
        <v>0</v>
      </c>
      <c r="J1034" s="404">
        <f>'F4.2'!AV247</f>
        <v>0</v>
      </c>
      <c r="K1034" s="405"/>
      <c r="L1034" s="405"/>
      <c r="M1034" s="404">
        <f t="shared" si="337"/>
        <v>0</v>
      </c>
      <c r="N1034" s="404">
        <f t="shared" si="335"/>
        <v>0.15765880700000001</v>
      </c>
    </row>
    <row r="1035" spans="1:14" hidden="1" outlineLevel="1">
      <c r="A1035" s="68">
        <f t="shared" ref="A1035:E1035" si="386">A642</f>
        <v>14</v>
      </c>
      <c r="B1035" s="123" t="str">
        <f t="shared" si="386"/>
        <v>Asset Recived From Civil-U#8-Workshop civil work-10233</v>
      </c>
      <c r="C1035" s="53" t="str">
        <f t="shared" si="386"/>
        <v>N.A.</v>
      </c>
      <c r="D1035" s="403" t="str">
        <f t="shared" si="386"/>
        <v>-</v>
      </c>
      <c r="E1035" s="118">
        <f t="shared" si="386"/>
        <v>0</v>
      </c>
      <c r="F1035" s="404">
        <f t="shared" si="339"/>
        <v>4.1879999999999999E-5</v>
      </c>
      <c r="G1035" s="404">
        <f t="shared" si="340"/>
        <v>0</v>
      </c>
      <c r="H1035" s="404">
        <f t="shared" si="334"/>
        <v>4.1879999999999999E-5</v>
      </c>
      <c r="I1035" s="404">
        <f>'F4.2'!W248</f>
        <v>0</v>
      </c>
      <c r="J1035" s="404">
        <f>'F4.2'!AV248</f>
        <v>0</v>
      </c>
      <c r="K1035" s="405"/>
      <c r="L1035" s="405"/>
      <c r="M1035" s="404">
        <f t="shared" si="337"/>
        <v>0</v>
      </c>
      <c r="N1035" s="404">
        <f t="shared" si="335"/>
        <v>4.1879999999999999E-5</v>
      </c>
    </row>
    <row r="1036" spans="1:14" ht="30" hidden="1" outlineLevel="1">
      <c r="A1036" s="68">
        <f t="shared" ref="A1036:E1036" si="387">A643</f>
        <v>15</v>
      </c>
      <c r="B1036" s="123" t="str">
        <f t="shared" si="387"/>
        <v>Asset Recived From Civil-U#8-Interior Work for CEC-I Office-10233</v>
      </c>
      <c r="C1036" s="53" t="str">
        <f t="shared" si="387"/>
        <v>N.A.</v>
      </c>
      <c r="D1036" s="403" t="str">
        <f t="shared" si="387"/>
        <v>-</v>
      </c>
      <c r="E1036" s="118">
        <f t="shared" si="387"/>
        <v>0</v>
      </c>
      <c r="F1036" s="404">
        <f t="shared" si="339"/>
        <v>5.6437999999999997E-5</v>
      </c>
      <c r="G1036" s="404">
        <f t="shared" si="340"/>
        <v>0</v>
      </c>
      <c r="H1036" s="404">
        <f t="shared" si="334"/>
        <v>5.6437999999999997E-5</v>
      </c>
      <c r="I1036" s="404">
        <f>'F4.2'!W249</f>
        <v>0</v>
      </c>
      <c r="J1036" s="404">
        <f>'F4.2'!AV249</f>
        <v>0</v>
      </c>
      <c r="K1036" s="405"/>
      <c r="L1036" s="405"/>
      <c r="M1036" s="404">
        <f t="shared" si="337"/>
        <v>0</v>
      </c>
      <c r="N1036" s="404">
        <f t="shared" si="335"/>
        <v>5.6437999999999997E-5</v>
      </c>
    </row>
    <row r="1037" spans="1:14" hidden="1" outlineLevel="1">
      <c r="A1037" s="68">
        <f t="shared" ref="A1037:E1037" si="388">A644</f>
        <v>16</v>
      </c>
      <c r="B1037" s="123" t="str">
        <f t="shared" si="388"/>
        <v>Asset Recived From Civil-U#8-WTP-Raw water reservoir -10305</v>
      </c>
      <c r="C1037" s="53" t="str">
        <f t="shared" si="388"/>
        <v>N.A.</v>
      </c>
      <c r="D1037" s="403" t="str">
        <f t="shared" si="388"/>
        <v>-</v>
      </c>
      <c r="E1037" s="118">
        <f t="shared" si="388"/>
        <v>0</v>
      </c>
      <c r="F1037" s="404">
        <f t="shared" si="339"/>
        <v>1.224798E-3</v>
      </c>
      <c r="G1037" s="404">
        <f t="shared" si="340"/>
        <v>0</v>
      </c>
      <c r="H1037" s="404">
        <f t="shared" si="334"/>
        <v>1.224798E-3</v>
      </c>
      <c r="I1037" s="404">
        <f>'F4.2'!W250</f>
        <v>0</v>
      </c>
      <c r="J1037" s="404">
        <f>'F4.2'!AV250</f>
        <v>0</v>
      </c>
      <c r="K1037" s="405"/>
      <c r="L1037" s="405"/>
      <c r="M1037" s="404">
        <f t="shared" si="337"/>
        <v>0</v>
      </c>
      <c r="N1037" s="404">
        <f t="shared" si="335"/>
        <v>1.224798E-3</v>
      </c>
    </row>
    <row r="1038" spans="1:14" hidden="1" outlineLevel="1">
      <c r="A1038" s="68">
        <f t="shared" ref="A1038:E1038" si="389">A645</f>
        <v>17</v>
      </c>
      <c r="B1038" s="123" t="str">
        <f t="shared" si="389"/>
        <v>Asset Recived From Civil-U#8-WTP-Clarifier -10305</v>
      </c>
      <c r="C1038" s="53" t="str">
        <f t="shared" si="389"/>
        <v>N.A.</v>
      </c>
      <c r="D1038" s="403" t="str">
        <f t="shared" si="389"/>
        <v>-</v>
      </c>
      <c r="E1038" s="118">
        <f t="shared" si="389"/>
        <v>0</v>
      </c>
      <c r="F1038" s="404">
        <f t="shared" si="339"/>
        <v>1.1651750000000001E-3</v>
      </c>
      <c r="G1038" s="404">
        <f t="shared" si="340"/>
        <v>0</v>
      </c>
      <c r="H1038" s="404">
        <f t="shared" si="334"/>
        <v>1.1651750000000001E-3</v>
      </c>
      <c r="I1038" s="404">
        <f>'F4.2'!W251</f>
        <v>0</v>
      </c>
      <c r="J1038" s="404">
        <f>'F4.2'!AV251</f>
        <v>0</v>
      </c>
      <c r="K1038" s="405"/>
      <c r="L1038" s="405"/>
      <c r="M1038" s="404">
        <f t="shared" si="337"/>
        <v>0</v>
      </c>
      <c r="N1038" s="404">
        <f t="shared" si="335"/>
        <v>1.1651750000000001E-3</v>
      </c>
    </row>
    <row r="1039" spans="1:14" ht="30" hidden="1" outlineLevel="1">
      <c r="A1039" s="68">
        <f t="shared" ref="A1039:E1039" si="390">A646</f>
        <v>18</v>
      </c>
      <c r="B1039" s="123" t="str">
        <f t="shared" si="390"/>
        <v>Asset Recived From Civil-U#8-WTP-Clarifier Water Storage Tank-10305</v>
      </c>
      <c r="C1039" s="53" t="str">
        <f t="shared" si="390"/>
        <v>N.A.</v>
      </c>
      <c r="D1039" s="403" t="str">
        <f t="shared" si="390"/>
        <v>-</v>
      </c>
      <c r="E1039" s="118">
        <f t="shared" si="390"/>
        <v>0</v>
      </c>
      <c r="F1039" s="404">
        <f t="shared" si="339"/>
        <v>1.9514200000000001E-4</v>
      </c>
      <c r="G1039" s="404">
        <f t="shared" si="340"/>
        <v>0</v>
      </c>
      <c r="H1039" s="404">
        <f t="shared" si="334"/>
        <v>1.9514200000000001E-4</v>
      </c>
      <c r="I1039" s="404">
        <f>'F4.2'!W252</f>
        <v>0</v>
      </c>
      <c r="J1039" s="404">
        <f>'F4.2'!AV252</f>
        <v>0</v>
      </c>
      <c r="K1039" s="405"/>
      <c r="L1039" s="405"/>
      <c r="M1039" s="404">
        <f t="shared" si="337"/>
        <v>0</v>
      </c>
      <c r="N1039" s="404">
        <f t="shared" si="335"/>
        <v>1.9514200000000001E-4</v>
      </c>
    </row>
    <row r="1040" spans="1:14" hidden="1" outlineLevel="1">
      <c r="A1040" s="68">
        <f t="shared" ref="A1040:E1040" si="391">A647</f>
        <v>19</v>
      </c>
      <c r="B1040" s="123" t="str">
        <f t="shared" si="391"/>
        <v>Asset Recived From Civil-U#8-C.W. pump house &amp; forebay-10310</v>
      </c>
      <c r="C1040" s="53" t="str">
        <f t="shared" si="391"/>
        <v>N.A.</v>
      </c>
      <c r="D1040" s="403" t="str">
        <f t="shared" si="391"/>
        <v>-</v>
      </c>
      <c r="E1040" s="118">
        <f t="shared" si="391"/>
        <v>0</v>
      </c>
      <c r="F1040" s="404">
        <f t="shared" si="339"/>
        <v>5.2946099999999995E-4</v>
      </c>
      <c r="G1040" s="404">
        <f t="shared" si="340"/>
        <v>0</v>
      </c>
      <c r="H1040" s="404">
        <f t="shared" si="334"/>
        <v>5.2946099999999995E-4</v>
      </c>
      <c r="I1040" s="404">
        <f>'F4.2'!W253</f>
        <v>0</v>
      </c>
      <c r="J1040" s="404">
        <f>'F4.2'!AV253</f>
        <v>0</v>
      </c>
      <c r="K1040" s="405"/>
      <c r="L1040" s="405"/>
      <c r="M1040" s="404">
        <f t="shared" si="337"/>
        <v>0</v>
      </c>
      <c r="N1040" s="404">
        <f t="shared" si="335"/>
        <v>5.2946099999999995E-4</v>
      </c>
    </row>
    <row r="1041" spans="1:14" ht="30" hidden="1" outlineLevel="1">
      <c r="A1041" s="68">
        <f t="shared" ref="A1041:E1041" si="392">A648</f>
        <v>20</v>
      </c>
      <c r="B1041" s="123" t="str">
        <f t="shared" si="392"/>
        <v>Asset Recived From Civil-U#8-Construction of STP for Colony-10322</v>
      </c>
      <c r="C1041" s="53" t="str">
        <f t="shared" si="392"/>
        <v>N.A.</v>
      </c>
      <c r="D1041" s="403" t="str">
        <f t="shared" si="392"/>
        <v>-</v>
      </c>
      <c r="E1041" s="118">
        <f t="shared" si="392"/>
        <v>0</v>
      </c>
      <c r="F1041" s="404">
        <f t="shared" si="339"/>
        <v>1.79662E-4</v>
      </c>
      <c r="G1041" s="404">
        <f t="shared" si="340"/>
        <v>0</v>
      </c>
      <c r="H1041" s="404">
        <f t="shared" si="334"/>
        <v>1.79662E-4</v>
      </c>
      <c r="I1041" s="404">
        <f>'F4.2'!W254</f>
        <v>0</v>
      </c>
      <c r="J1041" s="404">
        <f>'F4.2'!AV254</f>
        <v>0</v>
      </c>
      <c r="K1041" s="405"/>
      <c r="L1041" s="405"/>
      <c r="M1041" s="404">
        <f t="shared" si="337"/>
        <v>0</v>
      </c>
      <c r="N1041" s="404">
        <f t="shared" si="335"/>
        <v>1.79662E-4</v>
      </c>
    </row>
    <row r="1042" spans="1:14" hidden="1" outlineLevel="1">
      <c r="A1042" s="68">
        <f t="shared" ref="A1042:E1042" si="393">A649</f>
        <v>21</v>
      </c>
      <c r="B1042" s="123" t="str">
        <f t="shared" si="393"/>
        <v>Asset Recived From Civil-U#8-Cooling Towers-10311</v>
      </c>
      <c r="C1042" s="53" t="str">
        <f t="shared" si="393"/>
        <v>N.A.</v>
      </c>
      <c r="D1042" s="403" t="str">
        <f t="shared" si="393"/>
        <v>-</v>
      </c>
      <c r="E1042" s="118">
        <f t="shared" si="393"/>
        <v>0</v>
      </c>
      <c r="F1042" s="404">
        <f t="shared" si="339"/>
        <v>0.37627639299999999</v>
      </c>
      <c r="G1042" s="404">
        <f t="shared" si="340"/>
        <v>0</v>
      </c>
      <c r="H1042" s="404">
        <f t="shared" si="334"/>
        <v>0.37627639299999999</v>
      </c>
      <c r="I1042" s="404">
        <f>'F4.2'!W255</f>
        <v>0</v>
      </c>
      <c r="J1042" s="404">
        <f>'F4.2'!AV255</f>
        <v>0</v>
      </c>
      <c r="K1042" s="405"/>
      <c r="L1042" s="405"/>
      <c r="M1042" s="404">
        <f t="shared" si="337"/>
        <v>0</v>
      </c>
      <c r="N1042" s="404">
        <f t="shared" si="335"/>
        <v>0.37627639299999999</v>
      </c>
    </row>
    <row r="1043" spans="1:14" hidden="1" outlineLevel="1">
      <c r="A1043" s="68">
        <f t="shared" ref="A1043:E1043" si="394">A650</f>
        <v>22</v>
      </c>
      <c r="B1043" s="123" t="str">
        <f t="shared" si="394"/>
        <v>Asset Recived From Civil-U#8-Railway sidings-10412</v>
      </c>
      <c r="C1043" s="53" t="str">
        <f t="shared" si="394"/>
        <v>N.A.</v>
      </c>
      <c r="D1043" s="403" t="str">
        <f t="shared" si="394"/>
        <v>-</v>
      </c>
      <c r="E1043" s="118">
        <f t="shared" si="394"/>
        <v>0</v>
      </c>
      <c r="F1043" s="404">
        <f t="shared" si="339"/>
        <v>0.13615478800000003</v>
      </c>
      <c r="G1043" s="404">
        <f t="shared" si="340"/>
        <v>0</v>
      </c>
      <c r="H1043" s="404">
        <f t="shared" si="334"/>
        <v>0.13615478800000003</v>
      </c>
      <c r="I1043" s="404">
        <f>'F4.2'!W256</f>
        <v>0</v>
      </c>
      <c r="J1043" s="404">
        <f>'F4.2'!AV256</f>
        <v>0</v>
      </c>
      <c r="K1043" s="405"/>
      <c r="L1043" s="405"/>
      <c r="M1043" s="404">
        <f t="shared" si="337"/>
        <v>0</v>
      </c>
      <c r="N1043" s="404">
        <f t="shared" si="335"/>
        <v>0.13615478800000003</v>
      </c>
    </row>
    <row r="1044" spans="1:14" hidden="1" outlineLevel="1">
      <c r="A1044" s="68">
        <f t="shared" ref="A1044:E1044" si="395">A651</f>
        <v>23</v>
      </c>
      <c r="B1044" s="123" t="str">
        <f t="shared" si="395"/>
        <v>Asset Recived From Civil-U#8-In plant Roads -10401</v>
      </c>
      <c r="C1044" s="53" t="str">
        <f t="shared" si="395"/>
        <v>N.A.</v>
      </c>
      <c r="D1044" s="403" t="str">
        <f t="shared" si="395"/>
        <v>-</v>
      </c>
      <c r="E1044" s="118">
        <f t="shared" si="395"/>
        <v>0</v>
      </c>
      <c r="F1044" s="404">
        <f t="shared" si="339"/>
        <v>9.1029900000000005E-4</v>
      </c>
      <c r="G1044" s="404">
        <f t="shared" si="340"/>
        <v>0</v>
      </c>
      <c r="H1044" s="404">
        <f t="shared" si="334"/>
        <v>9.1029900000000005E-4</v>
      </c>
      <c r="I1044" s="404">
        <f>'F4.2'!W257</f>
        <v>0</v>
      </c>
      <c r="J1044" s="404">
        <f>'F4.2'!AV257</f>
        <v>0</v>
      </c>
      <c r="K1044" s="405"/>
      <c r="L1044" s="405"/>
      <c r="M1044" s="404">
        <f t="shared" si="337"/>
        <v>0</v>
      </c>
      <c r="N1044" s="404">
        <f t="shared" si="335"/>
        <v>9.1029900000000005E-4</v>
      </c>
    </row>
    <row r="1045" spans="1:14" hidden="1" outlineLevel="1">
      <c r="A1045" s="68">
        <f t="shared" ref="A1045:E1045" si="396">A652</f>
        <v>24</v>
      </c>
      <c r="B1045" s="123" t="str">
        <f t="shared" si="396"/>
        <v>Asset Recived From Civil-U#8-Pipe Rack -10419</v>
      </c>
      <c r="C1045" s="53" t="str">
        <f t="shared" si="396"/>
        <v>N.A.</v>
      </c>
      <c r="D1045" s="403" t="str">
        <f t="shared" si="396"/>
        <v>-</v>
      </c>
      <c r="E1045" s="118">
        <f t="shared" si="396"/>
        <v>0</v>
      </c>
      <c r="F1045" s="404">
        <f t="shared" si="339"/>
        <v>4.1823400000000002E-4</v>
      </c>
      <c r="G1045" s="404">
        <f t="shared" si="340"/>
        <v>0</v>
      </c>
      <c r="H1045" s="404">
        <f t="shared" si="334"/>
        <v>4.1823400000000002E-4</v>
      </c>
      <c r="I1045" s="404">
        <f>'F4.2'!W258</f>
        <v>0</v>
      </c>
      <c r="J1045" s="404">
        <f>'F4.2'!AV258</f>
        <v>0</v>
      </c>
      <c r="K1045" s="405"/>
      <c r="L1045" s="405"/>
      <c r="M1045" s="404">
        <f t="shared" si="337"/>
        <v>0</v>
      </c>
      <c r="N1045" s="404">
        <f t="shared" si="335"/>
        <v>4.1823400000000002E-4</v>
      </c>
    </row>
    <row r="1046" spans="1:14" hidden="1" outlineLevel="1">
      <c r="A1046" s="68">
        <f t="shared" ref="A1046:E1046" si="397">A653</f>
        <v>25</v>
      </c>
      <c r="B1046" s="123" t="str">
        <f t="shared" si="397"/>
        <v>Asset Recived From Civil-U#8-Transformar yard area -10541</v>
      </c>
      <c r="C1046" s="53" t="str">
        <f t="shared" si="397"/>
        <v>N.A.</v>
      </c>
      <c r="D1046" s="403" t="str">
        <f t="shared" si="397"/>
        <v>-</v>
      </c>
      <c r="E1046" s="118">
        <f t="shared" si="397"/>
        <v>0</v>
      </c>
      <c r="F1046" s="404">
        <f t="shared" si="339"/>
        <v>5.31695E-4</v>
      </c>
      <c r="G1046" s="404">
        <f t="shared" si="340"/>
        <v>0</v>
      </c>
      <c r="H1046" s="404">
        <f t="shared" si="334"/>
        <v>5.31695E-4</v>
      </c>
      <c r="I1046" s="404">
        <f>'F4.2'!W259</f>
        <v>0</v>
      </c>
      <c r="J1046" s="404">
        <f>'F4.2'!AV259</f>
        <v>0</v>
      </c>
      <c r="K1046" s="405"/>
      <c r="L1046" s="405"/>
      <c r="M1046" s="404">
        <f t="shared" si="337"/>
        <v>0</v>
      </c>
      <c r="N1046" s="404">
        <f t="shared" si="335"/>
        <v>5.31695E-4</v>
      </c>
    </row>
    <row r="1047" spans="1:14" ht="30" hidden="1" outlineLevel="1">
      <c r="A1047" s="68">
        <f t="shared" ref="A1047:E1047" si="398">A654</f>
        <v>26</v>
      </c>
      <c r="B1047" s="123" t="str">
        <f t="shared" si="398"/>
        <v>Asset Recived From Civil-U#8-BA-Boiler and Auxilary foundation-10501</v>
      </c>
      <c r="C1047" s="53" t="str">
        <f t="shared" si="398"/>
        <v>N.A.</v>
      </c>
      <c r="D1047" s="403" t="str">
        <f t="shared" si="398"/>
        <v>-</v>
      </c>
      <c r="E1047" s="118">
        <f t="shared" si="398"/>
        <v>0</v>
      </c>
      <c r="F1047" s="404">
        <f t="shared" si="339"/>
        <v>6.1116199999999999E-3</v>
      </c>
      <c r="G1047" s="404">
        <f t="shared" si="340"/>
        <v>0</v>
      </c>
      <c r="H1047" s="404">
        <f t="shared" si="334"/>
        <v>6.1116199999999999E-3</v>
      </c>
      <c r="I1047" s="404">
        <f>'F4.2'!W260</f>
        <v>0</v>
      </c>
      <c r="J1047" s="404">
        <f>'F4.2'!AV260</f>
        <v>0</v>
      </c>
      <c r="K1047" s="405"/>
      <c r="L1047" s="405"/>
      <c r="M1047" s="404">
        <f t="shared" si="337"/>
        <v>0</v>
      </c>
      <c r="N1047" s="404">
        <f t="shared" si="335"/>
        <v>6.1116199999999999E-3</v>
      </c>
    </row>
    <row r="1048" spans="1:14" hidden="1" outlineLevel="1">
      <c r="A1048" s="68">
        <f t="shared" ref="A1048:E1048" si="399">A655</f>
        <v>27</v>
      </c>
      <c r="B1048" s="123" t="str">
        <f t="shared" si="399"/>
        <v>Asset Recived From Civil-U#8-BA-FD FAN FOUNDATIONS -10501</v>
      </c>
      <c r="C1048" s="53" t="str">
        <f t="shared" si="399"/>
        <v>N.A.</v>
      </c>
      <c r="D1048" s="403" t="str">
        <f t="shared" si="399"/>
        <v>-</v>
      </c>
      <c r="E1048" s="118">
        <f t="shared" si="399"/>
        <v>0</v>
      </c>
      <c r="F1048" s="404">
        <f t="shared" si="339"/>
        <v>1.11659E-4</v>
      </c>
      <c r="G1048" s="404">
        <f t="shared" si="340"/>
        <v>0</v>
      </c>
      <c r="H1048" s="404">
        <f t="shared" si="334"/>
        <v>1.11659E-4</v>
      </c>
      <c r="I1048" s="404">
        <f>'F4.2'!W261</f>
        <v>0</v>
      </c>
      <c r="J1048" s="404">
        <f>'F4.2'!AV261</f>
        <v>0</v>
      </c>
      <c r="K1048" s="405"/>
      <c r="L1048" s="405"/>
      <c r="M1048" s="404">
        <f t="shared" si="337"/>
        <v>0</v>
      </c>
      <c r="N1048" s="404">
        <f t="shared" si="335"/>
        <v>1.11659E-4</v>
      </c>
    </row>
    <row r="1049" spans="1:14" hidden="1" outlineLevel="1">
      <c r="A1049" s="68">
        <f t="shared" ref="A1049:E1049" si="400">A656</f>
        <v>28</v>
      </c>
      <c r="B1049" s="123" t="str">
        <f t="shared" si="400"/>
        <v>Asset Recived From Civil-U#8-BA-PA FAN FOUNDATION -10501</v>
      </c>
      <c r="C1049" s="53" t="str">
        <f t="shared" si="400"/>
        <v>N.A.</v>
      </c>
      <c r="D1049" s="403" t="str">
        <f t="shared" si="400"/>
        <v>-</v>
      </c>
      <c r="E1049" s="118">
        <f t="shared" si="400"/>
        <v>0</v>
      </c>
      <c r="F1049" s="404">
        <f t="shared" si="339"/>
        <v>1.11659E-4</v>
      </c>
      <c r="G1049" s="404">
        <f t="shared" si="340"/>
        <v>0</v>
      </c>
      <c r="H1049" s="404">
        <f t="shared" si="334"/>
        <v>1.11659E-4</v>
      </c>
      <c r="I1049" s="404">
        <f>'F4.2'!W262</f>
        <v>0</v>
      </c>
      <c r="J1049" s="404">
        <f>'F4.2'!AV262</f>
        <v>0</v>
      </c>
      <c r="K1049" s="405"/>
      <c r="L1049" s="405"/>
      <c r="M1049" s="404">
        <f t="shared" si="337"/>
        <v>0</v>
      </c>
      <c r="N1049" s="404">
        <f t="shared" si="335"/>
        <v>1.11659E-4</v>
      </c>
    </row>
    <row r="1050" spans="1:14" hidden="1" outlineLevel="1">
      <c r="A1050" s="68">
        <f t="shared" ref="A1050:E1050" si="401">A657</f>
        <v>29</v>
      </c>
      <c r="B1050" s="123" t="str">
        <f t="shared" si="401"/>
        <v>Asset Recived From Civil-U#8-BA-I.D. Fan foundation -10501</v>
      </c>
      <c r="C1050" s="53" t="str">
        <f t="shared" si="401"/>
        <v>N.A.</v>
      </c>
      <c r="D1050" s="403" t="str">
        <f t="shared" si="401"/>
        <v>-</v>
      </c>
      <c r="E1050" s="118">
        <f t="shared" si="401"/>
        <v>0</v>
      </c>
      <c r="F1050" s="404">
        <f t="shared" si="339"/>
        <v>2.23317E-4</v>
      </c>
      <c r="G1050" s="404">
        <f t="shared" si="340"/>
        <v>0</v>
      </c>
      <c r="H1050" s="404">
        <f t="shared" si="334"/>
        <v>2.23317E-4</v>
      </c>
      <c r="I1050" s="404">
        <f>'F4.2'!W263</f>
        <v>0</v>
      </c>
      <c r="J1050" s="404">
        <f>'F4.2'!AV263</f>
        <v>0</v>
      </c>
      <c r="K1050" s="405"/>
      <c r="L1050" s="405"/>
      <c r="M1050" s="404">
        <f t="shared" si="337"/>
        <v>0</v>
      </c>
      <c r="N1050" s="404">
        <f t="shared" si="335"/>
        <v>2.23317E-4</v>
      </c>
    </row>
    <row r="1051" spans="1:14" hidden="1" outlineLevel="1">
      <c r="A1051" s="68">
        <f t="shared" ref="A1051:E1051" si="402">A658</f>
        <v>30</v>
      </c>
      <c r="B1051" s="123" t="str">
        <f t="shared" si="402"/>
        <v>Asset Recived From Civil-U#8-BA-MILL FOUNDATION-10501</v>
      </c>
      <c r="C1051" s="53" t="str">
        <f t="shared" si="402"/>
        <v>N.A.</v>
      </c>
      <c r="D1051" s="403" t="str">
        <f t="shared" si="402"/>
        <v>-</v>
      </c>
      <c r="E1051" s="118">
        <f t="shared" si="402"/>
        <v>0</v>
      </c>
      <c r="F1051" s="404">
        <f t="shared" si="339"/>
        <v>1.98259E-4</v>
      </c>
      <c r="G1051" s="404">
        <f t="shared" si="340"/>
        <v>0</v>
      </c>
      <c r="H1051" s="404">
        <f t="shared" ref="H1051:H1114" si="403">F1051-G1051</f>
        <v>1.98259E-4</v>
      </c>
      <c r="I1051" s="404">
        <f>'F4.2'!W264</f>
        <v>0</v>
      </c>
      <c r="J1051" s="404">
        <f>'F4.2'!AV264</f>
        <v>0</v>
      </c>
      <c r="K1051" s="405"/>
      <c r="L1051" s="405"/>
      <c r="M1051" s="404">
        <f t="shared" si="337"/>
        <v>0</v>
      </c>
      <c r="N1051" s="404">
        <f t="shared" ref="N1051:N1114" si="404">H1051+I1051-M1051</f>
        <v>1.98259E-4</v>
      </c>
    </row>
    <row r="1052" spans="1:14" ht="30" hidden="1" outlineLevel="1">
      <c r="A1052" s="68">
        <f t="shared" ref="A1052:E1052" si="405">A659</f>
        <v>31</v>
      </c>
      <c r="B1052" s="123" t="str">
        <f t="shared" si="405"/>
        <v>Asset Recived From Civil-U#8-BA-BUNKER FOUNDATION &amp; STRUCTURE-10515</v>
      </c>
      <c r="C1052" s="53" t="str">
        <f t="shared" si="405"/>
        <v>N.A.</v>
      </c>
      <c r="D1052" s="403" t="str">
        <f t="shared" si="405"/>
        <v>-</v>
      </c>
      <c r="E1052" s="118">
        <f t="shared" si="405"/>
        <v>0</v>
      </c>
      <c r="F1052" s="404">
        <f t="shared" si="339"/>
        <v>1.392536E-3</v>
      </c>
      <c r="G1052" s="404">
        <f t="shared" si="340"/>
        <v>0</v>
      </c>
      <c r="H1052" s="404">
        <f t="shared" si="403"/>
        <v>1.392536E-3</v>
      </c>
      <c r="I1052" s="404">
        <f>'F4.2'!W265</f>
        <v>0</v>
      </c>
      <c r="J1052" s="404">
        <f>'F4.2'!AV265</f>
        <v>0</v>
      </c>
      <c r="K1052" s="405"/>
      <c r="L1052" s="405"/>
      <c r="M1052" s="404">
        <f t="shared" ref="M1052:M1115" si="406">SUM(J1052:L1052)</f>
        <v>0</v>
      </c>
      <c r="N1052" s="404">
        <f t="shared" si="404"/>
        <v>1.392536E-3</v>
      </c>
    </row>
    <row r="1053" spans="1:14" hidden="1" outlineLevel="1">
      <c r="A1053" s="68">
        <f t="shared" ref="A1053:E1053" si="407">A660</f>
        <v>32</v>
      </c>
      <c r="B1053" s="123" t="str">
        <f t="shared" si="407"/>
        <v>Asset Recived From Civil-U#8-ESP-10501</v>
      </c>
      <c r="C1053" s="53" t="str">
        <f t="shared" si="407"/>
        <v>N.A.</v>
      </c>
      <c r="D1053" s="403" t="str">
        <f t="shared" si="407"/>
        <v>-</v>
      </c>
      <c r="E1053" s="118">
        <f t="shared" si="407"/>
        <v>0</v>
      </c>
      <c r="F1053" s="404">
        <f t="shared" ref="F1053:F1116" si="408">F660+I660</f>
        <v>7.0722000000000005E-4</v>
      </c>
      <c r="G1053" s="404">
        <f t="shared" ref="G1053:G1116" si="409">G660+M660</f>
        <v>0</v>
      </c>
      <c r="H1053" s="404">
        <f t="shared" si="403"/>
        <v>7.0722000000000005E-4</v>
      </c>
      <c r="I1053" s="404">
        <f>'F4.2'!W266</f>
        <v>0</v>
      </c>
      <c r="J1053" s="404">
        <f>'F4.2'!AV266</f>
        <v>0</v>
      </c>
      <c r="K1053" s="405"/>
      <c r="L1053" s="405"/>
      <c r="M1053" s="404">
        <f t="shared" si="406"/>
        <v>0</v>
      </c>
      <c r="N1053" s="404">
        <f t="shared" si="404"/>
        <v>7.0722000000000005E-4</v>
      </c>
    </row>
    <row r="1054" spans="1:14" hidden="1" outlineLevel="1">
      <c r="A1054" s="68">
        <f t="shared" ref="A1054:E1054" si="410">A661</f>
        <v>33</v>
      </c>
      <c r="B1054" s="123" t="str">
        <f t="shared" si="410"/>
        <v>Asset Recived From Civil-U#8-ESP Control Room-10501</v>
      </c>
      <c r="C1054" s="53" t="str">
        <f t="shared" si="410"/>
        <v>N.A.</v>
      </c>
      <c r="D1054" s="403" t="str">
        <f t="shared" si="410"/>
        <v>-</v>
      </c>
      <c r="E1054" s="118">
        <f t="shared" si="410"/>
        <v>0</v>
      </c>
      <c r="F1054" s="404">
        <f t="shared" si="408"/>
        <v>4.2763499999999999E-4</v>
      </c>
      <c r="G1054" s="404">
        <f t="shared" si="409"/>
        <v>0</v>
      </c>
      <c r="H1054" s="404">
        <f t="shared" si="403"/>
        <v>4.2763499999999999E-4</v>
      </c>
      <c r="I1054" s="404">
        <f>'F4.2'!W267</f>
        <v>0</v>
      </c>
      <c r="J1054" s="404">
        <f>'F4.2'!AV267</f>
        <v>0</v>
      </c>
      <c r="K1054" s="405"/>
      <c r="L1054" s="405"/>
      <c r="M1054" s="404">
        <f t="shared" si="406"/>
        <v>0</v>
      </c>
      <c r="N1054" s="404">
        <f t="shared" si="404"/>
        <v>4.2763499999999999E-4</v>
      </c>
    </row>
    <row r="1055" spans="1:14" hidden="1" outlineLevel="1">
      <c r="A1055" s="68">
        <f t="shared" ref="A1055:E1055" si="411">A662</f>
        <v>34</v>
      </c>
      <c r="B1055" s="123" t="str">
        <f t="shared" si="411"/>
        <v>Asset Recived From Civil-U#8-RCC Chimney -10501</v>
      </c>
      <c r="C1055" s="53" t="str">
        <f t="shared" si="411"/>
        <v>N.A.</v>
      </c>
      <c r="D1055" s="403" t="str">
        <f t="shared" si="411"/>
        <v>-</v>
      </c>
      <c r="E1055" s="118">
        <f t="shared" si="411"/>
        <v>0</v>
      </c>
      <c r="F1055" s="404">
        <f t="shared" si="408"/>
        <v>4.612672E-3</v>
      </c>
      <c r="G1055" s="404">
        <f t="shared" si="409"/>
        <v>0</v>
      </c>
      <c r="H1055" s="404">
        <f t="shared" si="403"/>
        <v>4.612672E-3</v>
      </c>
      <c r="I1055" s="404">
        <f>'F4.2'!W268</f>
        <v>0</v>
      </c>
      <c r="J1055" s="404">
        <f>'F4.2'!AV268</f>
        <v>0</v>
      </c>
      <c r="K1055" s="405"/>
      <c r="L1055" s="405"/>
      <c r="M1055" s="404">
        <f t="shared" si="406"/>
        <v>0</v>
      </c>
      <c r="N1055" s="404">
        <f t="shared" si="404"/>
        <v>4.612672E-3</v>
      </c>
    </row>
    <row r="1056" spans="1:14" ht="30" hidden="1" outlineLevel="1">
      <c r="A1056" s="68">
        <f t="shared" ref="A1056:E1056" si="412">A663</f>
        <v>35</v>
      </c>
      <c r="B1056" s="123" t="str">
        <f t="shared" si="412"/>
        <v>Asset Recived From Civil-U#8-WTP-D.M.Plant equipment fdn. etc.-10509</v>
      </c>
      <c r="C1056" s="53" t="str">
        <f t="shared" si="412"/>
        <v>N.A.</v>
      </c>
      <c r="D1056" s="403" t="str">
        <f t="shared" si="412"/>
        <v>-</v>
      </c>
      <c r="E1056" s="118">
        <f t="shared" si="412"/>
        <v>0</v>
      </c>
      <c r="F1056" s="404">
        <f t="shared" si="408"/>
        <v>6.3898000000000004E-5</v>
      </c>
      <c r="G1056" s="404">
        <f t="shared" si="409"/>
        <v>0</v>
      </c>
      <c r="H1056" s="404">
        <f t="shared" si="403"/>
        <v>6.3898000000000004E-5</v>
      </c>
      <c r="I1056" s="404">
        <f>'F4.2'!W269</f>
        <v>0</v>
      </c>
      <c r="J1056" s="404">
        <f>'F4.2'!AV269</f>
        <v>0</v>
      </c>
      <c r="K1056" s="405"/>
      <c r="L1056" s="405"/>
      <c r="M1056" s="404">
        <f t="shared" si="406"/>
        <v>0</v>
      </c>
      <c r="N1056" s="404">
        <f t="shared" si="404"/>
        <v>6.3898000000000004E-5</v>
      </c>
    </row>
    <row r="1057" spans="1:14" hidden="1" outlineLevel="1">
      <c r="A1057" s="68">
        <f t="shared" ref="A1057:E1057" si="413">A664</f>
        <v>36</v>
      </c>
      <c r="B1057" s="123" t="str">
        <f t="shared" si="413"/>
        <v>Asset Recived From Civil-U#8-CHP-Wagon Tippler-10515</v>
      </c>
      <c r="C1057" s="53" t="str">
        <f t="shared" si="413"/>
        <v>N.A.</v>
      </c>
      <c r="D1057" s="403" t="str">
        <f t="shared" si="413"/>
        <v>-</v>
      </c>
      <c r="E1057" s="118">
        <f t="shared" si="413"/>
        <v>0</v>
      </c>
      <c r="F1057" s="404">
        <f t="shared" si="408"/>
        <v>9.4041100000000005E-4</v>
      </c>
      <c r="G1057" s="404">
        <f t="shared" si="409"/>
        <v>0</v>
      </c>
      <c r="H1057" s="404">
        <f t="shared" si="403"/>
        <v>9.4041100000000005E-4</v>
      </c>
      <c r="I1057" s="404">
        <f>'F4.2'!W270</f>
        <v>0</v>
      </c>
      <c r="J1057" s="404">
        <f>'F4.2'!AV270</f>
        <v>0</v>
      </c>
      <c r="K1057" s="405"/>
      <c r="L1057" s="405"/>
      <c r="M1057" s="404">
        <f t="shared" si="406"/>
        <v>0</v>
      </c>
      <c r="N1057" s="404">
        <f t="shared" si="404"/>
        <v>9.4041100000000005E-4</v>
      </c>
    </row>
    <row r="1058" spans="1:14" hidden="1" outlineLevel="1">
      <c r="A1058" s="68">
        <f t="shared" ref="A1058:E1058" si="414">A665</f>
        <v>37</v>
      </c>
      <c r="B1058" s="123" t="str">
        <f t="shared" si="414"/>
        <v>Asset Recived From Civil-U#8-CHP-Crusher House -10515</v>
      </c>
      <c r="C1058" s="53" t="str">
        <f t="shared" si="414"/>
        <v>N.A.</v>
      </c>
      <c r="D1058" s="403" t="str">
        <f t="shared" si="414"/>
        <v>-</v>
      </c>
      <c r="E1058" s="118">
        <f t="shared" si="414"/>
        <v>0</v>
      </c>
      <c r="F1058" s="404">
        <f t="shared" si="408"/>
        <v>7.4704199999999995E-4</v>
      </c>
      <c r="G1058" s="404">
        <f t="shared" si="409"/>
        <v>0</v>
      </c>
      <c r="H1058" s="404">
        <f t="shared" si="403"/>
        <v>7.4704199999999995E-4</v>
      </c>
      <c r="I1058" s="404">
        <f>'F4.2'!W271</f>
        <v>0</v>
      </c>
      <c r="J1058" s="404">
        <f>'F4.2'!AV271</f>
        <v>0</v>
      </c>
      <c r="K1058" s="405"/>
      <c r="L1058" s="405"/>
      <c r="M1058" s="404">
        <f t="shared" si="406"/>
        <v>0</v>
      </c>
      <c r="N1058" s="404">
        <f t="shared" si="404"/>
        <v>7.4704199999999995E-4</v>
      </c>
    </row>
    <row r="1059" spans="1:14" hidden="1" outlineLevel="1">
      <c r="A1059" s="68">
        <f t="shared" ref="A1059:E1059" si="415">A666</f>
        <v>38</v>
      </c>
      <c r="B1059" s="123" t="str">
        <f t="shared" si="415"/>
        <v>Asset Recived From Civil-U#8-CHP-Stacker Reclaimer -10515</v>
      </c>
      <c r="C1059" s="53" t="str">
        <f t="shared" si="415"/>
        <v>N.A.</v>
      </c>
      <c r="D1059" s="403" t="str">
        <f t="shared" si="415"/>
        <v>-</v>
      </c>
      <c r="E1059" s="118">
        <f t="shared" si="415"/>
        <v>0</v>
      </c>
      <c r="F1059" s="404">
        <f t="shared" si="408"/>
        <v>2.8485300000000001E-4</v>
      </c>
      <c r="G1059" s="404">
        <f t="shared" si="409"/>
        <v>0</v>
      </c>
      <c r="H1059" s="404">
        <f t="shared" si="403"/>
        <v>2.8485300000000001E-4</v>
      </c>
      <c r="I1059" s="404">
        <f>'F4.2'!W272</f>
        <v>0</v>
      </c>
      <c r="J1059" s="404">
        <f>'F4.2'!AV272</f>
        <v>0</v>
      </c>
      <c r="K1059" s="405"/>
      <c r="L1059" s="405"/>
      <c r="M1059" s="404">
        <f t="shared" si="406"/>
        <v>0</v>
      </c>
      <c r="N1059" s="404">
        <f t="shared" si="404"/>
        <v>2.8485300000000001E-4</v>
      </c>
    </row>
    <row r="1060" spans="1:14" hidden="1" outlineLevel="1">
      <c r="A1060" s="68">
        <f t="shared" ref="A1060:E1060" si="416">A667</f>
        <v>39</v>
      </c>
      <c r="B1060" s="123" t="str">
        <f t="shared" si="416"/>
        <v>Asset Recived From Civil-U#8-CHP-Stock Yard-10515</v>
      </c>
      <c r="C1060" s="53" t="str">
        <f t="shared" si="416"/>
        <v>N.A.</v>
      </c>
      <c r="D1060" s="403" t="str">
        <f t="shared" si="416"/>
        <v>-</v>
      </c>
      <c r="E1060" s="118">
        <f t="shared" si="416"/>
        <v>0</v>
      </c>
      <c r="F1060" s="404">
        <f t="shared" si="408"/>
        <v>1.5851400000000001E-4</v>
      </c>
      <c r="G1060" s="404">
        <f t="shared" si="409"/>
        <v>0</v>
      </c>
      <c r="H1060" s="404">
        <f t="shared" si="403"/>
        <v>1.5851400000000001E-4</v>
      </c>
      <c r="I1060" s="404">
        <f>'F4.2'!W273</f>
        <v>0</v>
      </c>
      <c r="J1060" s="404">
        <f>'F4.2'!AV273</f>
        <v>0</v>
      </c>
      <c r="K1060" s="405"/>
      <c r="L1060" s="405"/>
      <c r="M1060" s="404">
        <f t="shared" si="406"/>
        <v>0</v>
      </c>
      <c r="N1060" s="404">
        <f t="shared" si="404"/>
        <v>1.5851400000000001E-4</v>
      </c>
    </row>
    <row r="1061" spans="1:14" ht="30" hidden="1" outlineLevel="1">
      <c r="A1061" s="68">
        <f t="shared" ref="A1061:E1061" si="417">A668</f>
        <v>40</v>
      </c>
      <c r="B1061" s="123" t="str">
        <f t="shared" si="417"/>
        <v>Asset Recived From Civil-U#8-CHP-ConveyorPedetals&amp;TransferPoint-10515</v>
      </c>
      <c r="C1061" s="53" t="str">
        <f t="shared" si="417"/>
        <v>N.A.</v>
      </c>
      <c r="D1061" s="403" t="str">
        <f t="shared" si="417"/>
        <v>-</v>
      </c>
      <c r="E1061" s="118">
        <f t="shared" si="417"/>
        <v>0</v>
      </c>
      <c r="F1061" s="404">
        <f t="shared" si="408"/>
        <v>5.5407899999999996E-4</v>
      </c>
      <c r="G1061" s="404">
        <f t="shared" si="409"/>
        <v>0</v>
      </c>
      <c r="H1061" s="404">
        <f t="shared" si="403"/>
        <v>5.5407899999999996E-4</v>
      </c>
      <c r="I1061" s="404">
        <f>'F4.2'!W274</f>
        <v>0</v>
      </c>
      <c r="J1061" s="404">
        <f>'F4.2'!AV274</f>
        <v>0</v>
      </c>
      <c r="K1061" s="405"/>
      <c r="L1061" s="405"/>
      <c r="M1061" s="404">
        <f t="shared" si="406"/>
        <v>0</v>
      </c>
      <c r="N1061" s="404">
        <f t="shared" si="404"/>
        <v>5.5407899999999996E-4</v>
      </c>
    </row>
    <row r="1062" spans="1:14" hidden="1" outlineLevel="1">
      <c r="A1062" s="68">
        <f t="shared" ref="A1062:E1062" si="418">A669</f>
        <v>41</v>
      </c>
      <c r="B1062" s="123" t="str">
        <f t="shared" si="418"/>
        <v>Asset Recived From Civil-U#8-CHP-MCC ROOM -10515</v>
      </c>
      <c r="C1062" s="53" t="str">
        <f t="shared" si="418"/>
        <v>N.A.</v>
      </c>
      <c r="D1062" s="403" t="str">
        <f t="shared" si="418"/>
        <v>-</v>
      </c>
      <c r="E1062" s="118">
        <f t="shared" si="418"/>
        <v>0</v>
      </c>
      <c r="F1062" s="404">
        <f t="shared" si="408"/>
        <v>2.6945000000000002E-4</v>
      </c>
      <c r="G1062" s="404">
        <f t="shared" si="409"/>
        <v>0</v>
      </c>
      <c r="H1062" s="404">
        <f t="shared" si="403"/>
        <v>2.6945000000000002E-4</v>
      </c>
      <c r="I1062" s="404">
        <f>'F4.2'!W275</f>
        <v>0</v>
      </c>
      <c r="J1062" s="404">
        <f>'F4.2'!AV275</f>
        <v>0</v>
      </c>
      <c r="K1062" s="405"/>
      <c r="L1062" s="405"/>
      <c r="M1062" s="404">
        <f t="shared" si="406"/>
        <v>0</v>
      </c>
      <c r="N1062" s="404">
        <f t="shared" si="404"/>
        <v>2.6945000000000002E-4</v>
      </c>
    </row>
    <row r="1063" spans="1:14" hidden="1" outlineLevel="1">
      <c r="A1063" s="68">
        <f t="shared" ref="A1063:E1063" si="419">A670</f>
        <v>42</v>
      </c>
      <c r="B1063" s="123" t="str">
        <f t="shared" si="419"/>
        <v>Asset Recived From Civil-U#8-AHP-RCC Ash Silo -10501</v>
      </c>
      <c r="C1063" s="53" t="str">
        <f t="shared" si="419"/>
        <v>N.A.</v>
      </c>
      <c r="D1063" s="403" t="str">
        <f t="shared" si="419"/>
        <v>-</v>
      </c>
      <c r="E1063" s="118">
        <f t="shared" si="419"/>
        <v>0</v>
      </c>
      <c r="F1063" s="404">
        <f t="shared" si="408"/>
        <v>1.64229E-4</v>
      </c>
      <c r="G1063" s="404">
        <f t="shared" si="409"/>
        <v>0</v>
      </c>
      <c r="H1063" s="404">
        <f t="shared" si="403"/>
        <v>1.64229E-4</v>
      </c>
      <c r="I1063" s="404">
        <f>'F4.2'!W276</f>
        <v>0</v>
      </c>
      <c r="J1063" s="404">
        <f>'F4.2'!AV276</f>
        <v>0</v>
      </c>
      <c r="K1063" s="405"/>
      <c r="L1063" s="405"/>
      <c r="M1063" s="404">
        <f t="shared" si="406"/>
        <v>0</v>
      </c>
      <c r="N1063" s="404">
        <f t="shared" si="404"/>
        <v>1.64229E-4</v>
      </c>
    </row>
    <row r="1064" spans="1:14" hidden="1" outlineLevel="1">
      <c r="A1064" s="68">
        <f t="shared" ref="A1064:E1064" si="420">A671</f>
        <v>43</v>
      </c>
      <c r="B1064" s="123" t="str">
        <f t="shared" si="420"/>
        <v>Asset Recived From Civil-U#8-AHP-Staicase near Silo-10501</v>
      </c>
      <c r="C1064" s="53" t="str">
        <f t="shared" si="420"/>
        <v>N.A.</v>
      </c>
      <c r="D1064" s="403" t="str">
        <f t="shared" si="420"/>
        <v>-</v>
      </c>
      <c r="E1064" s="118">
        <f t="shared" si="420"/>
        <v>0</v>
      </c>
      <c r="F1064" s="404">
        <f t="shared" si="408"/>
        <v>1.7302000000000001E-5</v>
      </c>
      <c r="G1064" s="404">
        <f t="shared" si="409"/>
        <v>0</v>
      </c>
      <c r="H1064" s="404">
        <f t="shared" si="403"/>
        <v>1.7302000000000001E-5</v>
      </c>
      <c r="I1064" s="404">
        <f>'F4.2'!W277</f>
        <v>0</v>
      </c>
      <c r="J1064" s="404">
        <f>'F4.2'!AV277</f>
        <v>0</v>
      </c>
      <c r="K1064" s="405"/>
      <c r="L1064" s="405"/>
      <c r="M1064" s="404">
        <f t="shared" si="406"/>
        <v>0</v>
      </c>
      <c r="N1064" s="404">
        <f t="shared" si="404"/>
        <v>1.7302000000000001E-5</v>
      </c>
    </row>
    <row r="1065" spans="1:14" hidden="1" outlineLevel="1">
      <c r="A1065" s="68">
        <f t="shared" ref="A1065:E1065" si="421">A672</f>
        <v>44</v>
      </c>
      <c r="B1065" s="123" t="str">
        <f t="shared" si="421"/>
        <v>Asset Recived From Civil-U#8-AHP-Drain sump in Silo Area -10501</v>
      </c>
      <c r="C1065" s="53" t="str">
        <f t="shared" si="421"/>
        <v>N.A.</v>
      </c>
      <c r="D1065" s="403" t="str">
        <f t="shared" si="421"/>
        <v>-</v>
      </c>
      <c r="E1065" s="118">
        <f t="shared" si="421"/>
        <v>0</v>
      </c>
      <c r="F1065" s="404">
        <f t="shared" si="408"/>
        <v>8.551E-6</v>
      </c>
      <c r="G1065" s="404">
        <f t="shared" si="409"/>
        <v>0</v>
      </c>
      <c r="H1065" s="404">
        <f t="shared" si="403"/>
        <v>8.551E-6</v>
      </c>
      <c r="I1065" s="404">
        <f>'F4.2'!W278</f>
        <v>0</v>
      </c>
      <c r="J1065" s="404">
        <f>'F4.2'!AV278</f>
        <v>0</v>
      </c>
      <c r="K1065" s="405"/>
      <c r="L1065" s="405"/>
      <c r="M1065" s="404">
        <f t="shared" si="406"/>
        <v>0</v>
      </c>
      <c r="N1065" s="404">
        <f t="shared" si="404"/>
        <v>8.551E-6</v>
      </c>
    </row>
    <row r="1066" spans="1:14" hidden="1" outlineLevel="1">
      <c r="A1066" s="68">
        <f t="shared" ref="A1066:E1066" si="422">A673</f>
        <v>45</v>
      </c>
      <c r="B1066" s="123" t="str">
        <f t="shared" si="422"/>
        <v>Asset Recived From Civil-U#8-AHP-Slurry Mixing Tank Fdn.-10501</v>
      </c>
      <c r="C1066" s="53" t="str">
        <f t="shared" si="422"/>
        <v>N.A.</v>
      </c>
      <c r="D1066" s="403" t="str">
        <f t="shared" si="422"/>
        <v>-</v>
      </c>
      <c r="E1066" s="118">
        <f t="shared" si="422"/>
        <v>0</v>
      </c>
      <c r="F1066" s="404">
        <f t="shared" si="408"/>
        <v>1.6923E-5</v>
      </c>
      <c r="G1066" s="404">
        <f t="shared" si="409"/>
        <v>0</v>
      </c>
      <c r="H1066" s="404">
        <f t="shared" si="403"/>
        <v>1.6923E-5</v>
      </c>
      <c r="I1066" s="404">
        <f>'F4.2'!W279</f>
        <v>0</v>
      </c>
      <c r="J1066" s="404">
        <f>'F4.2'!AV279</f>
        <v>0</v>
      </c>
      <c r="K1066" s="405"/>
      <c r="L1066" s="405"/>
      <c r="M1066" s="404">
        <f t="shared" si="406"/>
        <v>0</v>
      </c>
      <c r="N1066" s="404">
        <f t="shared" si="404"/>
        <v>1.6923E-5</v>
      </c>
    </row>
    <row r="1067" spans="1:14" hidden="1" outlineLevel="1">
      <c r="A1067" s="68">
        <f t="shared" ref="A1067:E1067" si="423">A674</f>
        <v>46</v>
      </c>
      <c r="B1067" s="123" t="str">
        <f t="shared" si="423"/>
        <v>Asset Recived From Civil-U#8-AHP-HCSD PUMP HOUSE-10501</v>
      </c>
      <c r="C1067" s="53" t="str">
        <f t="shared" si="423"/>
        <v>N.A.</v>
      </c>
      <c r="D1067" s="403" t="str">
        <f t="shared" si="423"/>
        <v>-</v>
      </c>
      <c r="E1067" s="118">
        <f t="shared" si="423"/>
        <v>0</v>
      </c>
      <c r="F1067" s="404">
        <f t="shared" si="408"/>
        <v>5.8934000000000002E-5</v>
      </c>
      <c r="G1067" s="404">
        <f t="shared" si="409"/>
        <v>0</v>
      </c>
      <c r="H1067" s="404">
        <f t="shared" si="403"/>
        <v>5.8934000000000002E-5</v>
      </c>
      <c r="I1067" s="404">
        <f>'F4.2'!W280</f>
        <v>0</v>
      </c>
      <c r="J1067" s="404">
        <f>'F4.2'!AV280</f>
        <v>0</v>
      </c>
      <c r="K1067" s="405"/>
      <c r="L1067" s="405"/>
      <c r="M1067" s="404">
        <f t="shared" si="406"/>
        <v>0</v>
      </c>
      <c r="N1067" s="404">
        <f t="shared" si="404"/>
        <v>5.8934000000000002E-5</v>
      </c>
    </row>
    <row r="1068" spans="1:14" hidden="1" outlineLevel="1">
      <c r="A1068" s="68">
        <f t="shared" ref="A1068:E1068" si="424">A675</f>
        <v>47</v>
      </c>
      <c r="B1068" s="123" t="str">
        <f t="shared" si="424"/>
        <v>Asset Recived From Civil-U#8-AHP-Ash Slurry Pump House -10501</v>
      </c>
      <c r="C1068" s="53" t="str">
        <f t="shared" si="424"/>
        <v>N.A.</v>
      </c>
      <c r="D1068" s="403" t="str">
        <f t="shared" si="424"/>
        <v>-</v>
      </c>
      <c r="E1068" s="118">
        <f t="shared" si="424"/>
        <v>0</v>
      </c>
      <c r="F1068" s="404">
        <f t="shared" si="408"/>
        <v>1.4947300000000001E-4</v>
      </c>
      <c r="G1068" s="404">
        <f t="shared" si="409"/>
        <v>0</v>
      </c>
      <c r="H1068" s="404">
        <f t="shared" si="403"/>
        <v>1.4947300000000001E-4</v>
      </c>
      <c r="I1068" s="404">
        <f>'F4.2'!W281</f>
        <v>0</v>
      </c>
      <c r="J1068" s="404">
        <f>'F4.2'!AV281</f>
        <v>0</v>
      </c>
      <c r="K1068" s="405"/>
      <c r="L1068" s="405"/>
      <c r="M1068" s="404">
        <f t="shared" si="406"/>
        <v>0</v>
      </c>
      <c r="N1068" s="404">
        <f t="shared" si="404"/>
        <v>1.4947300000000001E-4</v>
      </c>
    </row>
    <row r="1069" spans="1:14" hidden="1" outlineLevel="1">
      <c r="A1069" s="68">
        <f t="shared" ref="A1069:E1069" si="425">A676</f>
        <v>48</v>
      </c>
      <c r="B1069" s="123" t="str">
        <f t="shared" si="425"/>
        <v>Asset Recived From Civil-U#8-AHP-Ash Slurry Sump-10501</v>
      </c>
      <c r="C1069" s="53" t="str">
        <f t="shared" si="425"/>
        <v>N.A.</v>
      </c>
      <c r="D1069" s="403" t="str">
        <f t="shared" si="425"/>
        <v>-</v>
      </c>
      <c r="E1069" s="118">
        <f t="shared" si="425"/>
        <v>0</v>
      </c>
      <c r="F1069" s="404">
        <f t="shared" si="408"/>
        <v>4.5158999999999999E-5</v>
      </c>
      <c r="G1069" s="404">
        <f t="shared" si="409"/>
        <v>0</v>
      </c>
      <c r="H1069" s="404">
        <f t="shared" si="403"/>
        <v>4.5158999999999999E-5</v>
      </c>
      <c r="I1069" s="404">
        <f>'F4.2'!W282</f>
        <v>0</v>
      </c>
      <c r="J1069" s="404">
        <f>'F4.2'!AV282</f>
        <v>0</v>
      </c>
      <c r="K1069" s="405"/>
      <c r="L1069" s="405"/>
      <c r="M1069" s="404">
        <f t="shared" si="406"/>
        <v>0</v>
      </c>
      <c r="N1069" s="404">
        <f t="shared" si="404"/>
        <v>4.5158999999999999E-5</v>
      </c>
    </row>
    <row r="1070" spans="1:14" hidden="1" outlineLevel="1">
      <c r="A1070" s="68">
        <f t="shared" ref="A1070:E1070" si="426">A677</f>
        <v>49</v>
      </c>
      <c r="B1070" s="123" t="str">
        <f t="shared" si="426"/>
        <v>Asset Recived From Civil-U#8-AHP-Ash Water Tank-10501</v>
      </c>
      <c r="C1070" s="53" t="str">
        <f t="shared" si="426"/>
        <v>N.A.</v>
      </c>
      <c r="D1070" s="403" t="str">
        <f t="shared" si="426"/>
        <v>-</v>
      </c>
      <c r="E1070" s="118">
        <f t="shared" si="426"/>
        <v>0</v>
      </c>
      <c r="F1070" s="404">
        <f t="shared" si="408"/>
        <v>3.4220000000000001E-5</v>
      </c>
      <c r="G1070" s="404">
        <f t="shared" si="409"/>
        <v>0</v>
      </c>
      <c r="H1070" s="404">
        <f t="shared" si="403"/>
        <v>3.4220000000000001E-5</v>
      </c>
      <c r="I1070" s="404">
        <f>'F4.2'!W283</f>
        <v>0</v>
      </c>
      <c r="J1070" s="404">
        <f>'F4.2'!AV283</f>
        <v>0</v>
      </c>
      <c r="K1070" s="405"/>
      <c r="L1070" s="405"/>
      <c r="M1070" s="404">
        <f t="shared" si="406"/>
        <v>0</v>
      </c>
      <c r="N1070" s="404">
        <f t="shared" si="404"/>
        <v>3.4220000000000001E-5</v>
      </c>
    </row>
    <row r="1071" spans="1:14" hidden="1" outlineLevel="1">
      <c r="A1071" s="68">
        <f t="shared" ref="A1071:E1071" si="427">A678</f>
        <v>50</v>
      </c>
      <c r="B1071" s="123" t="str">
        <f t="shared" si="427"/>
        <v>Asset Recived From Civil-U#8-AHP-Bottom Ash Hopper-10501</v>
      </c>
      <c r="C1071" s="53" t="str">
        <f t="shared" si="427"/>
        <v>N.A.</v>
      </c>
      <c r="D1071" s="403" t="str">
        <f t="shared" si="427"/>
        <v>-</v>
      </c>
      <c r="E1071" s="118">
        <f t="shared" si="427"/>
        <v>0</v>
      </c>
      <c r="F1071" s="404">
        <f t="shared" si="408"/>
        <v>4.409E-5</v>
      </c>
      <c r="G1071" s="404">
        <f t="shared" si="409"/>
        <v>0</v>
      </c>
      <c r="H1071" s="404">
        <f t="shared" si="403"/>
        <v>4.409E-5</v>
      </c>
      <c r="I1071" s="404">
        <f>'F4.2'!W284</f>
        <v>0</v>
      </c>
      <c r="J1071" s="404">
        <f>'F4.2'!AV284</f>
        <v>0</v>
      </c>
      <c r="K1071" s="405"/>
      <c r="L1071" s="405"/>
      <c r="M1071" s="404">
        <f t="shared" si="406"/>
        <v>0</v>
      </c>
      <c r="N1071" s="404">
        <f t="shared" si="404"/>
        <v>4.409E-5</v>
      </c>
    </row>
    <row r="1072" spans="1:14" ht="30" hidden="1" outlineLevel="1">
      <c r="A1072" s="68">
        <f t="shared" ref="A1072:E1072" si="428">A679</f>
        <v>51</v>
      </c>
      <c r="B1072" s="123" t="str">
        <f t="shared" si="428"/>
        <v>Asset Recived From Civil-U#8-AHP-Drain sump in BAH Area -10501</v>
      </c>
      <c r="C1072" s="53" t="str">
        <f t="shared" si="428"/>
        <v>N.A.</v>
      </c>
      <c r="D1072" s="403" t="str">
        <f t="shared" si="428"/>
        <v>-</v>
      </c>
      <c r="E1072" s="118">
        <f t="shared" si="428"/>
        <v>0</v>
      </c>
      <c r="F1072" s="404">
        <f t="shared" si="408"/>
        <v>8.5750000000000001E-6</v>
      </c>
      <c r="G1072" s="404">
        <f t="shared" si="409"/>
        <v>0</v>
      </c>
      <c r="H1072" s="404">
        <f t="shared" si="403"/>
        <v>8.5750000000000001E-6</v>
      </c>
      <c r="I1072" s="404">
        <f>'F4.2'!W285</f>
        <v>0</v>
      </c>
      <c r="J1072" s="404">
        <f>'F4.2'!AV285</f>
        <v>0</v>
      </c>
      <c r="K1072" s="405"/>
      <c r="L1072" s="405"/>
      <c r="M1072" s="404">
        <f t="shared" si="406"/>
        <v>0</v>
      </c>
      <c r="N1072" s="404">
        <f t="shared" si="404"/>
        <v>8.5750000000000001E-6</v>
      </c>
    </row>
    <row r="1073" spans="1:14" ht="30" hidden="1" outlineLevel="1">
      <c r="A1073" s="68">
        <f t="shared" ref="A1073:E1073" si="429">A680</f>
        <v>52</v>
      </c>
      <c r="B1073" s="123" t="str">
        <f t="shared" si="429"/>
        <v>Asset Recived From Civil-U#8-Ash Slurry Pipe Line AHP-Pedestals-10501</v>
      </c>
      <c r="C1073" s="53" t="str">
        <f t="shared" si="429"/>
        <v>N.A.</v>
      </c>
      <c r="D1073" s="403" t="str">
        <f t="shared" si="429"/>
        <v>-</v>
      </c>
      <c r="E1073" s="118">
        <f t="shared" si="429"/>
        <v>0</v>
      </c>
      <c r="F1073" s="404">
        <f t="shared" si="408"/>
        <v>1.38462E-4</v>
      </c>
      <c r="G1073" s="404">
        <f t="shared" si="409"/>
        <v>0</v>
      </c>
      <c r="H1073" s="404">
        <f t="shared" si="403"/>
        <v>1.38462E-4</v>
      </c>
      <c r="I1073" s="404">
        <f>'F4.2'!W286</f>
        <v>0</v>
      </c>
      <c r="J1073" s="404">
        <f>'F4.2'!AV286</f>
        <v>0</v>
      </c>
      <c r="K1073" s="405"/>
      <c r="L1073" s="405"/>
      <c r="M1073" s="404">
        <f t="shared" si="406"/>
        <v>0</v>
      </c>
      <c r="N1073" s="404">
        <f t="shared" si="404"/>
        <v>1.38462E-4</v>
      </c>
    </row>
    <row r="1074" spans="1:14" ht="30" hidden="1" outlineLevel="1">
      <c r="A1074" s="68">
        <f t="shared" ref="A1074:E1074" si="430">A681</f>
        <v>53</v>
      </c>
      <c r="B1074" s="123" t="str">
        <f t="shared" si="430"/>
        <v>Asset Recived From Civil-U#8-AHP-Buffer Hopper Foundation-10501</v>
      </c>
      <c r="C1074" s="53" t="str">
        <f t="shared" si="430"/>
        <v>N.A.</v>
      </c>
      <c r="D1074" s="403" t="str">
        <f t="shared" si="430"/>
        <v>-</v>
      </c>
      <c r="E1074" s="118">
        <f t="shared" si="430"/>
        <v>0</v>
      </c>
      <c r="F1074" s="404">
        <f t="shared" si="408"/>
        <v>3.5627999999999998E-5</v>
      </c>
      <c r="G1074" s="404">
        <f t="shared" si="409"/>
        <v>0</v>
      </c>
      <c r="H1074" s="404">
        <f t="shared" si="403"/>
        <v>3.5627999999999998E-5</v>
      </c>
      <c r="I1074" s="404">
        <f>'F4.2'!W287</f>
        <v>0</v>
      </c>
      <c r="J1074" s="404">
        <f>'F4.2'!AV287</f>
        <v>0</v>
      </c>
      <c r="K1074" s="405"/>
      <c r="L1074" s="405"/>
      <c r="M1074" s="404">
        <f t="shared" si="406"/>
        <v>0</v>
      </c>
      <c r="N1074" s="404">
        <f t="shared" si="404"/>
        <v>3.5627999999999998E-5</v>
      </c>
    </row>
    <row r="1075" spans="1:14" ht="30" hidden="1" outlineLevel="1">
      <c r="A1075" s="68">
        <f t="shared" ref="A1075:E1075" si="431">A682</f>
        <v>54</v>
      </c>
      <c r="B1075" s="123" t="str">
        <f t="shared" si="431"/>
        <v>Asset Recived From Civil-U#8-AHP-Mill reject hopper foundation-10501</v>
      </c>
      <c r="C1075" s="53" t="str">
        <f t="shared" si="431"/>
        <v>N.A.</v>
      </c>
      <c r="D1075" s="403" t="str">
        <f t="shared" si="431"/>
        <v>-</v>
      </c>
      <c r="E1075" s="118">
        <f t="shared" si="431"/>
        <v>0</v>
      </c>
      <c r="F1075" s="404">
        <f t="shared" si="408"/>
        <v>1.7813999999999999E-5</v>
      </c>
      <c r="G1075" s="404">
        <f t="shared" si="409"/>
        <v>0</v>
      </c>
      <c r="H1075" s="404">
        <f t="shared" si="403"/>
        <v>1.7813999999999999E-5</v>
      </c>
      <c r="I1075" s="404">
        <f>'F4.2'!W288</f>
        <v>0</v>
      </c>
      <c r="J1075" s="404">
        <f>'F4.2'!AV288</f>
        <v>0</v>
      </c>
      <c r="K1075" s="405"/>
      <c r="L1075" s="405"/>
      <c r="M1075" s="404">
        <f t="shared" si="406"/>
        <v>0</v>
      </c>
      <c r="N1075" s="404">
        <f t="shared" si="404"/>
        <v>1.7813999999999999E-5</v>
      </c>
    </row>
    <row r="1076" spans="1:14" hidden="1" outlineLevel="1">
      <c r="A1076" s="68">
        <f t="shared" ref="A1076:E1076" si="432">A683</f>
        <v>55</v>
      </c>
      <c r="B1076" s="123" t="str">
        <f t="shared" si="432"/>
        <v>Asset Recived From Civil-U#8-FHP-Fuel Oil pump house-10516</v>
      </c>
      <c r="C1076" s="53" t="str">
        <f t="shared" si="432"/>
        <v>N.A.</v>
      </c>
      <c r="D1076" s="403" t="str">
        <f t="shared" si="432"/>
        <v>-</v>
      </c>
      <c r="E1076" s="118">
        <f t="shared" si="432"/>
        <v>0</v>
      </c>
      <c r="F1076" s="404">
        <f t="shared" si="408"/>
        <v>6.5769099999999996E-4</v>
      </c>
      <c r="G1076" s="404">
        <f t="shared" si="409"/>
        <v>0</v>
      </c>
      <c r="H1076" s="404">
        <f t="shared" si="403"/>
        <v>6.5769099999999996E-4</v>
      </c>
      <c r="I1076" s="404">
        <f>'F4.2'!W289</f>
        <v>0</v>
      </c>
      <c r="J1076" s="404">
        <f>'F4.2'!AV289</f>
        <v>0</v>
      </c>
      <c r="K1076" s="405"/>
      <c r="L1076" s="405"/>
      <c r="M1076" s="404">
        <f t="shared" si="406"/>
        <v>0</v>
      </c>
      <c r="N1076" s="404">
        <f t="shared" si="404"/>
        <v>6.5769099999999996E-4</v>
      </c>
    </row>
    <row r="1077" spans="1:14" hidden="1" outlineLevel="1">
      <c r="A1077" s="68">
        <f t="shared" ref="A1077:E1077" si="433">A684</f>
        <v>56</v>
      </c>
      <c r="B1077" s="123" t="str">
        <f t="shared" si="433"/>
        <v>Asset Recived From Civil-U#8-FHP-DYKE AREA -10516</v>
      </c>
      <c r="C1077" s="53" t="str">
        <f t="shared" si="433"/>
        <v>N.A.</v>
      </c>
      <c r="D1077" s="403" t="str">
        <f t="shared" si="433"/>
        <v>-</v>
      </c>
      <c r="E1077" s="118">
        <f t="shared" si="433"/>
        <v>0</v>
      </c>
      <c r="F1077" s="404">
        <f t="shared" si="408"/>
        <v>1.9338999999999999E-5</v>
      </c>
      <c r="G1077" s="404">
        <f t="shared" si="409"/>
        <v>0</v>
      </c>
      <c r="H1077" s="404">
        <f t="shared" si="403"/>
        <v>1.9338999999999999E-5</v>
      </c>
      <c r="I1077" s="404">
        <f>'F4.2'!W290</f>
        <v>0</v>
      </c>
      <c r="J1077" s="404">
        <f>'F4.2'!AV290</f>
        <v>0</v>
      </c>
      <c r="K1077" s="405"/>
      <c r="L1077" s="405"/>
      <c r="M1077" s="404">
        <f t="shared" si="406"/>
        <v>0</v>
      </c>
      <c r="N1077" s="404">
        <f t="shared" si="404"/>
        <v>1.9338999999999999E-5</v>
      </c>
    </row>
    <row r="1078" spans="1:14" hidden="1" outlineLevel="1">
      <c r="A1078" s="68">
        <f t="shared" ref="A1078:E1078" si="434">A685</f>
        <v>57</v>
      </c>
      <c r="B1078" s="123" t="str">
        <f t="shared" si="434"/>
        <v>Asset Recived From Civil-U#8-Effulent Treatment Plant -10509</v>
      </c>
      <c r="C1078" s="53" t="str">
        <f t="shared" si="434"/>
        <v>N.A.</v>
      </c>
      <c r="D1078" s="403" t="str">
        <f t="shared" si="434"/>
        <v>-</v>
      </c>
      <c r="E1078" s="118">
        <f t="shared" si="434"/>
        <v>0</v>
      </c>
      <c r="F1078" s="404">
        <f t="shared" si="408"/>
        <v>1.4134799999999999E-4</v>
      </c>
      <c r="G1078" s="404">
        <f t="shared" si="409"/>
        <v>0</v>
      </c>
      <c r="H1078" s="404">
        <f t="shared" si="403"/>
        <v>1.4134799999999999E-4</v>
      </c>
      <c r="I1078" s="404">
        <f>'F4.2'!W291</f>
        <v>0</v>
      </c>
      <c r="J1078" s="404">
        <f>'F4.2'!AV291</f>
        <v>0</v>
      </c>
      <c r="K1078" s="405"/>
      <c r="L1078" s="405"/>
      <c r="M1078" s="404">
        <f t="shared" si="406"/>
        <v>0</v>
      </c>
      <c r="N1078" s="404">
        <f t="shared" si="404"/>
        <v>1.4134799999999999E-4</v>
      </c>
    </row>
    <row r="1079" spans="1:14" hidden="1" outlineLevel="1">
      <c r="A1079" s="68">
        <f t="shared" ref="A1079:E1079" si="435">A686</f>
        <v>58</v>
      </c>
      <c r="B1079" s="123" t="str">
        <f t="shared" si="435"/>
        <v>Asset Recived From Project-U#8-Boiler Pressure parts-10501</v>
      </c>
      <c r="C1079" s="53" t="str">
        <f t="shared" si="435"/>
        <v>N.A.</v>
      </c>
      <c r="D1079" s="403" t="str">
        <f t="shared" si="435"/>
        <v>-</v>
      </c>
      <c r="E1079" s="118">
        <f t="shared" si="435"/>
        <v>0</v>
      </c>
      <c r="F1079" s="404">
        <f t="shared" si="408"/>
        <v>6.5490000000000007E-2</v>
      </c>
      <c r="G1079" s="404">
        <f t="shared" si="409"/>
        <v>0</v>
      </c>
      <c r="H1079" s="404">
        <f t="shared" si="403"/>
        <v>6.5490000000000007E-2</v>
      </c>
      <c r="I1079" s="404">
        <f>'F4.2'!W292</f>
        <v>0</v>
      </c>
      <c r="J1079" s="404">
        <f>'F4.2'!AV292</f>
        <v>0</v>
      </c>
      <c r="K1079" s="405"/>
      <c r="L1079" s="405"/>
      <c r="M1079" s="404">
        <f t="shared" si="406"/>
        <v>0</v>
      </c>
      <c r="N1079" s="404">
        <f t="shared" si="404"/>
        <v>6.5490000000000007E-2</v>
      </c>
    </row>
    <row r="1080" spans="1:14" ht="30" hidden="1" outlineLevel="1">
      <c r="A1080" s="68">
        <f t="shared" ref="A1080:E1080" si="436">A687</f>
        <v>59</v>
      </c>
      <c r="B1080" s="123" t="str">
        <f t="shared" si="436"/>
        <v>Asset Recived From Project-U#8-Mandatory Spares from BHEL–Trichy</v>
      </c>
      <c r="C1080" s="53" t="str">
        <f t="shared" si="436"/>
        <v>N.A.</v>
      </c>
      <c r="D1080" s="403" t="str">
        <f t="shared" si="436"/>
        <v>-</v>
      </c>
      <c r="E1080" s="118">
        <f t="shared" si="436"/>
        <v>0</v>
      </c>
      <c r="F1080" s="404">
        <f t="shared" si="408"/>
        <v>7.4618999999999996E-3</v>
      </c>
      <c r="G1080" s="404">
        <f t="shared" si="409"/>
        <v>0</v>
      </c>
      <c r="H1080" s="404">
        <f t="shared" si="403"/>
        <v>7.4618999999999996E-3</v>
      </c>
      <c r="I1080" s="404">
        <f>'F4.2'!W293</f>
        <v>0</v>
      </c>
      <c r="J1080" s="404">
        <f>'F4.2'!AV293</f>
        <v>0</v>
      </c>
      <c r="K1080" s="405"/>
      <c r="L1080" s="405"/>
      <c r="M1080" s="404">
        <f t="shared" si="406"/>
        <v>0</v>
      </c>
      <c r="N1080" s="404">
        <f t="shared" si="404"/>
        <v>7.4618999999999996E-3</v>
      </c>
    </row>
    <row r="1081" spans="1:14" ht="30" hidden="1" outlineLevel="1">
      <c r="A1081" s="68">
        <f t="shared" ref="A1081:E1081" si="437">A688</f>
        <v>60</v>
      </c>
      <c r="B1081" s="123" t="str">
        <f t="shared" si="437"/>
        <v>Asset Recived From Civil-U#8-Coal mill reject trench at coal mill D&amp;E</v>
      </c>
      <c r="C1081" s="53" t="str">
        <f t="shared" si="437"/>
        <v>N.A.</v>
      </c>
      <c r="D1081" s="403" t="str">
        <f t="shared" si="437"/>
        <v>-</v>
      </c>
      <c r="E1081" s="118">
        <f t="shared" si="437"/>
        <v>0</v>
      </c>
      <c r="F1081" s="404">
        <f t="shared" si="408"/>
        <v>4.6610299000000001E-2</v>
      </c>
      <c r="G1081" s="404">
        <f t="shared" si="409"/>
        <v>0</v>
      </c>
      <c r="H1081" s="404">
        <f t="shared" si="403"/>
        <v>4.6610299000000001E-2</v>
      </c>
      <c r="I1081" s="404">
        <f>'F4.2'!W294</f>
        <v>0</v>
      </c>
      <c r="J1081" s="404">
        <f>'F4.2'!AV294</f>
        <v>0</v>
      </c>
      <c r="K1081" s="405"/>
      <c r="L1081" s="405"/>
      <c r="M1081" s="404">
        <f t="shared" si="406"/>
        <v>0</v>
      </c>
      <c r="N1081" s="404">
        <f t="shared" si="404"/>
        <v>4.6610299000000001E-2</v>
      </c>
    </row>
    <row r="1082" spans="1:14" ht="30" hidden="1" outlineLevel="1">
      <c r="A1082" s="68">
        <f t="shared" ref="A1082:E1082" si="438">A689</f>
        <v>61</v>
      </c>
      <c r="B1082" s="123" t="str">
        <f t="shared" si="438"/>
        <v>Asset Recived From Project-U#8-Canteen Equipments &amp; kitchen Utensils</v>
      </c>
      <c r="C1082" s="53" t="str">
        <f t="shared" si="438"/>
        <v>N.A.</v>
      </c>
      <c r="D1082" s="403" t="str">
        <f t="shared" si="438"/>
        <v>-</v>
      </c>
      <c r="E1082" s="118">
        <f t="shared" si="438"/>
        <v>0</v>
      </c>
      <c r="F1082" s="404">
        <f t="shared" si="408"/>
        <v>0.21887515400000002</v>
      </c>
      <c r="G1082" s="404">
        <f t="shared" si="409"/>
        <v>0</v>
      </c>
      <c r="H1082" s="404">
        <f t="shared" si="403"/>
        <v>0.21887515400000002</v>
      </c>
      <c r="I1082" s="404">
        <f>'F4.2'!W295</f>
        <v>0</v>
      </c>
      <c r="J1082" s="404">
        <f>'F4.2'!AV295</f>
        <v>0</v>
      </c>
      <c r="K1082" s="405"/>
      <c r="L1082" s="405"/>
      <c r="M1082" s="404">
        <f t="shared" si="406"/>
        <v>0</v>
      </c>
      <c r="N1082" s="404">
        <f t="shared" si="404"/>
        <v>0.21887515400000002</v>
      </c>
    </row>
    <row r="1083" spans="1:14" ht="30" hidden="1" outlineLevel="1">
      <c r="A1083" s="68">
        <f t="shared" ref="A1083:E1083" si="439">A690</f>
        <v>62</v>
      </c>
      <c r="B1083" s="123" t="str">
        <f t="shared" si="439"/>
        <v>Asset Recived From Project-U#8-Supply &amp; Erection of ACW system-10310</v>
      </c>
      <c r="C1083" s="53" t="str">
        <f t="shared" si="439"/>
        <v>N.A.</v>
      </c>
      <c r="D1083" s="403" t="str">
        <f t="shared" si="439"/>
        <v>-</v>
      </c>
      <c r="E1083" s="118">
        <f t="shared" si="439"/>
        <v>0</v>
      </c>
      <c r="F1083" s="404">
        <f t="shared" si="408"/>
        <v>8.3684199999999997E-4</v>
      </c>
      <c r="G1083" s="404">
        <f t="shared" si="409"/>
        <v>0</v>
      </c>
      <c r="H1083" s="404">
        <f t="shared" si="403"/>
        <v>8.3684199999999997E-4</v>
      </c>
      <c r="I1083" s="404">
        <f>'F4.2'!W296</f>
        <v>0</v>
      </c>
      <c r="J1083" s="404">
        <f>'F4.2'!AV296</f>
        <v>0</v>
      </c>
      <c r="K1083" s="405"/>
      <c r="L1083" s="405"/>
      <c r="M1083" s="404">
        <f t="shared" si="406"/>
        <v>0</v>
      </c>
      <c r="N1083" s="404">
        <f t="shared" si="404"/>
        <v>8.3684199999999997E-4</v>
      </c>
    </row>
    <row r="1084" spans="1:14" ht="30" hidden="1" outlineLevel="1">
      <c r="A1084" s="68">
        <f t="shared" ref="A1084:E1084" si="440">A691</f>
        <v>63</v>
      </c>
      <c r="B1084" s="123" t="str">
        <f t="shared" si="440"/>
        <v>Asset Recived From Project-U#8-SUPPLY &amp; ERECTION OF CCW SYSTEM-10310</v>
      </c>
      <c r="C1084" s="53" t="str">
        <f t="shared" si="440"/>
        <v>N.A.</v>
      </c>
      <c r="D1084" s="403" t="str">
        <f t="shared" si="440"/>
        <v>-</v>
      </c>
      <c r="E1084" s="118">
        <f t="shared" si="440"/>
        <v>0</v>
      </c>
      <c r="F1084" s="404">
        <f t="shared" si="408"/>
        <v>4.8560299999999999E-3</v>
      </c>
      <c r="G1084" s="404">
        <f t="shared" si="409"/>
        <v>0</v>
      </c>
      <c r="H1084" s="404">
        <f t="shared" si="403"/>
        <v>4.8560299999999999E-3</v>
      </c>
      <c r="I1084" s="404">
        <f>'F4.2'!W297</f>
        <v>0</v>
      </c>
      <c r="J1084" s="404">
        <f>'F4.2'!AV297</f>
        <v>0</v>
      </c>
      <c r="K1084" s="405"/>
      <c r="L1084" s="405"/>
      <c r="M1084" s="404">
        <f t="shared" si="406"/>
        <v>0</v>
      </c>
      <c r="N1084" s="404">
        <f t="shared" si="404"/>
        <v>4.8560299999999999E-3</v>
      </c>
    </row>
    <row r="1085" spans="1:14" ht="30" hidden="1" outlineLevel="1">
      <c r="A1085" s="68">
        <f t="shared" ref="A1085:E1085" si="441">A692</f>
        <v>64</v>
      </c>
      <c r="B1085" s="123" t="str">
        <f t="shared" si="441"/>
        <v>Asset Recived From Project-U#8-TG set &amp; its auxilleries-HP/LPFeedWate</v>
      </c>
      <c r="C1085" s="53" t="str">
        <f t="shared" si="441"/>
        <v>N.A.</v>
      </c>
      <c r="D1085" s="403" t="str">
        <f t="shared" si="441"/>
        <v>-</v>
      </c>
      <c r="E1085" s="118">
        <f t="shared" si="441"/>
        <v>0</v>
      </c>
      <c r="F1085" s="404">
        <f t="shared" si="408"/>
        <v>1.6841648000000001E-2</v>
      </c>
      <c r="G1085" s="404">
        <f t="shared" si="409"/>
        <v>0</v>
      </c>
      <c r="H1085" s="404">
        <f t="shared" si="403"/>
        <v>1.6841648000000001E-2</v>
      </c>
      <c r="I1085" s="404">
        <f>'F4.2'!W298</f>
        <v>0</v>
      </c>
      <c r="J1085" s="404">
        <f>'F4.2'!AV298</f>
        <v>0</v>
      </c>
      <c r="K1085" s="405"/>
      <c r="L1085" s="405"/>
      <c r="M1085" s="404">
        <f t="shared" si="406"/>
        <v>0</v>
      </c>
      <c r="N1085" s="404">
        <f t="shared" si="404"/>
        <v>1.6841648000000001E-2</v>
      </c>
    </row>
    <row r="1086" spans="1:14" ht="30" hidden="1" outlineLevel="1">
      <c r="A1086" s="68">
        <f t="shared" ref="A1086:E1086" si="442">A693</f>
        <v>65</v>
      </c>
      <c r="B1086" s="123" t="str">
        <f t="shared" si="442"/>
        <v>Asset Recived From Project-U#8-TG set and its auxilleries- Boilerfeed</v>
      </c>
      <c r="C1086" s="53" t="str">
        <f t="shared" si="442"/>
        <v>N.A.</v>
      </c>
      <c r="D1086" s="403" t="str">
        <f t="shared" si="442"/>
        <v>-</v>
      </c>
      <c r="E1086" s="118">
        <f t="shared" si="442"/>
        <v>0</v>
      </c>
      <c r="F1086" s="404">
        <f t="shared" si="408"/>
        <v>1.8479445000000001E-2</v>
      </c>
      <c r="G1086" s="404">
        <f t="shared" si="409"/>
        <v>0</v>
      </c>
      <c r="H1086" s="404">
        <f t="shared" si="403"/>
        <v>1.8479445000000001E-2</v>
      </c>
      <c r="I1086" s="404">
        <f>'F4.2'!W299</f>
        <v>0</v>
      </c>
      <c r="J1086" s="404">
        <f>'F4.2'!AV299</f>
        <v>0</v>
      </c>
      <c r="K1086" s="405"/>
      <c r="L1086" s="405"/>
      <c r="M1086" s="404">
        <f t="shared" si="406"/>
        <v>0</v>
      </c>
      <c r="N1086" s="404">
        <f t="shared" si="404"/>
        <v>1.8479445000000001E-2</v>
      </c>
    </row>
    <row r="1087" spans="1:14" ht="30" hidden="1" outlineLevel="1">
      <c r="A1087" s="68">
        <f t="shared" ref="A1087:E1087" si="443">A694</f>
        <v>66</v>
      </c>
      <c r="B1087" s="123" t="str">
        <f t="shared" si="443"/>
        <v>Asset Recived From Project-U#8-Air Conditioning-MandatorySpares-10576</v>
      </c>
      <c r="C1087" s="53" t="str">
        <f t="shared" si="443"/>
        <v>N.A.</v>
      </c>
      <c r="D1087" s="403" t="str">
        <f t="shared" si="443"/>
        <v>-</v>
      </c>
      <c r="E1087" s="118">
        <f t="shared" si="443"/>
        <v>0</v>
      </c>
      <c r="F1087" s="404">
        <f t="shared" si="408"/>
        <v>1.7255999999999999E-5</v>
      </c>
      <c r="G1087" s="404">
        <f t="shared" si="409"/>
        <v>0</v>
      </c>
      <c r="H1087" s="404">
        <f t="shared" si="403"/>
        <v>1.7255999999999999E-5</v>
      </c>
      <c r="I1087" s="404">
        <f>'F4.2'!W300</f>
        <v>0</v>
      </c>
      <c r="J1087" s="404">
        <f>'F4.2'!AV300</f>
        <v>0</v>
      </c>
      <c r="K1087" s="405"/>
      <c r="L1087" s="405"/>
      <c r="M1087" s="404">
        <f t="shared" si="406"/>
        <v>0</v>
      </c>
      <c r="N1087" s="404">
        <f t="shared" si="404"/>
        <v>1.7255999999999999E-5</v>
      </c>
    </row>
    <row r="1088" spans="1:14" hidden="1" outlineLevel="1">
      <c r="A1088" s="68">
        <f t="shared" ref="A1088:E1088" si="444">A695</f>
        <v>67</v>
      </c>
      <c r="B1088" s="123" t="str">
        <f t="shared" si="444"/>
        <v>Asset Recived From Project-U#8-Air Conditioning system-10576</v>
      </c>
      <c r="C1088" s="53" t="str">
        <f t="shared" si="444"/>
        <v>N.A.</v>
      </c>
      <c r="D1088" s="403" t="str">
        <f t="shared" si="444"/>
        <v>-</v>
      </c>
      <c r="E1088" s="118">
        <f t="shared" si="444"/>
        <v>0</v>
      </c>
      <c r="F1088" s="404">
        <f t="shared" si="408"/>
        <v>1.344619E-3</v>
      </c>
      <c r="G1088" s="404">
        <f t="shared" si="409"/>
        <v>0</v>
      </c>
      <c r="H1088" s="404">
        <f t="shared" si="403"/>
        <v>1.344619E-3</v>
      </c>
      <c r="I1088" s="404">
        <f>'F4.2'!W301</f>
        <v>0</v>
      </c>
      <c r="J1088" s="404">
        <f>'F4.2'!AV301</f>
        <v>0</v>
      </c>
      <c r="K1088" s="405"/>
      <c r="L1088" s="405"/>
      <c r="M1088" s="404">
        <f t="shared" si="406"/>
        <v>0</v>
      </c>
      <c r="N1088" s="404">
        <f t="shared" si="404"/>
        <v>1.344619E-3</v>
      </c>
    </row>
    <row r="1089" spans="1:14" ht="30" hidden="1" outlineLevel="1">
      <c r="A1089" s="68">
        <f t="shared" ref="A1089:E1089" si="445">A696</f>
        <v>68</v>
      </c>
      <c r="B1089" s="123" t="str">
        <f t="shared" si="445"/>
        <v>Asset Recived From Project-U#8-AHP-FLY ASH &amp; HCSD-SYSTEM-10501</v>
      </c>
      <c r="C1089" s="53" t="str">
        <f t="shared" si="445"/>
        <v>N.A.</v>
      </c>
      <c r="D1089" s="403" t="str">
        <f t="shared" si="445"/>
        <v>-</v>
      </c>
      <c r="E1089" s="118">
        <f t="shared" si="445"/>
        <v>0</v>
      </c>
      <c r="F1089" s="404">
        <f t="shared" si="408"/>
        <v>2.1652109999999998E-3</v>
      </c>
      <c r="G1089" s="404">
        <f t="shared" si="409"/>
        <v>0</v>
      </c>
      <c r="H1089" s="404">
        <f t="shared" si="403"/>
        <v>2.1652109999999998E-3</v>
      </c>
      <c r="I1089" s="404">
        <f>'F4.2'!W302</f>
        <v>0</v>
      </c>
      <c r="J1089" s="404">
        <f>'F4.2'!AV302</f>
        <v>0</v>
      </c>
      <c r="K1089" s="405"/>
      <c r="L1089" s="405"/>
      <c r="M1089" s="404">
        <f t="shared" si="406"/>
        <v>0</v>
      </c>
      <c r="N1089" s="404">
        <f t="shared" si="404"/>
        <v>2.1652109999999998E-3</v>
      </c>
    </row>
    <row r="1090" spans="1:14" ht="30" hidden="1" outlineLevel="1">
      <c r="A1090" s="68">
        <f t="shared" ref="A1090:E1090" si="446">A697</f>
        <v>69</v>
      </c>
      <c r="B1090" s="123" t="str">
        <f t="shared" si="446"/>
        <v>Asset Recived From Project-U#8-AHP-FLYASH&amp;HCSD-SYSTEMBOUGHT OUT-10501</v>
      </c>
      <c r="C1090" s="53" t="str">
        <f t="shared" si="446"/>
        <v>N.A.</v>
      </c>
      <c r="D1090" s="403" t="str">
        <f t="shared" si="446"/>
        <v>-</v>
      </c>
      <c r="E1090" s="118">
        <f t="shared" si="446"/>
        <v>0</v>
      </c>
      <c r="F1090" s="404">
        <f t="shared" si="408"/>
        <v>7.0969070000000004E-3</v>
      </c>
      <c r="G1090" s="404">
        <f t="shared" si="409"/>
        <v>0</v>
      </c>
      <c r="H1090" s="404">
        <f t="shared" si="403"/>
        <v>7.0969070000000004E-3</v>
      </c>
      <c r="I1090" s="404">
        <f>'F4.2'!W303</f>
        <v>0</v>
      </c>
      <c r="J1090" s="404">
        <f>'F4.2'!AV303</f>
        <v>0</v>
      </c>
      <c r="K1090" s="405"/>
      <c r="L1090" s="405"/>
      <c r="M1090" s="404">
        <f t="shared" si="406"/>
        <v>0</v>
      </c>
      <c r="N1090" s="404">
        <f t="shared" si="404"/>
        <v>7.0969070000000004E-3</v>
      </c>
    </row>
    <row r="1091" spans="1:14" ht="30" hidden="1" outlineLevel="1">
      <c r="A1091" s="68">
        <f t="shared" ref="A1091:E1091" si="447">A698</f>
        <v>70</v>
      </c>
      <c r="B1091" s="123" t="str">
        <f t="shared" si="447"/>
        <v>Asset Recived From Project-U#8-AHP-BOTTOM ASH SYSTEM-10501</v>
      </c>
      <c r="C1091" s="53" t="str">
        <f t="shared" si="447"/>
        <v>N.A.</v>
      </c>
      <c r="D1091" s="403" t="str">
        <f t="shared" si="447"/>
        <v>-</v>
      </c>
      <c r="E1091" s="118">
        <f t="shared" si="447"/>
        <v>0</v>
      </c>
      <c r="F1091" s="404">
        <f t="shared" si="408"/>
        <v>1.2125858999999999E-2</v>
      </c>
      <c r="G1091" s="404">
        <f t="shared" si="409"/>
        <v>0</v>
      </c>
      <c r="H1091" s="404">
        <f t="shared" si="403"/>
        <v>1.2125858999999999E-2</v>
      </c>
      <c r="I1091" s="404">
        <f>'F4.2'!W304</f>
        <v>0</v>
      </c>
      <c r="J1091" s="404">
        <f>'F4.2'!AV304</f>
        <v>0</v>
      </c>
      <c r="K1091" s="405"/>
      <c r="L1091" s="405"/>
      <c r="M1091" s="404">
        <f t="shared" si="406"/>
        <v>0</v>
      </c>
      <c r="N1091" s="404">
        <f t="shared" si="404"/>
        <v>1.2125858999999999E-2</v>
      </c>
    </row>
    <row r="1092" spans="1:14" hidden="1" outlineLevel="1">
      <c r="A1092" s="68">
        <f t="shared" ref="A1092:E1092" si="448">A699</f>
        <v>71</v>
      </c>
      <c r="B1092" s="123" t="str">
        <f t="shared" si="448"/>
        <v>Asset Recived From Project-U#8-AHP-ELECTRICAL C &amp; I-10501</v>
      </c>
      <c r="C1092" s="53" t="str">
        <f t="shared" si="448"/>
        <v>N.A.</v>
      </c>
      <c r="D1092" s="403" t="str">
        <f t="shared" si="448"/>
        <v>-</v>
      </c>
      <c r="E1092" s="118">
        <f t="shared" si="448"/>
        <v>0</v>
      </c>
      <c r="F1092" s="404">
        <f t="shared" si="408"/>
        <v>4.0530039999999998E-3</v>
      </c>
      <c r="G1092" s="404">
        <f t="shared" si="409"/>
        <v>0</v>
      </c>
      <c r="H1092" s="404">
        <f t="shared" si="403"/>
        <v>4.0530039999999998E-3</v>
      </c>
      <c r="I1092" s="404">
        <f>'F4.2'!W305</f>
        <v>0</v>
      </c>
      <c r="J1092" s="404">
        <f>'F4.2'!AV305</f>
        <v>0</v>
      </c>
      <c r="K1092" s="405"/>
      <c r="L1092" s="405"/>
      <c r="M1092" s="404">
        <f t="shared" si="406"/>
        <v>0</v>
      </c>
      <c r="N1092" s="404">
        <f t="shared" si="404"/>
        <v>4.0530039999999998E-3</v>
      </c>
    </row>
    <row r="1093" spans="1:14" hidden="1" outlineLevel="1">
      <c r="A1093" s="68">
        <f t="shared" ref="A1093:E1093" si="449">A700</f>
        <v>72</v>
      </c>
      <c r="B1093" s="123" t="str">
        <f t="shared" si="449"/>
        <v>Asset Recived From Project-U#8-AHP-GEHO PUMP-10501</v>
      </c>
      <c r="C1093" s="53" t="str">
        <f t="shared" si="449"/>
        <v>N.A.</v>
      </c>
      <c r="D1093" s="403" t="str">
        <f t="shared" si="449"/>
        <v>-</v>
      </c>
      <c r="E1093" s="118">
        <f t="shared" si="449"/>
        <v>0</v>
      </c>
      <c r="F1093" s="404">
        <f t="shared" si="408"/>
        <v>9.5127619999999993E-3</v>
      </c>
      <c r="G1093" s="404">
        <f t="shared" si="409"/>
        <v>0</v>
      </c>
      <c r="H1093" s="404">
        <f t="shared" si="403"/>
        <v>9.5127619999999993E-3</v>
      </c>
      <c r="I1093" s="404">
        <f>'F4.2'!W306</f>
        <v>0</v>
      </c>
      <c r="J1093" s="404">
        <f>'F4.2'!AV306</f>
        <v>0</v>
      </c>
      <c r="K1093" s="405"/>
      <c r="L1093" s="405"/>
      <c r="M1093" s="404">
        <f t="shared" si="406"/>
        <v>0</v>
      </c>
      <c r="N1093" s="404">
        <f t="shared" si="404"/>
        <v>9.5127619999999993E-3</v>
      </c>
    </row>
    <row r="1094" spans="1:14" ht="30" hidden="1" outlineLevel="1">
      <c r="A1094" s="68">
        <f t="shared" ref="A1094:E1094" si="450">A701</f>
        <v>73</v>
      </c>
      <c r="B1094" s="123" t="str">
        <f t="shared" si="450"/>
        <v>Asset Recived FromProject-U#8-Boiler&amp;Aux -Power Cycle Piping-10501</v>
      </c>
      <c r="C1094" s="53" t="str">
        <f t="shared" si="450"/>
        <v>N.A.</v>
      </c>
      <c r="D1094" s="403" t="str">
        <f t="shared" si="450"/>
        <v>-</v>
      </c>
      <c r="E1094" s="118">
        <f t="shared" si="450"/>
        <v>0</v>
      </c>
      <c r="F1094" s="404">
        <f t="shared" si="408"/>
        <v>4.1004594999999998E-2</v>
      </c>
      <c r="G1094" s="404">
        <f t="shared" si="409"/>
        <v>0</v>
      </c>
      <c r="H1094" s="404">
        <f t="shared" si="403"/>
        <v>4.1004594999999998E-2</v>
      </c>
      <c r="I1094" s="404">
        <f>'F4.2'!W307</f>
        <v>0</v>
      </c>
      <c r="J1094" s="404">
        <f>'F4.2'!AV307</f>
        <v>0</v>
      </c>
      <c r="K1094" s="405"/>
      <c r="L1094" s="405"/>
      <c r="M1094" s="404">
        <f t="shared" si="406"/>
        <v>0</v>
      </c>
      <c r="N1094" s="404">
        <f t="shared" si="404"/>
        <v>4.1004594999999998E-2</v>
      </c>
    </row>
    <row r="1095" spans="1:14" ht="30" hidden="1" outlineLevel="1">
      <c r="A1095" s="68">
        <f t="shared" ref="A1095:E1095" si="451">A702</f>
        <v>74</v>
      </c>
      <c r="B1095" s="123" t="str">
        <f t="shared" si="451"/>
        <v>Asset Recived From Project-U#8-Boiler&amp;Aux-SUIT BLOWER &amp; PIPING-10501</v>
      </c>
      <c r="C1095" s="53" t="str">
        <f t="shared" si="451"/>
        <v>N.A.</v>
      </c>
      <c r="D1095" s="403" t="str">
        <f t="shared" si="451"/>
        <v>-</v>
      </c>
      <c r="E1095" s="118">
        <f t="shared" si="451"/>
        <v>0</v>
      </c>
      <c r="F1095" s="404">
        <f t="shared" si="408"/>
        <v>8.3837327000000003E-2</v>
      </c>
      <c r="G1095" s="404">
        <f t="shared" si="409"/>
        <v>0</v>
      </c>
      <c r="H1095" s="404">
        <f t="shared" si="403"/>
        <v>8.3837327000000003E-2</v>
      </c>
      <c r="I1095" s="404">
        <f>'F4.2'!W308</f>
        <v>0</v>
      </c>
      <c r="J1095" s="404">
        <f>'F4.2'!AV308</f>
        <v>0</v>
      </c>
      <c r="K1095" s="405"/>
      <c r="L1095" s="405"/>
      <c r="M1095" s="404">
        <f t="shared" si="406"/>
        <v>0</v>
      </c>
      <c r="N1095" s="404">
        <f t="shared" si="404"/>
        <v>8.3837327000000003E-2</v>
      </c>
    </row>
    <row r="1096" spans="1:14" ht="30" hidden="1" outlineLevel="1">
      <c r="A1096" s="68">
        <f t="shared" ref="A1096:E1096" si="452">A703</f>
        <v>75</v>
      </c>
      <c r="B1096" s="123" t="str">
        <f t="shared" si="452"/>
        <v>Asset Recived From Project-U#8-Boiler &amp; Auxillaries - PA FAN-10501</v>
      </c>
      <c r="C1096" s="53" t="str">
        <f t="shared" si="452"/>
        <v>N.A.</v>
      </c>
      <c r="D1096" s="403" t="str">
        <f t="shared" si="452"/>
        <v>-</v>
      </c>
      <c r="E1096" s="118">
        <f t="shared" si="452"/>
        <v>0</v>
      </c>
      <c r="F1096" s="404">
        <f t="shared" si="408"/>
        <v>1.022551E-3</v>
      </c>
      <c r="G1096" s="404">
        <f t="shared" si="409"/>
        <v>0</v>
      </c>
      <c r="H1096" s="404">
        <f t="shared" si="403"/>
        <v>1.022551E-3</v>
      </c>
      <c r="I1096" s="404">
        <f>'F4.2'!W309</f>
        <v>0</v>
      </c>
      <c r="J1096" s="404">
        <f>'F4.2'!AV309</f>
        <v>0</v>
      </c>
      <c r="K1096" s="405"/>
      <c r="L1096" s="405"/>
      <c r="M1096" s="404">
        <f t="shared" si="406"/>
        <v>0</v>
      </c>
      <c r="N1096" s="404">
        <f t="shared" si="404"/>
        <v>1.022551E-3</v>
      </c>
    </row>
    <row r="1097" spans="1:14" ht="30" hidden="1" outlineLevel="1">
      <c r="A1097" s="68">
        <f t="shared" ref="A1097:E1097" si="453">A704</f>
        <v>76</v>
      </c>
      <c r="B1097" s="123" t="str">
        <f t="shared" si="453"/>
        <v>Asset Recived From Project-U#8-Boiler&amp;Aux-Air Preheaters-10501</v>
      </c>
      <c r="C1097" s="53" t="str">
        <f t="shared" si="453"/>
        <v>N.A.</v>
      </c>
      <c r="D1097" s="403" t="str">
        <f t="shared" si="453"/>
        <v>-</v>
      </c>
      <c r="E1097" s="118">
        <f t="shared" si="453"/>
        <v>0</v>
      </c>
      <c r="F1097" s="404">
        <f t="shared" si="408"/>
        <v>1.3280755999999999E-2</v>
      </c>
      <c r="G1097" s="404">
        <f t="shared" si="409"/>
        <v>0</v>
      </c>
      <c r="H1097" s="404">
        <f t="shared" si="403"/>
        <v>1.3280755999999999E-2</v>
      </c>
      <c r="I1097" s="404">
        <f>'F4.2'!W310</f>
        <v>0</v>
      </c>
      <c r="J1097" s="404">
        <f>'F4.2'!AV310</f>
        <v>0</v>
      </c>
      <c r="K1097" s="405"/>
      <c r="L1097" s="405"/>
      <c r="M1097" s="404">
        <f t="shared" si="406"/>
        <v>0</v>
      </c>
      <c r="N1097" s="404">
        <f t="shared" si="404"/>
        <v>1.3280755999999999E-2</v>
      </c>
    </row>
    <row r="1098" spans="1:14" ht="30" hidden="1" outlineLevel="1">
      <c r="A1098" s="68">
        <f t="shared" ref="A1098:E1098" si="454">A705</f>
        <v>77</v>
      </c>
      <c r="B1098" s="123" t="str">
        <f t="shared" si="454"/>
        <v>Asset Recived From Project-U#8-Boiler &amp; Auxillaries -COAL MILL-10501</v>
      </c>
      <c r="C1098" s="53" t="str">
        <f t="shared" si="454"/>
        <v>N.A.</v>
      </c>
      <c r="D1098" s="403" t="str">
        <f t="shared" si="454"/>
        <v>-</v>
      </c>
      <c r="E1098" s="118">
        <f t="shared" si="454"/>
        <v>0</v>
      </c>
      <c r="F1098" s="404">
        <f t="shared" si="408"/>
        <v>5.1243500999999997E-2</v>
      </c>
      <c r="G1098" s="404">
        <f t="shared" si="409"/>
        <v>0</v>
      </c>
      <c r="H1098" s="404">
        <f t="shared" si="403"/>
        <v>5.1243500999999997E-2</v>
      </c>
      <c r="I1098" s="404">
        <f>'F4.2'!W311</f>
        <v>0</v>
      </c>
      <c r="J1098" s="404">
        <f>'F4.2'!AV311</f>
        <v>0</v>
      </c>
      <c r="K1098" s="405"/>
      <c r="L1098" s="405"/>
      <c r="M1098" s="404">
        <f t="shared" si="406"/>
        <v>0</v>
      </c>
      <c r="N1098" s="404">
        <f t="shared" si="404"/>
        <v>5.1243500999999997E-2</v>
      </c>
    </row>
    <row r="1099" spans="1:14" ht="30" hidden="1" outlineLevel="1">
      <c r="A1099" s="68">
        <f t="shared" ref="A1099:E1099" si="455">A706</f>
        <v>78</v>
      </c>
      <c r="B1099" s="123" t="str">
        <f t="shared" si="455"/>
        <v>Asset Recived From Project-U#8-Boiler &amp; Auxillaries -FD FAN-10501</v>
      </c>
      <c r="C1099" s="53" t="str">
        <f t="shared" si="455"/>
        <v>N.A.</v>
      </c>
      <c r="D1099" s="403" t="str">
        <f t="shared" si="455"/>
        <v>-</v>
      </c>
      <c r="E1099" s="118">
        <f t="shared" si="455"/>
        <v>0</v>
      </c>
      <c r="F1099" s="404">
        <f t="shared" si="408"/>
        <v>6.8170000000000004E-4</v>
      </c>
      <c r="G1099" s="404">
        <f t="shared" si="409"/>
        <v>0</v>
      </c>
      <c r="H1099" s="404">
        <f t="shared" si="403"/>
        <v>6.8170000000000004E-4</v>
      </c>
      <c r="I1099" s="404">
        <f>'F4.2'!W312</f>
        <v>0</v>
      </c>
      <c r="J1099" s="404">
        <f>'F4.2'!AV312</f>
        <v>0</v>
      </c>
      <c r="K1099" s="405"/>
      <c r="L1099" s="405"/>
      <c r="M1099" s="404">
        <f t="shared" si="406"/>
        <v>0</v>
      </c>
      <c r="N1099" s="404">
        <f t="shared" si="404"/>
        <v>6.8170000000000004E-4</v>
      </c>
    </row>
    <row r="1100" spans="1:14" ht="30" hidden="1" outlineLevel="1">
      <c r="A1100" s="68">
        <f t="shared" ref="A1100:E1100" si="456">A707</f>
        <v>79</v>
      </c>
      <c r="B1100" s="123" t="str">
        <f t="shared" si="456"/>
        <v>Asset Recived From Project-U#8-Boiler &amp; Auxillaries- ID FAN-10501</v>
      </c>
      <c r="C1100" s="53" t="str">
        <f t="shared" si="456"/>
        <v>N.A.</v>
      </c>
      <c r="D1100" s="403" t="str">
        <f t="shared" si="456"/>
        <v>-</v>
      </c>
      <c r="E1100" s="118">
        <f t="shared" si="456"/>
        <v>0</v>
      </c>
      <c r="F1100" s="404">
        <f t="shared" si="408"/>
        <v>1.7042509999999999E-3</v>
      </c>
      <c r="G1100" s="404">
        <f t="shared" si="409"/>
        <v>0</v>
      </c>
      <c r="H1100" s="404">
        <f t="shared" si="403"/>
        <v>1.7042509999999999E-3</v>
      </c>
      <c r="I1100" s="404">
        <f>'F4.2'!W313</f>
        <v>0</v>
      </c>
      <c r="J1100" s="404">
        <f>'F4.2'!AV313</f>
        <v>0</v>
      </c>
      <c r="K1100" s="405"/>
      <c r="L1100" s="405"/>
      <c r="M1100" s="404">
        <f t="shared" si="406"/>
        <v>0</v>
      </c>
      <c r="N1100" s="404">
        <f t="shared" si="404"/>
        <v>1.7042509999999999E-3</v>
      </c>
    </row>
    <row r="1101" spans="1:14" ht="30" hidden="1" outlineLevel="1">
      <c r="A1101" s="68">
        <f t="shared" ref="A1101:E1101" si="457">A708</f>
        <v>80</v>
      </c>
      <c r="B1101" s="123" t="str">
        <f t="shared" si="457"/>
        <v>Asset Recived From Project-U#8-Boiler&amp;Aux-Mandatory Spares-10501</v>
      </c>
      <c r="C1101" s="53" t="str">
        <f t="shared" si="457"/>
        <v>N.A.</v>
      </c>
      <c r="D1101" s="403" t="str">
        <f t="shared" si="457"/>
        <v>-</v>
      </c>
      <c r="E1101" s="118">
        <f t="shared" si="457"/>
        <v>0</v>
      </c>
      <c r="F1101" s="404">
        <f t="shared" si="408"/>
        <v>9.7934579999999997E-3</v>
      </c>
      <c r="G1101" s="404">
        <f t="shared" si="409"/>
        <v>0</v>
      </c>
      <c r="H1101" s="404">
        <f t="shared" si="403"/>
        <v>9.7934579999999997E-3</v>
      </c>
      <c r="I1101" s="404">
        <f>'F4.2'!W314</f>
        <v>0</v>
      </c>
      <c r="J1101" s="404">
        <f>'F4.2'!AV314</f>
        <v>0</v>
      </c>
      <c r="K1101" s="405"/>
      <c r="L1101" s="405"/>
      <c r="M1101" s="404">
        <f t="shared" si="406"/>
        <v>0</v>
      </c>
      <c r="N1101" s="404">
        <f t="shared" si="404"/>
        <v>9.7934579999999997E-3</v>
      </c>
    </row>
    <row r="1102" spans="1:14" ht="30" hidden="1" outlineLevel="1">
      <c r="A1102" s="68">
        <f t="shared" ref="A1102:E1102" si="458">A709</f>
        <v>81</v>
      </c>
      <c r="B1102" s="123" t="str">
        <f t="shared" si="458"/>
        <v>Asset Recived From Project-U#8-Boiler&amp;Aux-PLATFORM,STAIRS,GRATINGS,</v>
      </c>
      <c r="C1102" s="53" t="str">
        <f t="shared" si="458"/>
        <v>N.A.</v>
      </c>
      <c r="D1102" s="403" t="str">
        <f t="shared" si="458"/>
        <v>-</v>
      </c>
      <c r="E1102" s="118">
        <f t="shared" si="458"/>
        <v>0</v>
      </c>
      <c r="F1102" s="404">
        <f t="shared" si="408"/>
        <v>3.0595908000000002E-2</v>
      </c>
      <c r="G1102" s="404">
        <f t="shared" si="409"/>
        <v>0</v>
      </c>
      <c r="H1102" s="404">
        <f t="shared" si="403"/>
        <v>3.0595908000000002E-2</v>
      </c>
      <c r="I1102" s="404">
        <f>'F4.2'!W315</f>
        <v>0</v>
      </c>
      <c r="J1102" s="404">
        <f>'F4.2'!AV315</f>
        <v>0</v>
      </c>
      <c r="K1102" s="405"/>
      <c r="L1102" s="405"/>
      <c r="M1102" s="404">
        <f t="shared" si="406"/>
        <v>0</v>
      </c>
      <c r="N1102" s="404">
        <f t="shared" si="404"/>
        <v>3.0595908000000002E-2</v>
      </c>
    </row>
    <row r="1103" spans="1:14" hidden="1" outlineLevel="1">
      <c r="A1103" s="68">
        <f t="shared" ref="A1103:E1103" si="459">A710</f>
        <v>82</v>
      </c>
      <c r="B1103" s="123" t="str">
        <f t="shared" si="459"/>
        <v>Asset Recived From Project-U#8-Boiler Pressure parts-10501</v>
      </c>
      <c r="C1103" s="53" t="str">
        <f t="shared" si="459"/>
        <v>N.A.</v>
      </c>
      <c r="D1103" s="403" t="str">
        <f t="shared" si="459"/>
        <v>-</v>
      </c>
      <c r="E1103" s="118">
        <f t="shared" si="459"/>
        <v>0</v>
      </c>
      <c r="F1103" s="404">
        <f t="shared" si="408"/>
        <v>0.17807421000000001</v>
      </c>
      <c r="G1103" s="404">
        <f t="shared" si="409"/>
        <v>0</v>
      </c>
      <c r="H1103" s="404">
        <f t="shared" si="403"/>
        <v>0.17807421000000001</v>
      </c>
      <c r="I1103" s="404">
        <f>'F4.2'!W316</f>
        <v>0</v>
      </c>
      <c r="J1103" s="404">
        <f>'F4.2'!AV316</f>
        <v>0</v>
      </c>
      <c r="K1103" s="405"/>
      <c r="L1103" s="405"/>
      <c r="M1103" s="404">
        <f t="shared" si="406"/>
        <v>0</v>
      </c>
      <c r="N1103" s="404">
        <f t="shared" si="404"/>
        <v>0.17807421000000001</v>
      </c>
    </row>
    <row r="1104" spans="1:14" ht="30" hidden="1" outlineLevel="1">
      <c r="A1104" s="68">
        <f t="shared" ref="A1104:E1104" si="460">A711</f>
        <v>83</v>
      </c>
      <c r="B1104" s="123" t="str">
        <f t="shared" si="460"/>
        <v>Asset Recived From Project-U#8-220V-BATTERY+CHARGERS-MAIN PLANT-10563</v>
      </c>
      <c r="C1104" s="53" t="str">
        <f t="shared" si="460"/>
        <v>N.A.</v>
      </c>
      <c r="D1104" s="403" t="str">
        <f t="shared" si="460"/>
        <v>-</v>
      </c>
      <c r="E1104" s="118">
        <f t="shared" si="460"/>
        <v>0</v>
      </c>
      <c r="F1104" s="404">
        <f t="shared" si="408"/>
        <v>2.0848189999999999E-3</v>
      </c>
      <c r="G1104" s="404">
        <f t="shared" si="409"/>
        <v>0</v>
      </c>
      <c r="H1104" s="404">
        <f t="shared" si="403"/>
        <v>2.0848189999999999E-3</v>
      </c>
      <c r="I1104" s="404">
        <f>'F4.2'!W317</f>
        <v>0</v>
      </c>
      <c r="J1104" s="404">
        <f>'F4.2'!AV317</f>
        <v>0</v>
      </c>
      <c r="K1104" s="405"/>
      <c r="L1104" s="405"/>
      <c r="M1104" s="404">
        <f t="shared" si="406"/>
        <v>0</v>
      </c>
      <c r="N1104" s="404">
        <f t="shared" si="404"/>
        <v>2.0848189999999999E-3</v>
      </c>
    </row>
    <row r="1105" spans="1:14" ht="30" hidden="1" outlineLevel="1">
      <c r="A1105" s="68">
        <f t="shared" ref="A1105:E1105" si="461">A712</f>
        <v>84</v>
      </c>
      <c r="B1105" s="123" t="str">
        <f t="shared" si="461"/>
        <v>Asset Recived From Project-U#8-220V -BATTERY WITH CHARGERS(CHP)-10563</v>
      </c>
      <c r="C1105" s="53" t="str">
        <f t="shared" si="461"/>
        <v>N.A.</v>
      </c>
      <c r="D1105" s="403" t="str">
        <f t="shared" si="461"/>
        <v>-</v>
      </c>
      <c r="E1105" s="118">
        <f t="shared" si="461"/>
        <v>0</v>
      </c>
      <c r="F1105" s="404">
        <f t="shared" si="408"/>
        <v>2.0745099999999999E-4</v>
      </c>
      <c r="G1105" s="404">
        <f t="shared" si="409"/>
        <v>0</v>
      </c>
      <c r="H1105" s="404">
        <f t="shared" si="403"/>
        <v>2.0745099999999999E-4</v>
      </c>
      <c r="I1105" s="404">
        <f>'F4.2'!W318</f>
        <v>0</v>
      </c>
      <c r="J1105" s="404">
        <f>'F4.2'!AV318</f>
        <v>0</v>
      </c>
      <c r="K1105" s="405"/>
      <c r="L1105" s="405"/>
      <c r="M1105" s="404">
        <f t="shared" si="406"/>
        <v>0</v>
      </c>
      <c r="N1105" s="404">
        <f t="shared" si="404"/>
        <v>2.0745099999999999E-4</v>
      </c>
    </row>
    <row r="1106" spans="1:14" ht="30" hidden="1" outlineLevel="1">
      <c r="A1106" s="68">
        <f t="shared" ref="A1106:E1106" si="462">A713</f>
        <v>85</v>
      </c>
      <c r="B1106" s="123" t="str">
        <f t="shared" si="462"/>
        <v>Asset Recived From Project-U#8-220V-BATTERY+CHARG-WAGON TRIP-2N-10563</v>
      </c>
      <c r="C1106" s="53" t="str">
        <f t="shared" si="462"/>
        <v>N.A.</v>
      </c>
      <c r="D1106" s="403" t="str">
        <f t="shared" si="462"/>
        <v>-</v>
      </c>
      <c r="E1106" s="118">
        <f t="shared" si="462"/>
        <v>0</v>
      </c>
      <c r="F1106" s="404">
        <f t="shared" si="408"/>
        <v>8.4673999999999996E-5</v>
      </c>
      <c r="G1106" s="404">
        <f t="shared" si="409"/>
        <v>0</v>
      </c>
      <c r="H1106" s="404">
        <f t="shared" si="403"/>
        <v>8.4673999999999996E-5</v>
      </c>
      <c r="I1106" s="404">
        <f>'F4.2'!W319</f>
        <v>0</v>
      </c>
      <c r="J1106" s="404">
        <f>'F4.2'!AV319</f>
        <v>0</v>
      </c>
      <c r="K1106" s="405"/>
      <c r="L1106" s="405"/>
      <c r="M1106" s="404">
        <f t="shared" si="406"/>
        <v>0</v>
      </c>
      <c r="N1106" s="404">
        <f t="shared" si="404"/>
        <v>8.4673999999999996E-5</v>
      </c>
    </row>
    <row r="1107" spans="1:14" ht="30" hidden="1" outlineLevel="1">
      <c r="A1107" s="68">
        <f t="shared" ref="A1107:E1107" si="463">A714</f>
        <v>86</v>
      </c>
      <c r="B1107" s="123" t="str">
        <f t="shared" si="463"/>
        <v>Asset Recived From Project-U#8-BOP-OTHER C&amp; i INSTRUMENTS-10509</v>
      </c>
      <c r="C1107" s="53" t="str">
        <f t="shared" si="463"/>
        <v>N.A.</v>
      </c>
      <c r="D1107" s="403" t="str">
        <f t="shared" si="463"/>
        <v>-</v>
      </c>
      <c r="E1107" s="118">
        <f t="shared" si="463"/>
        <v>0</v>
      </c>
      <c r="F1107" s="404">
        <f t="shared" si="408"/>
        <v>1.3440609999999999E-3</v>
      </c>
      <c r="G1107" s="404">
        <f t="shared" si="409"/>
        <v>0</v>
      </c>
      <c r="H1107" s="404">
        <f t="shared" si="403"/>
        <v>1.3440609999999999E-3</v>
      </c>
      <c r="I1107" s="404">
        <f>'F4.2'!W320</f>
        <v>0</v>
      </c>
      <c r="J1107" s="404">
        <f>'F4.2'!AV320</f>
        <v>0</v>
      </c>
      <c r="K1107" s="405"/>
      <c r="L1107" s="405"/>
      <c r="M1107" s="404">
        <f t="shared" si="406"/>
        <v>0</v>
      </c>
      <c r="N1107" s="404">
        <f t="shared" si="404"/>
        <v>1.3440609999999999E-3</v>
      </c>
    </row>
    <row r="1108" spans="1:14" hidden="1" outlineLevel="1">
      <c r="A1108" s="68">
        <f t="shared" ref="A1108:E1108" si="464">A715</f>
        <v>87</v>
      </c>
      <c r="B1108" s="123" t="str">
        <f t="shared" si="464"/>
        <v>Asset Recived From Project-U#8-CHP-CONVEYOR SYSTEM-10515</v>
      </c>
      <c r="C1108" s="53" t="str">
        <f t="shared" si="464"/>
        <v>N.A.</v>
      </c>
      <c r="D1108" s="403" t="str">
        <f t="shared" si="464"/>
        <v>-</v>
      </c>
      <c r="E1108" s="118">
        <f t="shared" si="464"/>
        <v>0</v>
      </c>
      <c r="F1108" s="404">
        <f t="shared" si="408"/>
        <v>1.540935E-2</v>
      </c>
      <c r="G1108" s="404">
        <f t="shared" si="409"/>
        <v>0</v>
      </c>
      <c r="H1108" s="404">
        <f t="shared" si="403"/>
        <v>1.540935E-2</v>
      </c>
      <c r="I1108" s="404">
        <f>'F4.2'!W321</f>
        <v>0</v>
      </c>
      <c r="J1108" s="404">
        <f>'F4.2'!AV321</f>
        <v>0</v>
      </c>
      <c r="K1108" s="405"/>
      <c r="L1108" s="405"/>
      <c r="M1108" s="404">
        <f t="shared" si="406"/>
        <v>0</v>
      </c>
      <c r="N1108" s="404">
        <f t="shared" si="404"/>
        <v>1.540935E-2</v>
      </c>
    </row>
    <row r="1109" spans="1:14" hidden="1" outlineLevel="1">
      <c r="A1109" s="68">
        <f t="shared" ref="A1109:E1109" si="465">A716</f>
        <v>88</v>
      </c>
      <c r="B1109" s="123" t="str">
        <f t="shared" si="465"/>
        <v>Asset Recived From Project-U#8-CHP-WOBLER FEEDER-10515</v>
      </c>
      <c r="C1109" s="53" t="str">
        <f t="shared" si="465"/>
        <v>N.A.</v>
      </c>
      <c r="D1109" s="403" t="str">
        <f t="shared" si="465"/>
        <v>-</v>
      </c>
      <c r="E1109" s="118">
        <f t="shared" si="465"/>
        <v>0</v>
      </c>
      <c r="F1109" s="404">
        <f t="shared" si="408"/>
        <v>5.4613100000000005E-4</v>
      </c>
      <c r="G1109" s="404">
        <f t="shared" si="409"/>
        <v>0</v>
      </c>
      <c r="H1109" s="404">
        <f t="shared" si="403"/>
        <v>5.4613100000000005E-4</v>
      </c>
      <c r="I1109" s="404">
        <f>'F4.2'!W322</f>
        <v>0</v>
      </c>
      <c r="J1109" s="404">
        <f>'F4.2'!AV322</f>
        <v>0</v>
      </c>
      <c r="K1109" s="405"/>
      <c r="L1109" s="405"/>
      <c r="M1109" s="404">
        <f t="shared" si="406"/>
        <v>0</v>
      </c>
      <c r="N1109" s="404">
        <f t="shared" si="404"/>
        <v>5.4613100000000005E-4</v>
      </c>
    </row>
    <row r="1110" spans="1:14" hidden="1" outlineLevel="1">
      <c r="A1110" s="68">
        <f t="shared" ref="A1110:E1110" si="466">A717</f>
        <v>89</v>
      </c>
      <c r="B1110" s="123" t="str">
        <f t="shared" si="466"/>
        <v>Asset Recived From Project-U#8-CHP-APRON FEEDER-10515</v>
      </c>
      <c r="C1110" s="53" t="str">
        <f t="shared" si="466"/>
        <v>N.A.</v>
      </c>
      <c r="D1110" s="403" t="str">
        <f t="shared" si="466"/>
        <v>-</v>
      </c>
      <c r="E1110" s="118">
        <f t="shared" si="466"/>
        <v>0</v>
      </c>
      <c r="F1110" s="404">
        <f t="shared" si="408"/>
        <v>2.8149E-3</v>
      </c>
      <c r="G1110" s="404">
        <f t="shared" si="409"/>
        <v>0</v>
      </c>
      <c r="H1110" s="404">
        <f t="shared" si="403"/>
        <v>2.8149E-3</v>
      </c>
      <c r="I1110" s="404">
        <f>'F4.2'!W323</f>
        <v>0</v>
      </c>
      <c r="J1110" s="404">
        <f>'F4.2'!AV323</f>
        <v>0</v>
      </c>
      <c r="K1110" s="405"/>
      <c r="L1110" s="405"/>
      <c r="M1110" s="404">
        <f t="shared" si="406"/>
        <v>0</v>
      </c>
      <c r="N1110" s="404">
        <f t="shared" si="404"/>
        <v>2.8149E-3</v>
      </c>
    </row>
    <row r="1111" spans="1:14" ht="30" hidden="1" outlineLevel="1">
      <c r="A1111" s="68">
        <f t="shared" ref="A1111:E1111" si="467">A718</f>
        <v>90</v>
      </c>
      <c r="B1111" s="123" t="str">
        <f t="shared" si="467"/>
        <v>Asset Recived From Project-U#8-CHP-ILMS,METAL DETECTOR,BELT WEIGHER</v>
      </c>
      <c r="C1111" s="53" t="str">
        <f t="shared" si="467"/>
        <v>N.A.</v>
      </c>
      <c r="D1111" s="403" t="str">
        <f t="shared" si="467"/>
        <v>-</v>
      </c>
      <c r="E1111" s="118">
        <f t="shared" si="467"/>
        <v>0</v>
      </c>
      <c r="F1111" s="404">
        <f t="shared" si="408"/>
        <v>1.170412E-3</v>
      </c>
      <c r="G1111" s="404">
        <f t="shared" si="409"/>
        <v>0</v>
      </c>
      <c r="H1111" s="404">
        <f t="shared" si="403"/>
        <v>1.170412E-3</v>
      </c>
      <c r="I1111" s="404">
        <f>'F4.2'!W324</f>
        <v>0</v>
      </c>
      <c r="J1111" s="404">
        <f>'F4.2'!AV324</f>
        <v>0</v>
      </c>
      <c r="K1111" s="405"/>
      <c r="L1111" s="405"/>
      <c r="M1111" s="404">
        <f t="shared" si="406"/>
        <v>0</v>
      </c>
      <c r="N1111" s="404">
        <f t="shared" si="404"/>
        <v>1.170412E-3</v>
      </c>
    </row>
    <row r="1112" spans="1:14" hidden="1" outlineLevel="1">
      <c r="A1112" s="68">
        <f t="shared" ref="A1112:E1112" si="468">A719</f>
        <v>91</v>
      </c>
      <c r="B1112" s="123" t="str">
        <f t="shared" si="468"/>
        <v>Asset Recived From Project-U#8-CHP-IMPACT CRUSHER-10515</v>
      </c>
      <c r="C1112" s="53" t="str">
        <f t="shared" si="468"/>
        <v>N.A.</v>
      </c>
      <c r="D1112" s="403" t="str">
        <f t="shared" si="468"/>
        <v>-</v>
      </c>
      <c r="E1112" s="118">
        <f t="shared" si="468"/>
        <v>0</v>
      </c>
      <c r="F1112" s="404">
        <f t="shared" si="408"/>
        <v>2.0637770000000001E-3</v>
      </c>
      <c r="G1112" s="404">
        <f t="shared" si="409"/>
        <v>0</v>
      </c>
      <c r="H1112" s="404">
        <f t="shared" si="403"/>
        <v>2.0637770000000001E-3</v>
      </c>
      <c r="I1112" s="404">
        <f>'F4.2'!W325</f>
        <v>0</v>
      </c>
      <c r="J1112" s="404">
        <f>'F4.2'!AV325</f>
        <v>0</v>
      </c>
      <c r="K1112" s="405"/>
      <c r="L1112" s="405"/>
      <c r="M1112" s="404">
        <f t="shared" si="406"/>
        <v>0</v>
      </c>
      <c r="N1112" s="404">
        <f t="shared" si="404"/>
        <v>2.0637770000000001E-3</v>
      </c>
    </row>
    <row r="1113" spans="1:14" hidden="1" outlineLevel="1">
      <c r="A1113" s="68">
        <f t="shared" ref="A1113:E1113" si="469">A720</f>
        <v>92</v>
      </c>
      <c r="B1113" s="123" t="str">
        <f t="shared" si="469"/>
        <v>Project-U#8-CHP-STRACKER CUM RECLAIMER-10515</v>
      </c>
      <c r="C1113" s="53" t="str">
        <f t="shared" si="469"/>
        <v>N.A.</v>
      </c>
      <c r="D1113" s="403" t="str">
        <f t="shared" si="469"/>
        <v>-</v>
      </c>
      <c r="E1113" s="118">
        <f t="shared" si="469"/>
        <v>0</v>
      </c>
      <c r="F1113" s="404">
        <f t="shared" si="408"/>
        <v>8.2014210000000004E-3</v>
      </c>
      <c r="G1113" s="404">
        <f t="shared" si="409"/>
        <v>0</v>
      </c>
      <c r="H1113" s="404">
        <f t="shared" si="403"/>
        <v>8.2014210000000004E-3</v>
      </c>
      <c r="I1113" s="404">
        <f>'F4.2'!W326</f>
        <v>0</v>
      </c>
      <c r="J1113" s="404">
        <f>'F4.2'!AV326</f>
        <v>0</v>
      </c>
      <c r="K1113" s="405"/>
      <c r="L1113" s="405"/>
      <c r="M1113" s="404">
        <f t="shared" si="406"/>
        <v>0</v>
      </c>
      <c r="N1113" s="404">
        <f t="shared" si="404"/>
        <v>8.2014210000000004E-3</v>
      </c>
    </row>
    <row r="1114" spans="1:14" hidden="1" outlineLevel="1">
      <c r="A1114" s="68">
        <f t="shared" ref="A1114:E1114" si="470">A721</f>
        <v>93</v>
      </c>
      <c r="B1114" s="123" t="str">
        <f t="shared" si="470"/>
        <v>Project-U#8-CHP-SIDE DISCHARGE TYPE WAGON TRIPPLER</v>
      </c>
      <c r="C1114" s="53" t="str">
        <f t="shared" si="470"/>
        <v>N.A.</v>
      </c>
      <c r="D1114" s="403" t="str">
        <f t="shared" si="470"/>
        <v>-</v>
      </c>
      <c r="E1114" s="118">
        <f t="shared" si="470"/>
        <v>0</v>
      </c>
      <c r="F1114" s="404">
        <f t="shared" si="408"/>
        <v>7.783575E-3</v>
      </c>
      <c r="G1114" s="404">
        <f t="shared" si="409"/>
        <v>0</v>
      </c>
      <c r="H1114" s="404">
        <f t="shared" si="403"/>
        <v>7.783575E-3</v>
      </c>
      <c r="I1114" s="404">
        <f>'F4.2'!W327</f>
        <v>0</v>
      </c>
      <c r="J1114" s="404">
        <f>'F4.2'!AV327</f>
        <v>0</v>
      </c>
      <c r="K1114" s="405"/>
      <c r="L1114" s="405"/>
      <c r="M1114" s="404">
        <f t="shared" si="406"/>
        <v>0</v>
      </c>
      <c r="N1114" s="404">
        <f t="shared" si="404"/>
        <v>7.783575E-3</v>
      </c>
    </row>
    <row r="1115" spans="1:14" hidden="1" outlineLevel="1">
      <c r="A1115" s="68">
        <f t="shared" ref="A1115:E1115" si="471">A722</f>
        <v>94</v>
      </c>
      <c r="B1115" s="123" t="str">
        <f t="shared" si="471"/>
        <v>Project-U#8-Coal Handling Plant-M.S.-10515</v>
      </c>
      <c r="C1115" s="53" t="str">
        <f t="shared" si="471"/>
        <v>N.A.</v>
      </c>
      <c r="D1115" s="403" t="str">
        <f t="shared" si="471"/>
        <v>-</v>
      </c>
      <c r="E1115" s="118">
        <f t="shared" si="471"/>
        <v>0</v>
      </c>
      <c r="F1115" s="404">
        <f t="shared" si="408"/>
        <v>3.4267400000000001E-4</v>
      </c>
      <c r="G1115" s="404">
        <f t="shared" si="409"/>
        <v>0</v>
      </c>
      <c r="H1115" s="404">
        <f t="shared" ref="H1115:H1178" si="472">F1115-G1115</f>
        <v>3.4267400000000001E-4</v>
      </c>
      <c r="I1115" s="404">
        <f>'F4.2'!W328</f>
        <v>0</v>
      </c>
      <c r="J1115" s="404">
        <f>'F4.2'!AV328</f>
        <v>0</v>
      </c>
      <c r="K1115" s="405"/>
      <c r="L1115" s="405"/>
      <c r="M1115" s="404">
        <f t="shared" si="406"/>
        <v>0</v>
      </c>
      <c r="N1115" s="404">
        <f t="shared" ref="N1115:N1178" si="473">H1115+I1115-M1115</f>
        <v>3.4267400000000001E-4</v>
      </c>
    </row>
    <row r="1116" spans="1:14" hidden="1" outlineLevel="1">
      <c r="A1116" s="68">
        <f t="shared" ref="A1116:E1116" si="474">A723</f>
        <v>95</v>
      </c>
      <c r="B1116" s="123" t="str">
        <f t="shared" si="474"/>
        <v>Project-U#8-communication system-10572</v>
      </c>
      <c r="C1116" s="53" t="str">
        <f t="shared" si="474"/>
        <v>N.A.</v>
      </c>
      <c r="D1116" s="403" t="str">
        <f t="shared" si="474"/>
        <v>-</v>
      </c>
      <c r="E1116" s="118">
        <f t="shared" si="474"/>
        <v>0</v>
      </c>
      <c r="F1116" s="404">
        <f t="shared" si="408"/>
        <v>1.92531E-3</v>
      </c>
      <c r="G1116" s="404">
        <f t="shared" si="409"/>
        <v>0</v>
      </c>
      <c r="H1116" s="404">
        <f t="shared" si="472"/>
        <v>1.92531E-3</v>
      </c>
      <c r="I1116" s="404">
        <f>'F4.2'!W329</f>
        <v>0</v>
      </c>
      <c r="J1116" s="404">
        <f>'F4.2'!AV329</f>
        <v>0</v>
      </c>
      <c r="K1116" s="405"/>
      <c r="L1116" s="405"/>
      <c r="M1116" s="404">
        <f t="shared" ref="M1116:M1179" si="475">SUM(J1116:L1116)</f>
        <v>0</v>
      </c>
      <c r="N1116" s="404">
        <f t="shared" si="473"/>
        <v>1.92531E-3</v>
      </c>
    </row>
    <row r="1117" spans="1:14" hidden="1" outlineLevel="1">
      <c r="A1117" s="68">
        <f t="shared" ref="A1117:E1117" si="476">A724</f>
        <v>96</v>
      </c>
      <c r="B1117" s="123" t="str">
        <f t="shared" si="476"/>
        <v>Project-U#8-UPS INVERTORS-10563</v>
      </c>
      <c r="C1117" s="53" t="str">
        <f t="shared" si="476"/>
        <v>N.A.</v>
      </c>
      <c r="D1117" s="403" t="str">
        <f t="shared" si="476"/>
        <v>-</v>
      </c>
      <c r="E1117" s="118">
        <f t="shared" si="476"/>
        <v>0</v>
      </c>
      <c r="F1117" s="404">
        <f t="shared" ref="F1117:F1180" si="477">F724+I724</f>
        <v>5.1465199999999999E-4</v>
      </c>
      <c r="G1117" s="404">
        <f t="shared" ref="G1117:G1180" si="478">G724+M724</f>
        <v>0</v>
      </c>
      <c r="H1117" s="404">
        <f t="shared" si="472"/>
        <v>5.1465199999999999E-4</v>
      </c>
      <c r="I1117" s="404">
        <f>'F4.2'!W330</f>
        <v>0</v>
      </c>
      <c r="J1117" s="404">
        <f>'F4.2'!AV330</f>
        <v>0</v>
      </c>
      <c r="K1117" s="405"/>
      <c r="L1117" s="405"/>
      <c r="M1117" s="404">
        <f t="shared" si="475"/>
        <v>0</v>
      </c>
      <c r="N1117" s="404">
        <f t="shared" si="473"/>
        <v>5.1465199999999999E-4</v>
      </c>
    </row>
    <row r="1118" spans="1:14" hidden="1" outlineLevel="1">
      <c r="A1118" s="68">
        <f t="shared" ref="A1118:E1118" si="479">A725</f>
        <v>97</v>
      </c>
      <c r="B1118" s="123" t="str">
        <f t="shared" si="479"/>
        <v>Project-U#8-UPS ACDS-10563</v>
      </c>
      <c r="C1118" s="53" t="str">
        <f t="shared" si="479"/>
        <v>N.A.</v>
      </c>
      <c r="D1118" s="403" t="str">
        <f t="shared" si="479"/>
        <v>-</v>
      </c>
      <c r="E1118" s="118">
        <f t="shared" si="479"/>
        <v>0</v>
      </c>
      <c r="F1118" s="404">
        <f t="shared" si="477"/>
        <v>8.9956000000000004E-5</v>
      </c>
      <c r="G1118" s="404">
        <f t="shared" si="478"/>
        <v>0</v>
      </c>
      <c r="H1118" s="404">
        <f t="shared" si="472"/>
        <v>8.9956000000000004E-5</v>
      </c>
      <c r="I1118" s="404">
        <f>'F4.2'!W331</f>
        <v>0</v>
      </c>
      <c r="J1118" s="404">
        <f>'F4.2'!AV331</f>
        <v>0</v>
      </c>
      <c r="K1118" s="405"/>
      <c r="L1118" s="405"/>
      <c r="M1118" s="404">
        <f t="shared" si="475"/>
        <v>0</v>
      </c>
      <c r="N1118" s="404">
        <f t="shared" si="473"/>
        <v>8.9956000000000004E-5</v>
      </c>
    </row>
    <row r="1119" spans="1:14" hidden="1" outlineLevel="1">
      <c r="A1119" s="68">
        <f t="shared" ref="A1119:E1119" si="480">A726</f>
        <v>98</v>
      </c>
      <c r="B1119" s="123" t="str">
        <f t="shared" si="480"/>
        <v>Project-U#8-UPS BATTERIRERS-10563</v>
      </c>
      <c r="C1119" s="53" t="str">
        <f t="shared" si="480"/>
        <v>N.A.</v>
      </c>
      <c r="D1119" s="403" t="str">
        <f t="shared" si="480"/>
        <v>-</v>
      </c>
      <c r="E1119" s="118">
        <f t="shared" si="480"/>
        <v>0</v>
      </c>
      <c r="F1119" s="404">
        <f t="shared" si="477"/>
        <v>5.1465199999999999E-4</v>
      </c>
      <c r="G1119" s="404">
        <f t="shared" si="478"/>
        <v>0</v>
      </c>
      <c r="H1119" s="404">
        <f t="shared" si="472"/>
        <v>5.1465199999999999E-4</v>
      </c>
      <c r="I1119" s="404">
        <f>'F4.2'!W332</f>
        <v>0</v>
      </c>
      <c r="J1119" s="404">
        <f>'F4.2'!AV332</f>
        <v>0</v>
      </c>
      <c r="K1119" s="405"/>
      <c r="L1119" s="405"/>
      <c r="M1119" s="404">
        <f t="shared" si="475"/>
        <v>0</v>
      </c>
      <c r="N1119" s="404">
        <f t="shared" si="473"/>
        <v>5.1465199999999999E-4</v>
      </c>
    </row>
    <row r="1120" spans="1:14" hidden="1" outlineLevel="1">
      <c r="A1120" s="68">
        <f t="shared" ref="A1120:E1120" si="481">A727</f>
        <v>99</v>
      </c>
      <c r="B1120" s="123" t="str">
        <f t="shared" si="481"/>
        <v>Project-U#8-24V BATTERY CHARGERS (SGTG)-10563</v>
      </c>
      <c r="C1120" s="53" t="str">
        <f t="shared" si="481"/>
        <v>N.A.</v>
      </c>
      <c r="D1120" s="403" t="str">
        <f t="shared" si="481"/>
        <v>-</v>
      </c>
      <c r="E1120" s="118">
        <f t="shared" si="481"/>
        <v>0</v>
      </c>
      <c r="F1120" s="404">
        <f t="shared" si="477"/>
        <v>2.28734E-4</v>
      </c>
      <c r="G1120" s="404">
        <f t="shared" si="478"/>
        <v>0</v>
      </c>
      <c r="H1120" s="404">
        <f t="shared" si="472"/>
        <v>2.28734E-4</v>
      </c>
      <c r="I1120" s="404">
        <f>'F4.2'!W333</f>
        <v>0</v>
      </c>
      <c r="J1120" s="404">
        <f>'F4.2'!AV333</f>
        <v>0</v>
      </c>
      <c r="K1120" s="405"/>
      <c r="L1120" s="405"/>
      <c r="M1120" s="404">
        <f t="shared" si="475"/>
        <v>0</v>
      </c>
      <c r="N1120" s="404">
        <f t="shared" si="473"/>
        <v>2.28734E-4</v>
      </c>
    </row>
    <row r="1121" spans="1:14" hidden="1" outlineLevel="1">
      <c r="A1121" s="68">
        <f t="shared" ref="A1121:E1121" si="482">A728</f>
        <v>100</v>
      </c>
      <c r="B1121" s="123" t="str">
        <f t="shared" si="482"/>
        <v>Project-U#8-24V BATTERY CHARGERS (BOP)-10563</v>
      </c>
      <c r="C1121" s="53" t="str">
        <f t="shared" si="482"/>
        <v>N.A.</v>
      </c>
      <c r="D1121" s="403" t="str">
        <f t="shared" si="482"/>
        <v>-</v>
      </c>
      <c r="E1121" s="118">
        <f t="shared" si="482"/>
        <v>0</v>
      </c>
      <c r="F1121" s="404">
        <f t="shared" si="477"/>
        <v>2.28734E-4</v>
      </c>
      <c r="G1121" s="404">
        <f t="shared" si="478"/>
        <v>0</v>
      </c>
      <c r="H1121" s="404">
        <f t="shared" si="472"/>
        <v>2.28734E-4</v>
      </c>
      <c r="I1121" s="404">
        <f>'F4.2'!W334</f>
        <v>0</v>
      </c>
      <c r="J1121" s="404">
        <f>'F4.2'!AV334</f>
        <v>0</v>
      </c>
      <c r="K1121" s="405"/>
      <c r="L1121" s="405"/>
      <c r="M1121" s="404">
        <f t="shared" si="475"/>
        <v>0</v>
      </c>
      <c r="N1121" s="404">
        <f t="shared" si="473"/>
        <v>2.28734E-4</v>
      </c>
    </row>
    <row r="1122" spans="1:14" hidden="1" outlineLevel="1">
      <c r="A1122" s="68">
        <f t="shared" ref="A1122:E1122" si="483">A729</f>
        <v>101</v>
      </c>
      <c r="B1122" s="123" t="str">
        <f t="shared" si="483"/>
        <v>Project-U#8-BATTERIS FOR (SGTG)-10563</v>
      </c>
      <c r="C1122" s="53" t="str">
        <f t="shared" si="483"/>
        <v>N.A.</v>
      </c>
      <c r="D1122" s="403" t="str">
        <f t="shared" si="483"/>
        <v>-</v>
      </c>
      <c r="E1122" s="118">
        <f t="shared" si="483"/>
        <v>0</v>
      </c>
      <c r="F1122" s="404">
        <f t="shared" si="477"/>
        <v>2.28734E-4</v>
      </c>
      <c r="G1122" s="404">
        <f t="shared" si="478"/>
        <v>0</v>
      </c>
      <c r="H1122" s="404">
        <f t="shared" si="472"/>
        <v>2.28734E-4</v>
      </c>
      <c r="I1122" s="404">
        <f>'F4.2'!W335</f>
        <v>0</v>
      </c>
      <c r="J1122" s="404">
        <f>'F4.2'!AV335</f>
        <v>0</v>
      </c>
      <c r="K1122" s="405"/>
      <c r="L1122" s="405"/>
      <c r="M1122" s="404">
        <f t="shared" si="475"/>
        <v>0</v>
      </c>
      <c r="N1122" s="404">
        <f t="shared" si="473"/>
        <v>2.28734E-4</v>
      </c>
    </row>
    <row r="1123" spans="1:14" hidden="1" outlineLevel="1">
      <c r="A1123" s="68">
        <f t="shared" ref="A1123:E1123" si="484">A730</f>
        <v>102</v>
      </c>
      <c r="B1123" s="123" t="str">
        <f t="shared" si="484"/>
        <v>Project-U#8-BATTERIS FOR (BOP)-10563</v>
      </c>
      <c r="C1123" s="53" t="str">
        <f t="shared" si="484"/>
        <v>N.A.</v>
      </c>
      <c r="D1123" s="403" t="str">
        <f t="shared" si="484"/>
        <v>-</v>
      </c>
      <c r="E1123" s="118">
        <f t="shared" si="484"/>
        <v>0</v>
      </c>
      <c r="F1123" s="404">
        <f t="shared" si="477"/>
        <v>2.28734E-4</v>
      </c>
      <c r="G1123" s="404">
        <f t="shared" si="478"/>
        <v>0</v>
      </c>
      <c r="H1123" s="404">
        <f t="shared" si="472"/>
        <v>2.28734E-4</v>
      </c>
      <c r="I1123" s="404">
        <f>'F4.2'!W336</f>
        <v>0</v>
      </c>
      <c r="J1123" s="404">
        <f>'F4.2'!AV336</f>
        <v>0</v>
      </c>
      <c r="K1123" s="405"/>
      <c r="L1123" s="405"/>
      <c r="M1123" s="404">
        <f t="shared" si="475"/>
        <v>0</v>
      </c>
      <c r="N1123" s="404">
        <f t="shared" si="473"/>
        <v>2.28734E-4</v>
      </c>
    </row>
    <row r="1124" spans="1:14" hidden="1" outlineLevel="1">
      <c r="A1124" s="68">
        <f t="shared" ref="A1124:E1124" si="485">A731</f>
        <v>103</v>
      </c>
      <c r="B1124" s="123" t="str">
        <f t="shared" si="485"/>
        <v>Project-U#8-DCDB(SGTG)-10563</v>
      </c>
      <c r="C1124" s="53" t="str">
        <f t="shared" si="485"/>
        <v>N.A.</v>
      </c>
      <c r="D1124" s="403" t="str">
        <f t="shared" si="485"/>
        <v>-</v>
      </c>
      <c r="E1124" s="118">
        <f t="shared" si="485"/>
        <v>0</v>
      </c>
      <c r="F1124" s="404">
        <f t="shared" si="477"/>
        <v>5.7182999999999998E-5</v>
      </c>
      <c r="G1124" s="404">
        <f t="shared" si="478"/>
        <v>0</v>
      </c>
      <c r="H1124" s="404">
        <f t="shared" si="472"/>
        <v>5.7182999999999998E-5</v>
      </c>
      <c r="I1124" s="404">
        <f>'F4.2'!W337</f>
        <v>0</v>
      </c>
      <c r="J1124" s="404">
        <f>'F4.2'!AV337</f>
        <v>0</v>
      </c>
      <c r="K1124" s="405"/>
      <c r="L1124" s="405"/>
      <c r="M1124" s="404">
        <f t="shared" si="475"/>
        <v>0</v>
      </c>
      <c r="N1124" s="404">
        <f t="shared" si="473"/>
        <v>5.7182999999999998E-5</v>
      </c>
    </row>
    <row r="1125" spans="1:14" hidden="1" outlineLevel="1">
      <c r="A1125" s="68">
        <f t="shared" ref="A1125:E1125" si="486">A732</f>
        <v>104</v>
      </c>
      <c r="B1125" s="123" t="str">
        <f t="shared" si="486"/>
        <v>Project-U#8-DCDB(BOP)-10563</v>
      </c>
      <c r="C1125" s="53" t="str">
        <f t="shared" si="486"/>
        <v>N.A.</v>
      </c>
      <c r="D1125" s="403" t="str">
        <f t="shared" si="486"/>
        <v>-</v>
      </c>
      <c r="E1125" s="118">
        <f t="shared" si="486"/>
        <v>0</v>
      </c>
      <c r="F1125" s="404">
        <f t="shared" si="477"/>
        <v>5.7182999999999998E-5</v>
      </c>
      <c r="G1125" s="404">
        <f t="shared" si="478"/>
        <v>0</v>
      </c>
      <c r="H1125" s="404">
        <f t="shared" si="472"/>
        <v>5.7182999999999998E-5</v>
      </c>
      <c r="I1125" s="404">
        <f>'F4.2'!W338</f>
        <v>0</v>
      </c>
      <c r="J1125" s="404">
        <f>'F4.2'!AV338</f>
        <v>0</v>
      </c>
      <c r="K1125" s="405"/>
      <c r="L1125" s="405"/>
      <c r="M1125" s="404">
        <f t="shared" si="475"/>
        <v>0</v>
      </c>
      <c r="N1125" s="404">
        <f t="shared" si="473"/>
        <v>5.7182999999999998E-5</v>
      </c>
    </row>
    <row r="1126" spans="1:14" hidden="1" outlineLevel="1">
      <c r="A1126" s="68">
        <f t="shared" ref="A1126:E1126" si="487">A733</f>
        <v>105</v>
      </c>
      <c r="B1126" s="123" t="str">
        <f t="shared" si="487"/>
        <v>Project-U#8-Controls &amp; Instru. for Main Plant(BTG)</v>
      </c>
      <c r="C1126" s="53" t="str">
        <f t="shared" si="487"/>
        <v>N.A.</v>
      </c>
      <c r="D1126" s="403" t="str">
        <f t="shared" si="487"/>
        <v>-</v>
      </c>
      <c r="E1126" s="118">
        <f t="shared" si="487"/>
        <v>0</v>
      </c>
      <c r="F1126" s="404">
        <f t="shared" si="477"/>
        <v>4.4292073000000001E-2</v>
      </c>
      <c r="G1126" s="404">
        <f t="shared" si="478"/>
        <v>0</v>
      </c>
      <c r="H1126" s="404">
        <f t="shared" si="472"/>
        <v>4.4292073000000001E-2</v>
      </c>
      <c r="I1126" s="404">
        <f>'F4.2'!W339</f>
        <v>0</v>
      </c>
      <c r="J1126" s="404">
        <f>'F4.2'!AV339</f>
        <v>0</v>
      </c>
      <c r="K1126" s="405"/>
      <c r="L1126" s="405"/>
      <c r="M1126" s="404">
        <f t="shared" si="475"/>
        <v>0</v>
      </c>
      <c r="N1126" s="404">
        <f t="shared" si="473"/>
        <v>4.4292073000000001E-2</v>
      </c>
    </row>
    <row r="1127" spans="1:14" hidden="1" outlineLevel="1">
      <c r="A1127" s="68">
        <f t="shared" ref="A1127:E1127" si="488">A734</f>
        <v>106</v>
      </c>
      <c r="B1127" s="123" t="str">
        <f t="shared" si="488"/>
        <v>Project-U#8-CW Chlorination system-10509</v>
      </c>
      <c r="C1127" s="53" t="str">
        <f t="shared" si="488"/>
        <v>N.A.</v>
      </c>
      <c r="D1127" s="403" t="str">
        <f t="shared" si="488"/>
        <v>-</v>
      </c>
      <c r="E1127" s="118">
        <f t="shared" si="488"/>
        <v>0</v>
      </c>
      <c r="F1127" s="404">
        <f t="shared" si="477"/>
        <v>1.1973800000000001E-3</v>
      </c>
      <c r="G1127" s="404">
        <f t="shared" si="478"/>
        <v>0</v>
      </c>
      <c r="H1127" s="404">
        <f t="shared" si="472"/>
        <v>1.1973800000000001E-3</v>
      </c>
      <c r="I1127" s="404">
        <f>'F4.2'!W340</f>
        <v>0</v>
      </c>
      <c r="J1127" s="404">
        <f>'F4.2'!AV340</f>
        <v>0</v>
      </c>
      <c r="K1127" s="405"/>
      <c r="L1127" s="405"/>
      <c r="M1127" s="404">
        <f t="shared" si="475"/>
        <v>0</v>
      </c>
      <c r="N1127" s="404">
        <f t="shared" si="473"/>
        <v>1.1973800000000001E-3</v>
      </c>
    </row>
    <row r="1128" spans="1:14" hidden="1" outlineLevel="1">
      <c r="A1128" s="68">
        <f t="shared" ref="A1128:E1128" si="489">A735</f>
        <v>107</v>
      </c>
      <c r="B1128" s="123" t="str">
        <f t="shared" si="489"/>
        <v>Project-U#8-D.G.SET-10509</v>
      </c>
      <c r="C1128" s="53" t="str">
        <f t="shared" si="489"/>
        <v>N.A.</v>
      </c>
      <c r="D1128" s="403" t="str">
        <f t="shared" si="489"/>
        <v>-</v>
      </c>
      <c r="E1128" s="118">
        <f t="shared" si="489"/>
        <v>0</v>
      </c>
      <c r="F1128" s="404">
        <f t="shared" si="477"/>
        <v>3.7894E-5</v>
      </c>
      <c r="G1128" s="404">
        <f t="shared" si="478"/>
        <v>0</v>
      </c>
      <c r="H1128" s="404">
        <f t="shared" si="472"/>
        <v>3.7894E-5</v>
      </c>
      <c r="I1128" s="404">
        <f>'F4.2'!W341</f>
        <v>0</v>
      </c>
      <c r="J1128" s="404">
        <f>'F4.2'!AV341</f>
        <v>0</v>
      </c>
      <c r="K1128" s="405"/>
      <c r="L1128" s="405"/>
      <c r="M1128" s="404">
        <f t="shared" si="475"/>
        <v>0</v>
      </c>
      <c r="N1128" s="404">
        <f t="shared" si="473"/>
        <v>3.7894E-5</v>
      </c>
    </row>
    <row r="1129" spans="1:14" hidden="1" outlineLevel="1">
      <c r="A1129" s="68">
        <f t="shared" ref="A1129:E1129" si="490">A736</f>
        <v>108</v>
      </c>
      <c r="B1129" s="123" t="str">
        <f t="shared" si="490"/>
        <v>Project-U#8-D.M.Water System-10509</v>
      </c>
      <c r="C1129" s="53" t="str">
        <f t="shared" si="490"/>
        <v>N.A.</v>
      </c>
      <c r="D1129" s="403" t="str">
        <f t="shared" si="490"/>
        <v>-</v>
      </c>
      <c r="E1129" s="118">
        <f t="shared" si="490"/>
        <v>0</v>
      </c>
      <c r="F1129" s="404">
        <f t="shared" si="477"/>
        <v>5.7850250000000001E-3</v>
      </c>
      <c r="G1129" s="404">
        <f t="shared" si="478"/>
        <v>0</v>
      </c>
      <c r="H1129" s="404">
        <f t="shared" si="472"/>
        <v>5.7850250000000001E-3</v>
      </c>
      <c r="I1129" s="404">
        <f>'F4.2'!W342</f>
        <v>0</v>
      </c>
      <c r="J1129" s="404">
        <f>'F4.2'!AV342</f>
        <v>0</v>
      </c>
      <c r="K1129" s="405"/>
      <c r="L1129" s="405"/>
      <c r="M1129" s="404">
        <f t="shared" si="475"/>
        <v>0</v>
      </c>
      <c r="N1129" s="404">
        <f t="shared" si="473"/>
        <v>5.7850250000000001E-3</v>
      </c>
    </row>
    <row r="1130" spans="1:14" hidden="1" outlineLevel="1">
      <c r="A1130" s="68">
        <f t="shared" ref="A1130:E1130" si="491">A737</f>
        <v>109</v>
      </c>
      <c r="B1130" s="123" t="str">
        <f t="shared" si="491"/>
        <v>Project-U#8-DG set- Manadatory Spares-10509</v>
      </c>
      <c r="C1130" s="53" t="str">
        <f t="shared" si="491"/>
        <v>N.A.</v>
      </c>
      <c r="D1130" s="403" t="str">
        <f t="shared" si="491"/>
        <v>-</v>
      </c>
      <c r="E1130" s="118">
        <f t="shared" si="491"/>
        <v>0</v>
      </c>
      <c r="F1130" s="404">
        <f t="shared" si="477"/>
        <v>2.5003999999999998E-4</v>
      </c>
      <c r="G1130" s="404">
        <f t="shared" si="478"/>
        <v>0</v>
      </c>
      <c r="H1130" s="404">
        <f t="shared" si="472"/>
        <v>2.5003999999999998E-4</v>
      </c>
      <c r="I1130" s="404">
        <f>'F4.2'!W343</f>
        <v>0</v>
      </c>
      <c r="J1130" s="404">
        <f>'F4.2'!AV343</f>
        <v>0</v>
      </c>
      <c r="K1130" s="405"/>
      <c r="L1130" s="405"/>
      <c r="M1130" s="404">
        <f t="shared" si="475"/>
        <v>0</v>
      </c>
      <c r="N1130" s="404">
        <f t="shared" si="473"/>
        <v>2.5003999999999998E-4</v>
      </c>
    </row>
    <row r="1131" spans="1:14" hidden="1" outlineLevel="1">
      <c r="A1131" s="68">
        <f t="shared" ref="A1131:E1131" si="492">A738</f>
        <v>110</v>
      </c>
      <c r="B1131" s="123" t="str">
        <f t="shared" si="492"/>
        <v>Project-U#8-DG Set Room cum Air Compressor House</v>
      </c>
      <c r="C1131" s="53" t="str">
        <f t="shared" si="492"/>
        <v>N.A.</v>
      </c>
      <c r="D1131" s="403" t="str">
        <f t="shared" si="492"/>
        <v>-</v>
      </c>
      <c r="E1131" s="118">
        <f t="shared" si="492"/>
        <v>0</v>
      </c>
      <c r="F1131" s="404">
        <f t="shared" si="477"/>
        <v>5.5794089999999996E-3</v>
      </c>
      <c r="G1131" s="404">
        <f t="shared" si="478"/>
        <v>0</v>
      </c>
      <c r="H1131" s="404">
        <f t="shared" si="472"/>
        <v>5.5794089999999996E-3</v>
      </c>
      <c r="I1131" s="404">
        <f>'F4.2'!W344</f>
        <v>0</v>
      </c>
      <c r="J1131" s="404">
        <f>'F4.2'!AV344</f>
        <v>0</v>
      </c>
      <c r="K1131" s="405"/>
      <c r="L1131" s="405"/>
      <c r="M1131" s="404">
        <f t="shared" si="475"/>
        <v>0</v>
      </c>
      <c r="N1131" s="404">
        <f t="shared" si="473"/>
        <v>5.5794089999999996E-3</v>
      </c>
    </row>
    <row r="1132" spans="1:14" hidden="1" outlineLevel="1">
      <c r="A1132" s="68">
        <f t="shared" ref="A1132:E1132" si="493">A739</f>
        <v>111</v>
      </c>
      <c r="B1132" s="123" t="str">
        <f t="shared" si="493"/>
        <v>Project-U#8-Steel for TechnologicalStructure-10501</v>
      </c>
      <c r="C1132" s="53" t="str">
        <f t="shared" si="493"/>
        <v>N.A.</v>
      </c>
      <c r="D1132" s="403" t="str">
        <f t="shared" si="493"/>
        <v>-</v>
      </c>
      <c r="E1132" s="118">
        <f t="shared" si="493"/>
        <v>0</v>
      </c>
      <c r="F1132" s="404">
        <f t="shared" si="477"/>
        <v>0.14835727600000001</v>
      </c>
      <c r="G1132" s="404">
        <f t="shared" si="478"/>
        <v>0</v>
      </c>
      <c r="H1132" s="404">
        <f t="shared" si="472"/>
        <v>0.14835727600000001</v>
      </c>
      <c r="I1132" s="404">
        <f>'F4.2'!W345</f>
        <v>0</v>
      </c>
      <c r="J1132" s="404">
        <f>'F4.2'!AV345</f>
        <v>0</v>
      </c>
      <c r="K1132" s="405"/>
      <c r="L1132" s="405"/>
      <c r="M1132" s="404">
        <f t="shared" si="475"/>
        <v>0</v>
      </c>
      <c r="N1132" s="404">
        <f t="shared" si="473"/>
        <v>0.14835727600000001</v>
      </c>
    </row>
    <row r="1133" spans="1:14" hidden="1" outlineLevel="1">
      <c r="A1133" s="68">
        <f t="shared" ref="A1133:E1133" si="494">A740</f>
        <v>112</v>
      </c>
      <c r="B1133" s="123" t="str">
        <f t="shared" si="494"/>
        <v>Project-U#8-Electrical Package for BOP-10509</v>
      </c>
      <c r="C1133" s="53" t="str">
        <f t="shared" si="494"/>
        <v>N.A.</v>
      </c>
      <c r="D1133" s="403" t="str">
        <f t="shared" si="494"/>
        <v>-</v>
      </c>
      <c r="E1133" s="118">
        <f t="shared" si="494"/>
        <v>0</v>
      </c>
      <c r="F1133" s="404">
        <f t="shared" si="477"/>
        <v>2.4904469999999998E-3</v>
      </c>
      <c r="G1133" s="404">
        <f t="shared" si="478"/>
        <v>0</v>
      </c>
      <c r="H1133" s="404">
        <f t="shared" si="472"/>
        <v>2.4904469999999998E-3</v>
      </c>
      <c r="I1133" s="404">
        <f>'F4.2'!W346</f>
        <v>0</v>
      </c>
      <c r="J1133" s="404">
        <f>'F4.2'!AV346</f>
        <v>0</v>
      </c>
      <c r="K1133" s="405"/>
      <c r="L1133" s="405"/>
      <c r="M1133" s="404">
        <f t="shared" si="475"/>
        <v>0</v>
      </c>
      <c r="N1133" s="404">
        <f t="shared" si="473"/>
        <v>2.4904469999999998E-3</v>
      </c>
    </row>
    <row r="1134" spans="1:14" hidden="1" outlineLevel="1">
      <c r="A1134" s="68">
        <f t="shared" ref="A1134:E1134" si="495">A741</f>
        <v>113</v>
      </c>
      <c r="B1134" s="123" t="str">
        <f t="shared" si="495"/>
        <v>Project-U#8-Electrical CHARGES-10509</v>
      </c>
      <c r="C1134" s="53" t="str">
        <f t="shared" si="495"/>
        <v>N.A.</v>
      </c>
      <c r="D1134" s="403" t="str">
        <f t="shared" si="495"/>
        <v>-</v>
      </c>
      <c r="E1134" s="118">
        <f t="shared" si="495"/>
        <v>0</v>
      </c>
      <c r="F1134" s="404">
        <f t="shared" si="477"/>
        <v>4.1155000000000002E-5</v>
      </c>
      <c r="G1134" s="404">
        <f t="shared" si="478"/>
        <v>0</v>
      </c>
      <c r="H1134" s="404">
        <f t="shared" si="472"/>
        <v>4.1155000000000002E-5</v>
      </c>
      <c r="I1134" s="404">
        <f>'F4.2'!W347</f>
        <v>0</v>
      </c>
      <c r="J1134" s="404">
        <f>'F4.2'!AV347</f>
        <v>0</v>
      </c>
      <c r="K1134" s="405"/>
      <c r="L1134" s="405"/>
      <c r="M1134" s="404">
        <f t="shared" si="475"/>
        <v>0</v>
      </c>
      <c r="N1134" s="404">
        <f t="shared" si="473"/>
        <v>4.1155000000000002E-5</v>
      </c>
    </row>
    <row r="1135" spans="1:14" hidden="1" outlineLevel="1">
      <c r="A1135" s="68">
        <f t="shared" ref="A1135:E1135" si="496">A742</f>
        <v>114</v>
      </c>
      <c r="B1135" s="123" t="str">
        <f t="shared" si="496"/>
        <v>Project-U#8-Electrical Package for BOP-Mandatory</v>
      </c>
      <c r="C1135" s="53" t="str">
        <f t="shared" si="496"/>
        <v>N.A.</v>
      </c>
      <c r="D1135" s="403" t="str">
        <f t="shared" si="496"/>
        <v>-</v>
      </c>
      <c r="E1135" s="118">
        <f t="shared" si="496"/>
        <v>0</v>
      </c>
      <c r="F1135" s="404">
        <f t="shared" si="477"/>
        <v>2.7569600000000002E-4</v>
      </c>
      <c r="G1135" s="404">
        <f t="shared" si="478"/>
        <v>0</v>
      </c>
      <c r="H1135" s="404">
        <f t="shared" si="472"/>
        <v>2.7569600000000002E-4</v>
      </c>
      <c r="I1135" s="404">
        <f>'F4.2'!W348</f>
        <v>0</v>
      </c>
      <c r="J1135" s="404">
        <f>'F4.2'!AV348</f>
        <v>0</v>
      </c>
      <c r="K1135" s="405"/>
      <c r="L1135" s="405"/>
      <c r="M1135" s="404">
        <f t="shared" si="475"/>
        <v>0</v>
      </c>
      <c r="N1135" s="404">
        <f t="shared" si="473"/>
        <v>2.7569600000000002E-4</v>
      </c>
    </row>
    <row r="1136" spans="1:14" hidden="1" outlineLevel="1">
      <c r="A1136" s="68">
        <f t="shared" ref="A1136:E1136" si="497">A743</f>
        <v>115</v>
      </c>
      <c r="B1136" s="123" t="str">
        <f t="shared" si="497"/>
        <v>Project-U#8-Fire Protection, Alarm &amp; Detection</v>
      </c>
      <c r="C1136" s="53" t="str">
        <f t="shared" si="497"/>
        <v>N.A.</v>
      </c>
      <c r="D1136" s="403" t="str">
        <f t="shared" si="497"/>
        <v>-</v>
      </c>
      <c r="E1136" s="118">
        <f t="shared" si="497"/>
        <v>0</v>
      </c>
      <c r="F1136" s="404">
        <f t="shared" si="477"/>
        <v>7.1787910000000003E-3</v>
      </c>
      <c r="G1136" s="404">
        <f t="shared" si="478"/>
        <v>0</v>
      </c>
      <c r="H1136" s="404">
        <f t="shared" si="472"/>
        <v>7.1787910000000003E-3</v>
      </c>
      <c r="I1136" s="404">
        <f>'F4.2'!W349</f>
        <v>0</v>
      </c>
      <c r="J1136" s="404">
        <f>'F4.2'!AV349</f>
        <v>0</v>
      </c>
      <c r="K1136" s="405"/>
      <c r="L1136" s="405"/>
      <c r="M1136" s="404">
        <f t="shared" si="475"/>
        <v>0</v>
      </c>
      <c r="N1136" s="404">
        <f t="shared" si="473"/>
        <v>7.1787910000000003E-3</v>
      </c>
    </row>
    <row r="1137" spans="1:14" hidden="1" outlineLevel="1">
      <c r="A1137" s="68">
        <f t="shared" ref="A1137:E1137" si="498">A744</f>
        <v>116</v>
      </c>
      <c r="B1137" s="123" t="str">
        <f t="shared" si="498"/>
        <v>Project-U#8-Fuel Oil Pump House-10516</v>
      </c>
      <c r="C1137" s="53" t="str">
        <f t="shared" si="498"/>
        <v>N.A.</v>
      </c>
      <c r="D1137" s="403" t="str">
        <f t="shared" si="498"/>
        <v>-</v>
      </c>
      <c r="E1137" s="118">
        <f t="shared" si="498"/>
        <v>0</v>
      </c>
      <c r="F1137" s="404">
        <f t="shared" si="477"/>
        <v>4.0925400000000004E-3</v>
      </c>
      <c r="G1137" s="404">
        <f t="shared" si="478"/>
        <v>0</v>
      </c>
      <c r="H1137" s="404">
        <f t="shared" si="472"/>
        <v>4.0925400000000004E-3</v>
      </c>
      <c r="I1137" s="404">
        <f>'F4.2'!W350</f>
        <v>0</v>
      </c>
      <c r="J1137" s="404">
        <f>'F4.2'!AV350</f>
        <v>0</v>
      </c>
      <c r="K1137" s="405"/>
      <c r="L1137" s="405"/>
      <c r="M1137" s="404">
        <f t="shared" si="475"/>
        <v>0</v>
      </c>
      <c r="N1137" s="404">
        <f t="shared" si="473"/>
        <v>4.0925400000000004E-3</v>
      </c>
    </row>
    <row r="1138" spans="1:14" hidden="1" outlineLevel="1">
      <c r="A1138" s="68">
        <f t="shared" ref="A1138:E1138" si="499">A745</f>
        <v>117</v>
      </c>
      <c r="B1138" s="123" t="str">
        <f t="shared" si="499"/>
        <v>Project-U#8-Generator Transformer-10541</v>
      </c>
      <c r="C1138" s="53" t="str">
        <f t="shared" si="499"/>
        <v>N.A.</v>
      </c>
      <c r="D1138" s="403" t="str">
        <f t="shared" si="499"/>
        <v>-</v>
      </c>
      <c r="E1138" s="118">
        <f t="shared" si="499"/>
        <v>0</v>
      </c>
      <c r="F1138" s="404">
        <f t="shared" si="477"/>
        <v>1.2655415999999999E-2</v>
      </c>
      <c r="G1138" s="404">
        <f t="shared" si="478"/>
        <v>0</v>
      </c>
      <c r="H1138" s="404">
        <f t="shared" si="472"/>
        <v>1.2655415999999999E-2</v>
      </c>
      <c r="I1138" s="404">
        <f>'F4.2'!W351</f>
        <v>0</v>
      </c>
      <c r="J1138" s="404">
        <f>'F4.2'!AV351</f>
        <v>0</v>
      </c>
      <c r="K1138" s="405"/>
      <c r="L1138" s="405"/>
      <c r="M1138" s="404">
        <f t="shared" si="475"/>
        <v>0</v>
      </c>
      <c r="N1138" s="404">
        <f t="shared" si="473"/>
        <v>1.2655415999999999E-2</v>
      </c>
    </row>
    <row r="1139" spans="1:14" hidden="1" outlineLevel="1">
      <c r="A1139" s="68">
        <f t="shared" ref="A1139:E1139" si="500">A746</f>
        <v>118</v>
      </c>
      <c r="B1139" s="123" t="str">
        <f t="shared" si="500"/>
        <v>Project-U#8-Generator/Transformer protection</v>
      </c>
      <c r="C1139" s="53" t="str">
        <f t="shared" si="500"/>
        <v>N.A.</v>
      </c>
      <c r="D1139" s="403" t="str">
        <f t="shared" si="500"/>
        <v>-</v>
      </c>
      <c r="E1139" s="118">
        <f t="shared" si="500"/>
        <v>0</v>
      </c>
      <c r="F1139" s="404">
        <f t="shared" si="477"/>
        <v>2.45393E-4</v>
      </c>
      <c r="G1139" s="404">
        <f t="shared" si="478"/>
        <v>0</v>
      </c>
      <c r="H1139" s="404">
        <f t="shared" si="472"/>
        <v>2.45393E-4</v>
      </c>
      <c r="I1139" s="404">
        <f>'F4.2'!W352</f>
        <v>0</v>
      </c>
      <c r="J1139" s="404">
        <f>'F4.2'!AV352</f>
        <v>0</v>
      </c>
      <c r="K1139" s="405"/>
      <c r="L1139" s="405"/>
      <c r="M1139" s="404">
        <f t="shared" si="475"/>
        <v>0</v>
      </c>
      <c r="N1139" s="404">
        <f t="shared" si="473"/>
        <v>2.45393E-4</v>
      </c>
    </row>
    <row r="1140" spans="1:14" hidden="1" outlineLevel="1">
      <c r="A1140" s="68">
        <f t="shared" ref="A1140:E1140" si="501">A747</f>
        <v>119</v>
      </c>
      <c r="B1140" s="123" t="str">
        <f t="shared" si="501"/>
        <v>Project-U#8-H.T.Switchgear for main plant-10561</v>
      </c>
      <c r="C1140" s="53" t="str">
        <f t="shared" si="501"/>
        <v>N.A.</v>
      </c>
      <c r="D1140" s="403" t="str">
        <f t="shared" si="501"/>
        <v>-</v>
      </c>
      <c r="E1140" s="118">
        <f t="shared" si="501"/>
        <v>0</v>
      </c>
      <c r="F1140" s="404">
        <f t="shared" si="477"/>
        <v>2.5188164999999998E-2</v>
      </c>
      <c r="G1140" s="404">
        <f t="shared" si="478"/>
        <v>0</v>
      </c>
      <c r="H1140" s="404">
        <f t="shared" si="472"/>
        <v>2.5188164999999998E-2</v>
      </c>
      <c r="I1140" s="404">
        <f>'F4.2'!W353</f>
        <v>0</v>
      </c>
      <c r="J1140" s="404">
        <f>'F4.2'!AV353</f>
        <v>0</v>
      </c>
      <c r="K1140" s="405"/>
      <c r="L1140" s="405"/>
      <c r="M1140" s="404">
        <f t="shared" si="475"/>
        <v>0</v>
      </c>
      <c r="N1140" s="404">
        <f t="shared" si="473"/>
        <v>2.5188164999999998E-2</v>
      </c>
    </row>
    <row r="1141" spans="1:14" hidden="1" outlineLevel="1">
      <c r="A1141" s="68">
        <f t="shared" ref="A1141:E1141" si="502">A748</f>
        <v>120</v>
      </c>
      <c r="B1141" s="123" t="str">
        <f t="shared" si="502"/>
        <v>Project-U#8-Indoor &amp; Outdoor plant lighting-10599</v>
      </c>
      <c r="C1141" s="53" t="str">
        <f t="shared" si="502"/>
        <v>N.A.</v>
      </c>
      <c r="D1141" s="403" t="str">
        <f t="shared" si="502"/>
        <v>-</v>
      </c>
      <c r="E1141" s="118">
        <f t="shared" si="502"/>
        <v>0</v>
      </c>
      <c r="F1141" s="404">
        <f t="shared" si="477"/>
        <v>4.0770299999999998E-4</v>
      </c>
      <c r="G1141" s="404">
        <f t="shared" si="478"/>
        <v>0</v>
      </c>
      <c r="H1141" s="404">
        <f t="shared" si="472"/>
        <v>4.0770299999999998E-4</v>
      </c>
      <c r="I1141" s="404">
        <f>'F4.2'!W354</f>
        <v>0</v>
      </c>
      <c r="J1141" s="404">
        <f>'F4.2'!AV354</f>
        <v>0</v>
      </c>
      <c r="K1141" s="405"/>
      <c r="L1141" s="405"/>
      <c r="M1141" s="404">
        <f t="shared" si="475"/>
        <v>0</v>
      </c>
      <c r="N1141" s="404">
        <f t="shared" si="473"/>
        <v>4.0770299999999998E-4</v>
      </c>
    </row>
    <row r="1142" spans="1:14" hidden="1" outlineLevel="1">
      <c r="A1142" s="68">
        <f t="shared" ref="A1142:E1142" si="503">A749</f>
        <v>121</v>
      </c>
      <c r="B1142" s="123" t="str">
        <f t="shared" si="503"/>
        <v>Project-U#8-L.P.Piping including valves-10509</v>
      </c>
      <c r="C1142" s="53" t="str">
        <f t="shared" si="503"/>
        <v>N.A.</v>
      </c>
      <c r="D1142" s="403" t="str">
        <f t="shared" si="503"/>
        <v>-</v>
      </c>
      <c r="E1142" s="118">
        <f t="shared" si="503"/>
        <v>0</v>
      </c>
      <c r="F1142" s="404">
        <f t="shared" si="477"/>
        <v>3.8246069999999998E-3</v>
      </c>
      <c r="G1142" s="404">
        <f t="shared" si="478"/>
        <v>0</v>
      </c>
      <c r="H1142" s="404">
        <f t="shared" si="472"/>
        <v>3.8246069999999998E-3</v>
      </c>
      <c r="I1142" s="404">
        <f>'F4.2'!W355</f>
        <v>0</v>
      </c>
      <c r="J1142" s="404">
        <f>'F4.2'!AV355</f>
        <v>0</v>
      </c>
      <c r="K1142" s="405"/>
      <c r="L1142" s="405"/>
      <c r="M1142" s="404">
        <f t="shared" si="475"/>
        <v>0</v>
      </c>
      <c r="N1142" s="404">
        <f t="shared" si="473"/>
        <v>3.8246069999999998E-3</v>
      </c>
    </row>
    <row r="1143" spans="1:14" hidden="1" outlineLevel="1">
      <c r="A1143" s="68">
        <f t="shared" ref="A1143:E1143" si="504">A750</f>
        <v>122</v>
      </c>
      <c r="B1143" s="123" t="str">
        <f t="shared" si="504"/>
        <v>Project-U#8-L.T. Electrical for main plant.-10561</v>
      </c>
      <c r="C1143" s="53" t="str">
        <f t="shared" si="504"/>
        <v>N.A.</v>
      </c>
      <c r="D1143" s="403" t="str">
        <f t="shared" si="504"/>
        <v>-</v>
      </c>
      <c r="E1143" s="118">
        <f t="shared" si="504"/>
        <v>0</v>
      </c>
      <c r="F1143" s="404">
        <f t="shared" si="477"/>
        <v>8.7066999999999998E-5</v>
      </c>
      <c r="G1143" s="404">
        <f t="shared" si="478"/>
        <v>0</v>
      </c>
      <c r="H1143" s="404">
        <f t="shared" si="472"/>
        <v>8.7066999999999998E-5</v>
      </c>
      <c r="I1143" s="404">
        <f>'F4.2'!W356</f>
        <v>0</v>
      </c>
      <c r="J1143" s="404">
        <f>'F4.2'!AV356</f>
        <v>0</v>
      </c>
      <c r="K1143" s="405"/>
      <c r="L1143" s="405"/>
      <c r="M1143" s="404">
        <f t="shared" si="475"/>
        <v>0</v>
      </c>
      <c r="N1143" s="404">
        <f t="shared" si="473"/>
        <v>8.7066999999999998E-5</v>
      </c>
    </row>
    <row r="1144" spans="1:14" hidden="1" outlineLevel="1">
      <c r="A1144" s="68">
        <f t="shared" ref="A1144:E1144" si="505">A751</f>
        <v>123</v>
      </c>
      <c r="B1144" s="123" t="str">
        <f t="shared" si="505"/>
        <v>Project-U#8-Laying&amp;Termination of HT cables-10561</v>
      </c>
      <c r="C1144" s="53" t="str">
        <f t="shared" si="505"/>
        <v>N.A.</v>
      </c>
      <c r="D1144" s="403" t="str">
        <f t="shared" si="505"/>
        <v>-</v>
      </c>
      <c r="E1144" s="118">
        <f t="shared" si="505"/>
        <v>0</v>
      </c>
      <c r="F1144" s="404">
        <f t="shared" si="477"/>
        <v>8.2310499999999997E-4</v>
      </c>
      <c r="G1144" s="404">
        <f t="shared" si="478"/>
        <v>0</v>
      </c>
      <c r="H1144" s="404">
        <f t="shared" si="472"/>
        <v>8.2310499999999997E-4</v>
      </c>
      <c r="I1144" s="404">
        <f>'F4.2'!W357</f>
        <v>0</v>
      </c>
      <c r="J1144" s="404">
        <f>'F4.2'!AV357</f>
        <v>0</v>
      </c>
      <c r="K1144" s="405"/>
      <c r="L1144" s="405"/>
      <c r="M1144" s="404">
        <f t="shared" si="475"/>
        <v>0</v>
      </c>
      <c r="N1144" s="404">
        <f t="shared" si="473"/>
        <v>8.2310499999999997E-4</v>
      </c>
    </row>
    <row r="1145" spans="1:14" hidden="1" outlineLevel="1">
      <c r="A1145" s="68">
        <f t="shared" ref="A1145:E1145" si="506">A752</f>
        <v>124</v>
      </c>
      <c r="B1145" s="123" t="str">
        <f t="shared" si="506"/>
        <v>Project-U#8-MainBoiler Structure&amp;foundations-10501</v>
      </c>
      <c r="C1145" s="53" t="str">
        <f t="shared" si="506"/>
        <v>N.A.</v>
      </c>
      <c r="D1145" s="403" t="str">
        <f t="shared" si="506"/>
        <v>-</v>
      </c>
      <c r="E1145" s="118">
        <f t="shared" si="506"/>
        <v>0</v>
      </c>
      <c r="F1145" s="404">
        <f t="shared" si="477"/>
        <v>9.9409977999999996E-2</v>
      </c>
      <c r="G1145" s="404">
        <f t="shared" si="478"/>
        <v>0</v>
      </c>
      <c r="H1145" s="404">
        <f t="shared" si="472"/>
        <v>9.9409977999999996E-2</v>
      </c>
      <c r="I1145" s="404">
        <f>'F4.2'!W358</f>
        <v>0</v>
      </c>
      <c r="J1145" s="404">
        <f>'F4.2'!AV358</f>
        <v>0</v>
      </c>
      <c r="K1145" s="405"/>
      <c r="L1145" s="405"/>
      <c r="M1145" s="404">
        <f t="shared" si="475"/>
        <v>0</v>
      </c>
      <c r="N1145" s="404">
        <f t="shared" si="473"/>
        <v>9.9409977999999996E-2</v>
      </c>
    </row>
    <row r="1146" spans="1:14" hidden="1" outlineLevel="1">
      <c r="A1146" s="68">
        <f t="shared" ref="A1146:E1146" si="507">A753</f>
        <v>125</v>
      </c>
      <c r="B1146" s="123" t="str">
        <f t="shared" si="507"/>
        <v>Project-U#8-Mandatory Spares for Ash HandlingPlant</v>
      </c>
      <c r="C1146" s="53" t="str">
        <f t="shared" si="507"/>
        <v>N.A.</v>
      </c>
      <c r="D1146" s="403" t="str">
        <f t="shared" si="507"/>
        <v>-</v>
      </c>
      <c r="E1146" s="118">
        <f t="shared" si="507"/>
        <v>0</v>
      </c>
      <c r="F1146" s="404">
        <f t="shared" si="477"/>
        <v>1.561633E-3</v>
      </c>
      <c r="G1146" s="404">
        <f t="shared" si="478"/>
        <v>0</v>
      </c>
      <c r="H1146" s="404">
        <f t="shared" si="472"/>
        <v>1.561633E-3</v>
      </c>
      <c r="I1146" s="404">
        <f>'F4.2'!W359</f>
        <v>0</v>
      </c>
      <c r="J1146" s="404">
        <f>'F4.2'!AV359</f>
        <v>0</v>
      </c>
      <c r="K1146" s="405"/>
      <c r="L1146" s="405"/>
      <c r="M1146" s="404">
        <f t="shared" si="475"/>
        <v>0</v>
      </c>
      <c r="N1146" s="404">
        <f t="shared" si="473"/>
        <v>1.561633E-3</v>
      </c>
    </row>
    <row r="1147" spans="1:14" hidden="1" outlineLevel="1">
      <c r="A1147" s="68">
        <f t="shared" ref="A1147:E1147" si="508">A754</f>
        <v>126</v>
      </c>
      <c r="B1147" s="123" t="str">
        <f t="shared" si="508"/>
        <v>Project-U#8-Mandatory spares for C&amp;I of Main Plant</v>
      </c>
      <c r="C1147" s="53" t="str">
        <f t="shared" si="508"/>
        <v>N.A.</v>
      </c>
      <c r="D1147" s="403" t="str">
        <f t="shared" si="508"/>
        <v>-</v>
      </c>
      <c r="E1147" s="118">
        <f t="shared" si="508"/>
        <v>0</v>
      </c>
      <c r="F1147" s="404">
        <f t="shared" si="477"/>
        <v>5.0294800000000002E-3</v>
      </c>
      <c r="G1147" s="404">
        <f t="shared" si="478"/>
        <v>0</v>
      </c>
      <c r="H1147" s="404">
        <f t="shared" si="472"/>
        <v>5.0294800000000002E-3</v>
      </c>
      <c r="I1147" s="404">
        <f>'F4.2'!W360</f>
        <v>0</v>
      </c>
      <c r="J1147" s="404">
        <f>'F4.2'!AV360</f>
        <v>0</v>
      </c>
      <c r="K1147" s="405"/>
      <c r="L1147" s="405"/>
      <c r="M1147" s="404">
        <f t="shared" si="475"/>
        <v>0</v>
      </c>
      <c r="N1147" s="404">
        <f t="shared" si="473"/>
        <v>5.0294800000000002E-3</v>
      </c>
    </row>
    <row r="1148" spans="1:14" hidden="1" outlineLevel="1">
      <c r="A1148" s="68">
        <f t="shared" ref="A1148:E1148" si="509">A755</f>
        <v>127</v>
      </c>
      <c r="B1148" s="123" t="str">
        <f t="shared" si="509"/>
        <v>Project-U#8-Mandatory Spares for Electrical MainPa</v>
      </c>
      <c r="C1148" s="53" t="str">
        <f t="shared" si="509"/>
        <v>N.A.</v>
      </c>
      <c r="D1148" s="403" t="str">
        <f t="shared" si="509"/>
        <v>-</v>
      </c>
      <c r="E1148" s="118">
        <f t="shared" si="509"/>
        <v>0</v>
      </c>
      <c r="F1148" s="404">
        <f t="shared" si="477"/>
        <v>1.5600531000000001E-2</v>
      </c>
      <c r="G1148" s="404">
        <f t="shared" si="478"/>
        <v>0</v>
      </c>
      <c r="H1148" s="404">
        <f t="shared" si="472"/>
        <v>1.5600531000000001E-2</v>
      </c>
      <c r="I1148" s="404">
        <f>'F4.2'!W361</f>
        <v>0</v>
      </c>
      <c r="J1148" s="404">
        <f>'F4.2'!AV361</f>
        <v>0</v>
      </c>
      <c r="K1148" s="405"/>
      <c r="L1148" s="405"/>
      <c r="M1148" s="404">
        <f t="shared" si="475"/>
        <v>0</v>
      </c>
      <c r="N1148" s="404">
        <f t="shared" si="473"/>
        <v>1.5600531000000001E-2</v>
      </c>
    </row>
    <row r="1149" spans="1:14" hidden="1" outlineLevel="1">
      <c r="A1149" s="68">
        <f t="shared" ref="A1149:E1149" si="510">A756</f>
        <v>128</v>
      </c>
      <c r="B1149" s="123" t="str">
        <f t="shared" si="510"/>
        <v>Project-U#8-Mandatory Spares For TG &amp; Auxilliaries</v>
      </c>
      <c r="C1149" s="53" t="str">
        <f t="shared" si="510"/>
        <v>N.A.</v>
      </c>
      <c r="D1149" s="403" t="str">
        <f t="shared" si="510"/>
        <v>-</v>
      </c>
      <c r="E1149" s="118">
        <f t="shared" si="510"/>
        <v>0</v>
      </c>
      <c r="F1149" s="404">
        <f t="shared" si="477"/>
        <v>6.2588310000000003E-3</v>
      </c>
      <c r="G1149" s="404">
        <f t="shared" si="478"/>
        <v>0</v>
      </c>
      <c r="H1149" s="404">
        <f t="shared" si="472"/>
        <v>6.2588310000000003E-3</v>
      </c>
      <c r="I1149" s="404">
        <f>'F4.2'!W362</f>
        <v>0</v>
      </c>
      <c r="J1149" s="404">
        <f>'F4.2'!AV362</f>
        <v>0</v>
      </c>
      <c r="K1149" s="405"/>
      <c r="L1149" s="405"/>
      <c r="M1149" s="404">
        <f t="shared" si="475"/>
        <v>0</v>
      </c>
      <c r="N1149" s="404">
        <f t="shared" si="473"/>
        <v>6.2588310000000003E-3</v>
      </c>
    </row>
    <row r="1150" spans="1:14" hidden="1" outlineLevel="1">
      <c r="A1150" s="68">
        <f t="shared" ref="A1150:E1150" si="511">A757</f>
        <v>129</v>
      </c>
      <c r="B1150" s="123" t="str">
        <f t="shared" si="511"/>
        <v>Project-U#8-Misc. Cranes &amp; hoists-10553</v>
      </c>
      <c r="C1150" s="53" t="str">
        <f t="shared" si="511"/>
        <v>N.A.</v>
      </c>
      <c r="D1150" s="403" t="str">
        <f t="shared" si="511"/>
        <v>-</v>
      </c>
      <c r="E1150" s="118">
        <f t="shared" si="511"/>
        <v>0</v>
      </c>
      <c r="F1150" s="404">
        <f t="shared" si="477"/>
        <v>2.353651E-3</v>
      </c>
      <c r="G1150" s="404">
        <f t="shared" si="478"/>
        <v>0</v>
      </c>
      <c r="H1150" s="404">
        <f t="shared" si="472"/>
        <v>2.353651E-3</v>
      </c>
      <c r="I1150" s="404">
        <f>'F4.2'!W363</f>
        <v>0</v>
      </c>
      <c r="J1150" s="404">
        <f>'F4.2'!AV363</f>
        <v>0</v>
      </c>
      <c r="K1150" s="405"/>
      <c r="L1150" s="405"/>
      <c r="M1150" s="404">
        <f t="shared" si="475"/>
        <v>0</v>
      </c>
      <c r="N1150" s="404">
        <f t="shared" si="473"/>
        <v>2.353651E-3</v>
      </c>
    </row>
    <row r="1151" spans="1:14" hidden="1" outlineLevel="1">
      <c r="A1151" s="68">
        <f t="shared" ref="A1151:E1151" si="512">A758</f>
        <v>130</v>
      </c>
      <c r="B1151" s="123" t="str">
        <f t="shared" si="512"/>
        <v>Project-U#8-Miscellaneous Pumps -10599</v>
      </c>
      <c r="C1151" s="53" t="str">
        <f t="shared" si="512"/>
        <v>N.A.</v>
      </c>
      <c r="D1151" s="403" t="str">
        <f t="shared" si="512"/>
        <v>-</v>
      </c>
      <c r="E1151" s="118">
        <f t="shared" si="512"/>
        <v>0</v>
      </c>
      <c r="F1151" s="404">
        <f t="shared" si="477"/>
        <v>1.5672209999999999E-3</v>
      </c>
      <c r="G1151" s="404">
        <f t="shared" si="478"/>
        <v>0</v>
      </c>
      <c r="H1151" s="404">
        <f t="shared" si="472"/>
        <v>1.5672209999999999E-3</v>
      </c>
      <c r="I1151" s="404">
        <f>'F4.2'!W364</f>
        <v>0</v>
      </c>
      <c r="J1151" s="404">
        <f>'F4.2'!AV364</f>
        <v>0</v>
      </c>
      <c r="K1151" s="405"/>
      <c r="L1151" s="405"/>
      <c r="M1151" s="404">
        <f t="shared" si="475"/>
        <v>0</v>
      </c>
      <c r="N1151" s="404">
        <f t="shared" si="473"/>
        <v>1.5672209999999999E-3</v>
      </c>
    </row>
    <row r="1152" spans="1:14" hidden="1" outlineLevel="1">
      <c r="A1152" s="68">
        <f t="shared" ref="A1152:E1152" si="513">A759</f>
        <v>131</v>
      </c>
      <c r="B1152" s="123" t="str">
        <f t="shared" si="513"/>
        <v>Project-U#8-Passanger lift for TG Building-10599</v>
      </c>
      <c r="C1152" s="53" t="str">
        <f t="shared" si="513"/>
        <v>N.A.</v>
      </c>
      <c r="D1152" s="403" t="str">
        <f t="shared" si="513"/>
        <v>-</v>
      </c>
      <c r="E1152" s="118">
        <f t="shared" si="513"/>
        <v>0</v>
      </c>
      <c r="F1152" s="404">
        <f t="shared" si="477"/>
        <v>1.635811E-3</v>
      </c>
      <c r="G1152" s="404">
        <f t="shared" si="478"/>
        <v>0</v>
      </c>
      <c r="H1152" s="404">
        <f t="shared" si="472"/>
        <v>1.635811E-3</v>
      </c>
      <c r="I1152" s="404">
        <f>'F4.2'!W365</f>
        <v>0</v>
      </c>
      <c r="J1152" s="404">
        <f>'F4.2'!AV365</f>
        <v>0</v>
      </c>
      <c r="K1152" s="405"/>
      <c r="L1152" s="405"/>
      <c r="M1152" s="404">
        <f t="shared" si="475"/>
        <v>0</v>
      </c>
      <c r="N1152" s="404">
        <f t="shared" si="473"/>
        <v>1.635811E-3</v>
      </c>
    </row>
    <row r="1153" spans="1:14" hidden="1" outlineLevel="1">
      <c r="A1153" s="68">
        <f t="shared" ref="A1153:E1153" si="514">A760</f>
        <v>132</v>
      </c>
      <c r="B1153" s="123" t="str">
        <f t="shared" si="514"/>
        <v>Project-U#8-Passanger/Material Lift at boiler side</v>
      </c>
      <c r="C1153" s="53" t="str">
        <f t="shared" si="514"/>
        <v>N.A.</v>
      </c>
      <c r="D1153" s="403" t="str">
        <f t="shared" si="514"/>
        <v>-</v>
      </c>
      <c r="E1153" s="118">
        <f t="shared" si="514"/>
        <v>0</v>
      </c>
      <c r="F1153" s="404">
        <f t="shared" si="477"/>
        <v>8.4731499999999996E-4</v>
      </c>
      <c r="G1153" s="404">
        <f t="shared" si="478"/>
        <v>0</v>
      </c>
      <c r="H1153" s="404">
        <f t="shared" si="472"/>
        <v>8.4731499999999996E-4</v>
      </c>
      <c r="I1153" s="404">
        <f>'F4.2'!W366</f>
        <v>0</v>
      </c>
      <c r="J1153" s="404">
        <f>'F4.2'!AV366</f>
        <v>0</v>
      </c>
      <c r="K1153" s="405"/>
      <c r="L1153" s="405"/>
      <c r="M1153" s="404">
        <f t="shared" si="475"/>
        <v>0</v>
      </c>
      <c r="N1153" s="404">
        <f t="shared" si="473"/>
        <v>8.4731499999999996E-4</v>
      </c>
    </row>
    <row r="1154" spans="1:14" hidden="1" outlineLevel="1">
      <c r="A1154" s="68">
        <f t="shared" ref="A1154:E1154" si="515">A761</f>
        <v>133</v>
      </c>
      <c r="B1154" s="123" t="str">
        <f t="shared" si="515"/>
        <v>Project-U#8-Chemical Laboratory -10509</v>
      </c>
      <c r="C1154" s="53" t="str">
        <f t="shared" si="515"/>
        <v>N.A.</v>
      </c>
      <c r="D1154" s="403" t="str">
        <f t="shared" si="515"/>
        <v>-</v>
      </c>
      <c r="E1154" s="118">
        <f t="shared" si="515"/>
        <v>0</v>
      </c>
      <c r="F1154" s="404">
        <f t="shared" si="477"/>
        <v>1.1647579999999999E-3</v>
      </c>
      <c r="G1154" s="404">
        <f t="shared" si="478"/>
        <v>0</v>
      </c>
      <c r="H1154" s="404">
        <f t="shared" si="472"/>
        <v>1.1647579999999999E-3</v>
      </c>
      <c r="I1154" s="404">
        <f>'F4.2'!W367</f>
        <v>0</v>
      </c>
      <c r="J1154" s="404">
        <f>'F4.2'!AV367</f>
        <v>0</v>
      </c>
      <c r="K1154" s="405"/>
      <c r="L1154" s="405"/>
      <c r="M1154" s="404">
        <f t="shared" si="475"/>
        <v>0</v>
      </c>
      <c r="N1154" s="404">
        <f t="shared" si="473"/>
        <v>1.1647579999999999E-3</v>
      </c>
    </row>
    <row r="1155" spans="1:14" hidden="1" outlineLevel="1">
      <c r="A1155" s="68">
        <f t="shared" ref="A1155:E1155" si="516">A762</f>
        <v>134</v>
      </c>
      <c r="B1155" s="123" t="str">
        <f t="shared" si="516"/>
        <v>Project-U#8-Sewage Treatment Plant-10509</v>
      </c>
      <c r="C1155" s="53" t="str">
        <f t="shared" si="516"/>
        <v>N.A.</v>
      </c>
      <c r="D1155" s="403" t="str">
        <f t="shared" si="516"/>
        <v>-</v>
      </c>
      <c r="E1155" s="118">
        <f t="shared" si="516"/>
        <v>0</v>
      </c>
      <c r="F1155" s="404">
        <f t="shared" si="477"/>
        <v>1.90058E-3</v>
      </c>
      <c r="G1155" s="404">
        <f t="shared" si="478"/>
        <v>0</v>
      </c>
      <c r="H1155" s="404">
        <f t="shared" si="472"/>
        <v>1.90058E-3</v>
      </c>
      <c r="I1155" s="404">
        <f>'F4.2'!W368</f>
        <v>0</v>
      </c>
      <c r="J1155" s="404">
        <f>'F4.2'!AV368</f>
        <v>0</v>
      </c>
      <c r="K1155" s="405"/>
      <c r="L1155" s="405"/>
      <c r="M1155" s="404">
        <f t="shared" si="475"/>
        <v>0</v>
      </c>
      <c r="N1155" s="404">
        <f t="shared" si="473"/>
        <v>1.90058E-3</v>
      </c>
    </row>
    <row r="1156" spans="1:14" hidden="1" outlineLevel="1">
      <c r="A1156" s="68">
        <f t="shared" ref="A1156:E1156" si="517">A763</f>
        <v>135</v>
      </c>
      <c r="B1156" s="123" t="str">
        <f t="shared" si="517"/>
        <v>Project-U#8-Station Transformer-10541</v>
      </c>
      <c r="C1156" s="53" t="str">
        <f t="shared" si="517"/>
        <v>N.A.</v>
      </c>
      <c r="D1156" s="403" t="str">
        <f t="shared" si="517"/>
        <v>-</v>
      </c>
      <c r="E1156" s="118">
        <f t="shared" si="517"/>
        <v>0</v>
      </c>
      <c r="F1156" s="404">
        <f t="shared" si="477"/>
        <v>2.6575694E-2</v>
      </c>
      <c r="G1156" s="404">
        <f t="shared" si="478"/>
        <v>0</v>
      </c>
      <c r="H1156" s="404">
        <f t="shared" si="472"/>
        <v>2.6575694E-2</v>
      </c>
      <c r="I1156" s="404">
        <f>'F4.2'!W369</f>
        <v>0</v>
      </c>
      <c r="J1156" s="404">
        <f>'F4.2'!AV369</f>
        <v>0</v>
      </c>
      <c r="K1156" s="405"/>
      <c r="L1156" s="405"/>
      <c r="M1156" s="404">
        <f t="shared" si="475"/>
        <v>0</v>
      </c>
      <c r="N1156" s="404">
        <f t="shared" si="473"/>
        <v>2.6575694E-2</v>
      </c>
    </row>
    <row r="1157" spans="1:14" hidden="1" outlineLevel="1">
      <c r="A1157" s="68">
        <f t="shared" ref="A1157:E1157" si="518">A764</f>
        <v>136</v>
      </c>
      <c r="B1157" s="123" t="str">
        <f t="shared" si="518"/>
        <v>Project-U#8-Steam Turbine set-10503</v>
      </c>
      <c r="C1157" s="53" t="str">
        <f t="shared" si="518"/>
        <v>N.A.</v>
      </c>
      <c r="D1157" s="403" t="str">
        <f t="shared" si="518"/>
        <v>-</v>
      </c>
      <c r="E1157" s="118">
        <f t="shared" si="518"/>
        <v>0</v>
      </c>
      <c r="F1157" s="404">
        <f t="shared" si="477"/>
        <v>0.138637134</v>
      </c>
      <c r="G1157" s="404">
        <f t="shared" si="478"/>
        <v>0</v>
      </c>
      <c r="H1157" s="404">
        <f t="shared" si="472"/>
        <v>0.138637134</v>
      </c>
      <c r="I1157" s="404">
        <f>'F4.2'!W370</f>
        <v>0</v>
      </c>
      <c r="J1157" s="404">
        <f>'F4.2'!AV370</f>
        <v>0</v>
      </c>
      <c r="K1157" s="405"/>
      <c r="L1157" s="405"/>
      <c r="M1157" s="404">
        <f t="shared" si="475"/>
        <v>0</v>
      </c>
      <c r="N1157" s="404">
        <f t="shared" si="473"/>
        <v>0.138637134</v>
      </c>
    </row>
    <row r="1158" spans="1:14" hidden="1" outlineLevel="1">
      <c r="A1158" s="68">
        <f t="shared" ref="A1158:E1158" si="519">A765</f>
        <v>137</v>
      </c>
      <c r="B1158" s="123" t="str">
        <f t="shared" si="519"/>
        <v>Project-U#8-TG set and its auxilleries- Condensor</v>
      </c>
      <c r="C1158" s="53" t="str">
        <f t="shared" si="519"/>
        <v>N.A.</v>
      </c>
      <c r="D1158" s="403" t="str">
        <f t="shared" si="519"/>
        <v>-</v>
      </c>
      <c r="E1158" s="118">
        <f t="shared" si="519"/>
        <v>0</v>
      </c>
      <c r="F1158" s="404">
        <f t="shared" si="477"/>
        <v>1.2702985999999999E-2</v>
      </c>
      <c r="G1158" s="404">
        <f t="shared" si="478"/>
        <v>0</v>
      </c>
      <c r="H1158" s="404">
        <f t="shared" si="472"/>
        <v>1.2702985999999999E-2</v>
      </c>
      <c r="I1158" s="404">
        <f>'F4.2'!W371</f>
        <v>0</v>
      </c>
      <c r="J1158" s="404">
        <f>'F4.2'!AV371</f>
        <v>0</v>
      </c>
      <c r="K1158" s="405"/>
      <c r="L1158" s="405"/>
      <c r="M1158" s="404">
        <f t="shared" si="475"/>
        <v>0</v>
      </c>
      <c r="N1158" s="404">
        <f t="shared" si="473"/>
        <v>1.2702985999999999E-2</v>
      </c>
    </row>
    <row r="1159" spans="1:14" hidden="1" outlineLevel="1">
      <c r="A1159" s="68">
        <f t="shared" ref="A1159:E1159" si="520">A766</f>
        <v>138</v>
      </c>
      <c r="B1159" s="123" t="str">
        <f t="shared" si="520"/>
        <v>Project-U#8-TG set and its auxilleries -Generator</v>
      </c>
      <c r="C1159" s="53" t="str">
        <f t="shared" si="520"/>
        <v>N.A.</v>
      </c>
      <c r="D1159" s="403" t="str">
        <f t="shared" si="520"/>
        <v>-</v>
      </c>
      <c r="E1159" s="118">
        <f t="shared" si="520"/>
        <v>0</v>
      </c>
      <c r="F1159" s="404">
        <f t="shared" si="477"/>
        <v>3.2544958999999998E-2</v>
      </c>
      <c r="G1159" s="404">
        <f t="shared" si="478"/>
        <v>0</v>
      </c>
      <c r="H1159" s="404">
        <f t="shared" si="472"/>
        <v>3.2544958999999998E-2</v>
      </c>
      <c r="I1159" s="404">
        <f>'F4.2'!W372</f>
        <v>0</v>
      </c>
      <c r="J1159" s="404">
        <f>'F4.2'!AV372</f>
        <v>0</v>
      </c>
      <c r="K1159" s="405"/>
      <c r="L1159" s="405"/>
      <c r="M1159" s="404">
        <f t="shared" si="475"/>
        <v>0</v>
      </c>
      <c r="N1159" s="404">
        <f t="shared" si="473"/>
        <v>3.2544958999999998E-2</v>
      </c>
    </row>
    <row r="1160" spans="1:14" hidden="1" outlineLevel="1">
      <c r="A1160" s="68">
        <f t="shared" ref="A1160:E1160" si="521">A767</f>
        <v>139</v>
      </c>
      <c r="B1160" s="123" t="str">
        <f t="shared" si="521"/>
        <v>Project-U#8-TG set and its auxilleries-Condensor</v>
      </c>
      <c r="C1160" s="53" t="str">
        <f t="shared" si="521"/>
        <v>N.A.</v>
      </c>
      <c r="D1160" s="403" t="str">
        <f t="shared" si="521"/>
        <v>-</v>
      </c>
      <c r="E1160" s="118">
        <f t="shared" si="521"/>
        <v>0</v>
      </c>
      <c r="F1160" s="404">
        <f t="shared" si="477"/>
        <v>2.9272968E-2</v>
      </c>
      <c r="G1160" s="404">
        <f t="shared" si="478"/>
        <v>0</v>
      </c>
      <c r="H1160" s="404">
        <f t="shared" si="472"/>
        <v>2.9272968E-2</v>
      </c>
      <c r="I1160" s="404">
        <f>'F4.2'!W373</f>
        <v>0</v>
      </c>
      <c r="J1160" s="404">
        <f>'F4.2'!AV373</f>
        <v>0</v>
      </c>
      <c r="K1160" s="405"/>
      <c r="L1160" s="405"/>
      <c r="M1160" s="404">
        <f t="shared" si="475"/>
        <v>0</v>
      </c>
      <c r="N1160" s="404">
        <f t="shared" si="473"/>
        <v>2.9272968E-2</v>
      </c>
    </row>
    <row r="1161" spans="1:14" hidden="1" outlineLevel="1">
      <c r="A1161" s="68">
        <f t="shared" ref="A1161:E1161" si="522">A768</f>
        <v>140</v>
      </c>
      <c r="B1161" s="123" t="str">
        <f t="shared" si="522"/>
        <v>Project-U#8-TG set &amp; its auxilleries-Derator-10503</v>
      </c>
      <c r="C1161" s="53" t="str">
        <f t="shared" si="522"/>
        <v>N.A.</v>
      </c>
      <c r="D1161" s="403" t="str">
        <f t="shared" si="522"/>
        <v>-</v>
      </c>
      <c r="E1161" s="118">
        <f t="shared" si="522"/>
        <v>0</v>
      </c>
      <c r="F1161" s="404">
        <f t="shared" si="477"/>
        <v>2.7579689999999999E-3</v>
      </c>
      <c r="G1161" s="404">
        <f t="shared" si="478"/>
        <v>0</v>
      </c>
      <c r="H1161" s="404">
        <f t="shared" si="472"/>
        <v>2.7579689999999999E-3</v>
      </c>
      <c r="I1161" s="404">
        <f>'F4.2'!W374</f>
        <v>0</v>
      </c>
      <c r="J1161" s="404">
        <f>'F4.2'!AV374</f>
        <v>0</v>
      </c>
      <c r="K1161" s="405"/>
      <c r="L1161" s="405"/>
      <c r="M1161" s="404">
        <f t="shared" si="475"/>
        <v>0</v>
      </c>
      <c r="N1161" s="404">
        <f t="shared" si="473"/>
        <v>2.7579689999999999E-3</v>
      </c>
    </row>
    <row r="1162" spans="1:14" hidden="1" outlineLevel="1">
      <c r="A1162" s="68">
        <f t="shared" ref="A1162:E1162" si="523">A769</f>
        <v>141</v>
      </c>
      <c r="B1162" s="123" t="str">
        <f t="shared" si="523"/>
        <v>Project-U#8-TG set and its auxilleries-DMMakeUpSys</v>
      </c>
      <c r="C1162" s="53" t="str">
        <f t="shared" si="523"/>
        <v>N.A.</v>
      </c>
      <c r="D1162" s="403" t="str">
        <f t="shared" si="523"/>
        <v>-</v>
      </c>
      <c r="E1162" s="118">
        <f t="shared" si="523"/>
        <v>0</v>
      </c>
      <c r="F1162" s="404">
        <f t="shared" si="477"/>
        <v>1.049073E-3</v>
      </c>
      <c r="G1162" s="404">
        <f t="shared" si="478"/>
        <v>0</v>
      </c>
      <c r="H1162" s="404">
        <f t="shared" si="472"/>
        <v>1.049073E-3</v>
      </c>
      <c r="I1162" s="404">
        <f>'F4.2'!W375</f>
        <v>0</v>
      </c>
      <c r="J1162" s="404">
        <f>'F4.2'!AV375</f>
        <v>0</v>
      </c>
      <c r="K1162" s="405"/>
      <c r="L1162" s="405"/>
      <c r="M1162" s="404">
        <f t="shared" si="475"/>
        <v>0</v>
      </c>
      <c r="N1162" s="404">
        <f t="shared" si="473"/>
        <v>1.049073E-3</v>
      </c>
    </row>
    <row r="1163" spans="1:14" hidden="1" outlineLevel="1">
      <c r="A1163" s="68">
        <f t="shared" ref="A1163:E1163" si="524">A770</f>
        <v>142</v>
      </c>
      <c r="B1163" s="123" t="str">
        <f t="shared" si="524"/>
        <v>Project-U#8-TG set and its auxilleries-Gas System</v>
      </c>
      <c r="C1163" s="53" t="str">
        <f t="shared" si="524"/>
        <v>N.A.</v>
      </c>
      <c r="D1163" s="403" t="str">
        <f t="shared" si="524"/>
        <v>-</v>
      </c>
      <c r="E1163" s="118">
        <f t="shared" si="524"/>
        <v>0</v>
      </c>
      <c r="F1163" s="404">
        <f t="shared" si="477"/>
        <v>5.6178390000000003E-3</v>
      </c>
      <c r="G1163" s="404">
        <f t="shared" si="478"/>
        <v>0</v>
      </c>
      <c r="H1163" s="404">
        <f t="shared" si="472"/>
        <v>5.6178390000000003E-3</v>
      </c>
      <c r="I1163" s="404">
        <f>'F4.2'!W376</f>
        <v>0</v>
      </c>
      <c r="J1163" s="404">
        <f>'F4.2'!AV376</f>
        <v>0</v>
      </c>
      <c r="K1163" s="405"/>
      <c r="L1163" s="405"/>
      <c r="M1163" s="404">
        <f t="shared" si="475"/>
        <v>0</v>
      </c>
      <c r="N1163" s="404">
        <f t="shared" si="473"/>
        <v>5.6178390000000003E-3</v>
      </c>
    </row>
    <row r="1164" spans="1:14" hidden="1" outlineLevel="1">
      <c r="A1164" s="68">
        <f t="shared" ref="A1164:E1164" si="525">A771</f>
        <v>143</v>
      </c>
      <c r="B1164" s="123" t="str">
        <f t="shared" si="525"/>
        <v>Project-U#8-TG set and its auxilleries-GoveringSys</v>
      </c>
      <c r="C1164" s="53" t="str">
        <f t="shared" si="525"/>
        <v>N.A.</v>
      </c>
      <c r="D1164" s="403" t="str">
        <f t="shared" si="525"/>
        <v>-</v>
      </c>
      <c r="E1164" s="118">
        <f t="shared" si="525"/>
        <v>0</v>
      </c>
      <c r="F1164" s="404">
        <f t="shared" si="477"/>
        <v>4.9465999999999997E-5</v>
      </c>
      <c r="G1164" s="404">
        <f t="shared" si="478"/>
        <v>0</v>
      </c>
      <c r="H1164" s="404">
        <f t="shared" si="472"/>
        <v>4.9465999999999997E-5</v>
      </c>
      <c r="I1164" s="404">
        <f>'F4.2'!W377</f>
        <v>0</v>
      </c>
      <c r="J1164" s="404">
        <f>'F4.2'!AV377</f>
        <v>0</v>
      </c>
      <c r="K1164" s="405"/>
      <c r="L1164" s="405"/>
      <c r="M1164" s="404">
        <f t="shared" si="475"/>
        <v>0</v>
      </c>
      <c r="N1164" s="404">
        <f t="shared" si="473"/>
        <v>4.9465999999999997E-5</v>
      </c>
    </row>
    <row r="1165" spans="1:14" hidden="1" outlineLevel="1">
      <c r="A1165" s="68">
        <f t="shared" ref="A1165:E1165" si="526">A772</f>
        <v>144</v>
      </c>
      <c r="B1165" s="123" t="str">
        <f t="shared" si="526"/>
        <v>Project-U#8-TG set and its auxilleries-HP/LP By-pa</v>
      </c>
      <c r="C1165" s="53" t="str">
        <f t="shared" si="526"/>
        <v>N.A.</v>
      </c>
      <c r="D1165" s="403" t="str">
        <f t="shared" si="526"/>
        <v>-</v>
      </c>
      <c r="E1165" s="118">
        <f t="shared" si="526"/>
        <v>0</v>
      </c>
      <c r="F1165" s="404">
        <f t="shared" si="477"/>
        <v>1.0752108999999999E-2</v>
      </c>
      <c r="G1165" s="404">
        <f t="shared" si="478"/>
        <v>0</v>
      </c>
      <c r="H1165" s="404">
        <f t="shared" si="472"/>
        <v>1.0752108999999999E-2</v>
      </c>
      <c r="I1165" s="404">
        <f>'F4.2'!W378</f>
        <v>0</v>
      </c>
      <c r="J1165" s="404">
        <f>'F4.2'!AV378</f>
        <v>0</v>
      </c>
      <c r="K1165" s="405"/>
      <c r="L1165" s="405"/>
      <c r="M1165" s="404">
        <f t="shared" si="475"/>
        <v>0</v>
      </c>
      <c r="N1165" s="404">
        <f t="shared" si="473"/>
        <v>1.0752108999999999E-2</v>
      </c>
    </row>
    <row r="1166" spans="1:14" hidden="1" outlineLevel="1">
      <c r="A1166" s="68">
        <f t="shared" ref="A1166:E1166" si="527">A773</f>
        <v>145</v>
      </c>
      <c r="B1166" s="123" t="str">
        <f t="shared" si="527"/>
        <v>Project-U#8-TG set and its auxilleries-HP/LP Dozin</v>
      </c>
      <c r="C1166" s="53" t="str">
        <f t="shared" si="527"/>
        <v>N.A.</v>
      </c>
      <c r="D1166" s="403" t="str">
        <f t="shared" si="527"/>
        <v>-</v>
      </c>
      <c r="E1166" s="118">
        <f t="shared" si="527"/>
        <v>0</v>
      </c>
      <c r="F1166" s="404">
        <f t="shared" si="477"/>
        <v>3.9941100000000002E-4</v>
      </c>
      <c r="G1166" s="404">
        <f t="shared" si="478"/>
        <v>0</v>
      </c>
      <c r="H1166" s="404">
        <f t="shared" si="472"/>
        <v>3.9941100000000002E-4</v>
      </c>
      <c r="I1166" s="404">
        <f>'F4.2'!W379</f>
        <v>0</v>
      </c>
      <c r="J1166" s="404">
        <f>'F4.2'!AV379</f>
        <v>0</v>
      </c>
      <c r="K1166" s="405"/>
      <c r="L1166" s="405"/>
      <c r="M1166" s="404">
        <f t="shared" si="475"/>
        <v>0</v>
      </c>
      <c r="N1166" s="404">
        <f t="shared" si="473"/>
        <v>3.9941100000000002E-4</v>
      </c>
    </row>
    <row r="1167" spans="1:14" hidden="1" outlineLevel="1">
      <c r="A1167" s="68">
        <f t="shared" ref="A1167:E1167" si="528">A774</f>
        <v>146</v>
      </c>
      <c r="B1167" s="123" t="str">
        <f t="shared" si="528"/>
        <v>Project-U#8-TG set and its auxilleries-SealOilPump</v>
      </c>
      <c r="C1167" s="53" t="str">
        <f t="shared" si="528"/>
        <v>N.A.</v>
      </c>
      <c r="D1167" s="403" t="str">
        <f t="shared" si="528"/>
        <v>-</v>
      </c>
      <c r="E1167" s="118">
        <f t="shared" si="528"/>
        <v>0</v>
      </c>
      <c r="F1167" s="404">
        <f t="shared" si="477"/>
        <v>9.8566000000000005E-5</v>
      </c>
      <c r="G1167" s="404">
        <f t="shared" si="478"/>
        <v>0</v>
      </c>
      <c r="H1167" s="404">
        <f t="shared" si="472"/>
        <v>9.8566000000000005E-5</v>
      </c>
      <c r="I1167" s="404">
        <f>'F4.2'!W380</f>
        <v>0</v>
      </c>
      <c r="J1167" s="404">
        <f>'F4.2'!AV380</f>
        <v>0</v>
      </c>
      <c r="K1167" s="405"/>
      <c r="L1167" s="405"/>
      <c r="M1167" s="404">
        <f t="shared" si="475"/>
        <v>0</v>
      </c>
      <c r="N1167" s="404">
        <f t="shared" si="473"/>
        <v>9.8566000000000005E-5</v>
      </c>
    </row>
    <row r="1168" spans="1:14" hidden="1" outlineLevel="1">
      <c r="A1168" s="68">
        <f t="shared" ref="A1168:E1168" si="529">A775</f>
        <v>147</v>
      </c>
      <c r="B1168" s="123" t="str">
        <f t="shared" si="529"/>
        <v>Project-U#8-TG set and its auxilleries-Vaccum Syst</v>
      </c>
      <c r="C1168" s="53" t="str">
        <f t="shared" si="529"/>
        <v>N.A.</v>
      </c>
      <c r="D1168" s="403" t="str">
        <f t="shared" si="529"/>
        <v>-</v>
      </c>
      <c r="E1168" s="118">
        <f t="shared" si="529"/>
        <v>0</v>
      </c>
      <c r="F1168" s="404">
        <f t="shared" si="477"/>
        <v>1.0304429E-2</v>
      </c>
      <c r="G1168" s="404">
        <f t="shared" si="478"/>
        <v>0</v>
      </c>
      <c r="H1168" s="404">
        <f t="shared" si="472"/>
        <v>1.0304429E-2</v>
      </c>
      <c r="I1168" s="404">
        <f>'F4.2'!W381</f>
        <v>0</v>
      </c>
      <c r="J1168" s="404">
        <f>'F4.2'!AV381</f>
        <v>0</v>
      </c>
      <c r="K1168" s="405"/>
      <c r="L1168" s="405"/>
      <c r="M1168" s="404">
        <f t="shared" si="475"/>
        <v>0</v>
      </c>
      <c r="N1168" s="404">
        <f t="shared" si="473"/>
        <v>1.0304429E-2</v>
      </c>
    </row>
    <row r="1169" spans="1:14" hidden="1" outlineLevel="1">
      <c r="A1169" s="68">
        <f t="shared" ref="A1169:E1169" si="530">A776</f>
        <v>148</v>
      </c>
      <c r="B1169" s="123" t="str">
        <f t="shared" si="530"/>
        <v>Project-U#8-Turbine Lub. Oil System With Purifier</v>
      </c>
      <c r="C1169" s="53" t="str">
        <f t="shared" si="530"/>
        <v>N.A.</v>
      </c>
      <c r="D1169" s="403" t="str">
        <f t="shared" si="530"/>
        <v>-</v>
      </c>
      <c r="E1169" s="118">
        <f t="shared" si="530"/>
        <v>0</v>
      </c>
      <c r="F1169" s="404">
        <f t="shared" si="477"/>
        <v>2.2363740000000002E-3</v>
      </c>
      <c r="G1169" s="404">
        <f t="shared" si="478"/>
        <v>0</v>
      </c>
      <c r="H1169" s="404">
        <f t="shared" si="472"/>
        <v>2.2363740000000002E-3</v>
      </c>
      <c r="I1169" s="404">
        <f>'F4.2'!W382</f>
        <v>0</v>
      </c>
      <c r="J1169" s="404">
        <f>'F4.2'!AV382</f>
        <v>0</v>
      </c>
      <c r="K1169" s="405"/>
      <c r="L1169" s="405"/>
      <c r="M1169" s="404">
        <f t="shared" si="475"/>
        <v>0</v>
      </c>
      <c r="N1169" s="404">
        <f t="shared" si="473"/>
        <v>2.2363740000000002E-3</v>
      </c>
    </row>
    <row r="1170" spans="1:14" hidden="1" outlineLevel="1">
      <c r="A1170" s="68">
        <f t="shared" ref="A1170:E1170" si="531">A777</f>
        <v>149</v>
      </c>
      <c r="B1170" s="123" t="str">
        <f t="shared" si="531"/>
        <v>Project-U#8-Ventillation system-10599</v>
      </c>
      <c r="C1170" s="53" t="str">
        <f t="shared" si="531"/>
        <v>N.A.</v>
      </c>
      <c r="D1170" s="403" t="str">
        <f t="shared" si="531"/>
        <v>-</v>
      </c>
      <c r="E1170" s="118">
        <f t="shared" si="531"/>
        <v>0</v>
      </c>
      <c r="F1170" s="404">
        <f t="shared" si="477"/>
        <v>1.438855E-3</v>
      </c>
      <c r="G1170" s="404">
        <f t="shared" si="478"/>
        <v>0</v>
      </c>
      <c r="H1170" s="404">
        <f t="shared" si="472"/>
        <v>1.438855E-3</v>
      </c>
      <c r="I1170" s="404">
        <f>'F4.2'!W383</f>
        <v>0</v>
      </c>
      <c r="J1170" s="404">
        <f>'F4.2'!AV383</f>
        <v>0</v>
      </c>
      <c r="K1170" s="405"/>
      <c r="L1170" s="405"/>
      <c r="M1170" s="404">
        <f t="shared" si="475"/>
        <v>0</v>
      </c>
      <c r="N1170" s="404">
        <f t="shared" si="473"/>
        <v>1.438855E-3</v>
      </c>
    </row>
    <row r="1171" spans="1:14" ht="30" hidden="1" outlineLevel="1">
      <c r="A1171" s="68">
        <f t="shared" ref="A1171:E1171" si="532">A778</f>
        <v>150</v>
      </c>
      <c r="B1171" s="123" t="str">
        <f t="shared" si="532"/>
        <v>Asset Recived From Project-U#8-M.SPARE_Ventillation system-10599</v>
      </c>
      <c r="C1171" s="53" t="str">
        <f t="shared" si="532"/>
        <v>N.A.</v>
      </c>
      <c r="D1171" s="403" t="str">
        <f t="shared" si="532"/>
        <v>-</v>
      </c>
      <c r="E1171" s="118">
        <f t="shared" si="532"/>
        <v>0</v>
      </c>
      <c r="F1171" s="404">
        <f t="shared" si="477"/>
        <v>8.5482000000000006E-5</v>
      </c>
      <c r="G1171" s="404">
        <f t="shared" si="478"/>
        <v>0</v>
      </c>
      <c r="H1171" s="404">
        <f t="shared" si="472"/>
        <v>8.5482000000000006E-5</v>
      </c>
      <c r="I1171" s="404">
        <f>'F4.2'!W384</f>
        <v>0</v>
      </c>
      <c r="J1171" s="404">
        <f>'F4.2'!AV384</f>
        <v>0</v>
      </c>
      <c r="K1171" s="405"/>
      <c r="L1171" s="405"/>
      <c r="M1171" s="404">
        <f t="shared" si="475"/>
        <v>0</v>
      </c>
      <c r="N1171" s="404">
        <f t="shared" si="473"/>
        <v>8.5482000000000006E-5</v>
      </c>
    </row>
    <row r="1172" spans="1:14" hidden="1" outlineLevel="1">
      <c r="A1172" s="68">
        <f t="shared" ref="A1172:E1172" si="533">A779</f>
        <v>151</v>
      </c>
      <c r="B1172" s="123" t="str">
        <f t="shared" si="533"/>
        <v>Asset Recived From Project-U#8-Water Treatment Plant-10509</v>
      </c>
      <c r="C1172" s="53" t="str">
        <f t="shared" si="533"/>
        <v>N.A.</v>
      </c>
      <c r="D1172" s="403" t="str">
        <f t="shared" si="533"/>
        <v>-</v>
      </c>
      <c r="E1172" s="118">
        <f t="shared" si="533"/>
        <v>0</v>
      </c>
      <c r="F1172" s="404">
        <f t="shared" si="477"/>
        <v>4.2384409999999999E-3</v>
      </c>
      <c r="G1172" s="404">
        <f t="shared" si="478"/>
        <v>0</v>
      </c>
      <c r="H1172" s="404">
        <f t="shared" si="472"/>
        <v>4.2384409999999999E-3</v>
      </c>
      <c r="I1172" s="404">
        <f>'F4.2'!W385</f>
        <v>0</v>
      </c>
      <c r="J1172" s="404">
        <f>'F4.2'!AV385</f>
        <v>0</v>
      </c>
      <c r="K1172" s="405"/>
      <c r="L1172" s="405"/>
      <c r="M1172" s="404">
        <f t="shared" si="475"/>
        <v>0</v>
      </c>
      <c r="N1172" s="404">
        <f t="shared" si="473"/>
        <v>4.2384409999999999E-3</v>
      </c>
    </row>
    <row r="1173" spans="1:14" hidden="1" outlineLevel="1">
      <c r="A1173" s="68">
        <f t="shared" ref="A1173:E1173" si="534">A780</f>
        <v>152</v>
      </c>
      <c r="B1173" s="123" t="str">
        <f t="shared" si="534"/>
        <v>Asset Recived From Project-U#8-WORK SHOP MAD_SPARE-10565</v>
      </c>
      <c r="C1173" s="53" t="str">
        <f t="shared" si="534"/>
        <v>N.A.</v>
      </c>
      <c r="D1173" s="403" t="str">
        <f t="shared" si="534"/>
        <v>-</v>
      </c>
      <c r="E1173" s="118">
        <f t="shared" si="534"/>
        <v>0</v>
      </c>
      <c r="F1173" s="404">
        <f t="shared" si="477"/>
        <v>3.0444899999999998E-4</v>
      </c>
      <c r="G1173" s="404">
        <f t="shared" si="478"/>
        <v>0</v>
      </c>
      <c r="H1173" s="404">
        <f t="shared" si="472"/>
        <v>3.0444899999999998E-4</v>
      </c>
      <c r="I1173" s="404">
        <f>'F4.2'!W386</f>
        <v>0</v>
      </c>
      <c r="J1173" s="404">
        <f>'F4.2'!AV386</f>
        <v>0</v>
      </c>
      <c r="K1173" s="405"/>
      <c r="L1173" s="405"/>
      <c r="M1173" s="404">
        <f t="shared" si="475"/>
        <v>0</v>
      </c>
      <c r="N1173" s="404">
        <f t="shared" si="473"/>
        <v>3.0444899999999998E-4</v>
      </c>
    </row>
    <row r="1174" spans="1:14" hidden="1" outlineLevel="1">
      <c r="A1174" s="68">
        <f t="shared" ref="A1174:E1174" si="535">A781</f>
        <v>153</v>
      </c>
      <c r="B1174" s="123" t="str">
        <f t="shared" si="535"/>
        <v>Asset Recived From Project-U#8-Workshop-10565</v>
      </c>
      <c r="C1174" s="53" t="str">
        <f t="shared" si="535"/>
        <v>N.A.</v>
      </c>
      <c r="D1174" s="403" t="str">
        <f t="shared" si="535"/>
        <v>-</v>
      </c>
      <c r="E1174" s="118">
        <f t="shared" si="535"/>
        <v>0</v>
      </c>
      <c r="F1174" s="404">
        <f t="shared" si="477"/>
        <v>1.3285770000000001E-3</v>
      </c>
      <c r="G1174" s="404">
        <f t="shared" si="478"/>
        <v>0</v>
      </c>
      <c r="H1174" s="404">
        <f t="shared" si="472"/>
        <v>1.3285770000000001E-3</v>
      </c>
      <c r="I1174" s="404">
        <f>'F4.2'!W387</f>
        <v>0</v>
      </c>
      <c r="J1174" s="404">
        <f>'F4.2'!AV387</f>
        <v>0</v>
      </c>
      <c r="K1174" s="405"/>
      <c r="L1174" s="405"/>
      <c r="M1174" s="404">
        <f t="shared" si="475"/>
        <v>0</v>
      </c>
      <c r="N1174" s="404">
        <f t="shared" si="473"/>
        <v>1.3285770000000001E-3</v>
      </c>
    </row>
    <row r="1175" spans="1:14" hidden="1" outlineLevel="1">
      <c r="A1175" s="68">
        <f t="shared" ref="A1175:E1175" si="536">A782</f>
        <v>154</v>
      </c>
      <c r="B1175" s="123" t="str">
        <f t="shared" si="536"/>
        <v>Asset Recived From Project-U#8-CMR SYSTEM-10501</v>
      </c>
      <c r="C1175" s="53" t="str">
        <f t="shared" si="536"/>
        <v>N.A.</v>
      </c>
      <c r="D1175" s="403" t="str">
        <f t="shared" si="536"/>
        <v>-</v>
      </c>
      <c r="E1175" s="118">
        <f t="shared" si="536"/>
        <v>0</v>
      </c>
      <c r="F1175" s="404">
        <f t="shared" si="477"/>
        <v>2.0736180000000002E-3</v>
      </c>
      <c r="G1175" s="404">
        <f t="shared" si="478"/>
        <v>0</v>
      </c>
      <c r="H1175" s="404">
        <f t="shared" si="472"/>
        <v>2.0736180000000002E-3</v>
      </c>
      <c r="I1175" s="404">
        <f>'F4.2'!W388</f>
        <v>0</v>
      </c>
      <c r="J1175" s="404">
        <f>'F4.2'!AV388</f>
        <v>0</v>
      </c>
      <c r="K1175" s="405"/>
      <c r="L1175" s="405"/>
      <c r="M1175" s="404">
        <f t="shared" si="475"/>
        <v>0</v>
      </c>
      <c r="N1175" s="404">
        <f t="shared" si="473"/>
        <v>2.0736180000000002E-3</v>
      </c>
    </row>
    <row r="1176" spans="1:14" hidden="1" outlineLevel="1">
      <c r="A1176" s="68">
        <f t="shared" ref="A1176:E1176" si="537">A783</f>
        <v>155</v>
      </c>
      <c r="B1176" s="123" t="str">
        <f t="shared" si="537"/>
        <v>Asset Recived From Project-U#8-MandatorySpares-WTP-10.509</v>
      </c>
      <c r="C1176" s="53" t="str">
        <f t="shared" si="537"/>
        <v>N.A.</v>
      </c>
      <c r="D1176" s="403" t="str">
        <f t="shared" si="537"/>
        <v>-</v>
      </c>
      <c r="E1176" s="118">
        <f t="shared" si="537"/>
        <v>0</v>
      </c>
      <c r="F1176" s="404">
        <f t="shared" si="477"/>
        <v>8.1516999999999999E-5</v>
      </c>
      <c r="G1176" s="404">
        <f t="shared" si="478"/>
        <v>0</v>
      </c>
      <c r="H1176" s="404">
        <f t="shared" si="472"/>
        <v>8.1516999999999999E-5</v>
      </c>
      <c r="I1176" s="404">
        <f>'F4.2'!W389</f>
        <v>0</v>
      </c>
      <c r="J1176" s="404">
        <f>'F4.2'!AV389</f>
        <v>0</v>
      </c>
      <c r="K1176" s="405"/>
      <c r="L1176" s="405"/>
      <c r="M1176" s="404">
        <f t="shared" si="475"/>
        <v>0</v>
      </c>
      <c r="N1176" s="404">
        <f t="shared" si="473"/>
        <v>8.1516999999999999E-5</v>
      </c>
    </row>
    <row r="1177" spans="1:14" ht="30" hidden="1" outlineLevel="1">
      <c r="A1177" s="68">
        <f t="shared" ref="A1177:E1177" si="538">A784</f>
        <v>156</v>
      </c>
      <c r="B1177" s="123" t="str">
        <f t="shared" si="538"/>
        <v>Asset Recived From Project-U#8-E.1.07_MandSpar 4 C&amp;I MS 4MeasuringIns E.1.07_M S for C&amp;I_ MS For Measuring Ins</v>
      </c>
      <c r="C1177" s="53" t="str">
        <f t="shared" si="538"/>
        <v>N.A.</v>
      </c>
      <c r="D1177" s="403" t="str">
        <f t="shared" si="538"/>
        <v>-</v>
      </c>
      <c r="E1177" s="118">
        <f t="shared" si="538"/>
        <v>0</v>
      </c>
      <c r="F1177" s="404">
        <f t="shared" si="477"/>
        <v>7.8696799999999997E-2</v>
      </c>
      <c r="G1177" s="404">
        <f t="shared" si="478"/>
        <v>0</v>
      </c>
      <c r="H1177" s="404">
        <f t="shared" si="472"/>
        <v>7.8696799999999997E-2</v>
      </c>
      <c r="I1177" s="404">
        <f>'F4.2'!W390</f>
        <v>0</v>
      </c>
      <c r="J1177" s="404">
        <f>'F4.2'!AV390</f>
        <v>0</v>
      </c>
      <c r="K1177" s="405"/>
      <c r="L1177" s="405"/>
      <c r="M1177" s="404">
        <f t="shared" si="475"/>
        <v>0</v>
      </c>
      <c r="N1177" s="404">
        <f t="shared" si="473"/>
        <v>7.8696799999999997E-2</v>
      </c>
    </row>
    <row r="1178" spans="1:14" hidden="1" outlineLevel="1">
      <c r="A1178" s="68">
        <f t="shared" ref="A1178:E1178" si="539">A785</f>
        <v>157</v>
      </c>
      <c r="B1178" s="123" t="str">
        <f t="shared" si="539"/>
        <v>Asset Recived From Project-U#8-BOP_ELECTRICAL-10612</v>
      </c>
      <c r="C1178" s="53" t="str">
        <f t="shared" si="539"/>
        <v>N.A.</v>
      </c>
      <c r="D1178" s="403" t="str">
        <f t="shared" si="539"/>
        <v>-</v>
      </c>
      <c r="E1178" s="118">
        <f t="shared" si="539"/>
        <v>0</v>
      </c>
      <c r="F1178" s="404">
        <f t="shared" si="477"/>
        <v>1.6370498000000001E-2</v>
      </c>
      <c r="G1178" s="404">
        <f t="shared" si="478"/>
        <v>0</v>
      </c>
      <c r="H1178" s="404">
        <f t="shared" si="472"/>
        <v>1.6370498000000001E-2</v>
      </c>
      <c r="I1178" s="404">
        <f>'F4.2'!W391</f>
        <v>0</v>
      </c>
      <c r="J1178" s="404">
        <f>'F4.2'!AV391</f>
        <v>0</v>
      </c>
      <c r="K1178" s="405"/>
      <c r="L1178" s="405"/>
      <c r="M1178" s="404">
        <f t="shared" si="475"/>
        <v>0</v>
      </c>
      <c r="N1178" s="404">
        <f t="shared" si="473"/>
        <v>1.6370498000000001E-2</v>
      </c>
    </row>
    <row r="1179" spans="1:14" hidden="1" outlineLevel="1">
      <c r="A1179" s="68">
        <f t="shared" ref="A1179:E1179" si="540">A786</f>
        <v>158</v>
      </c>
      <c r="B1179" s="123" t="str">
        <f t="shared" si="540"/>
        <v>Asset Recived From Project-U#8-Bus Ducts-10612</v>
      </c>
      <c r="C1179" s="53" t="str">
        <f t="shared" si="540"/>
        <v>N.A.</v>
      </c>
      <c r="D1179" s="403" t="str">
        <f t="shared" si="540"/>
        <v>-</v>
      </c>
      <c r="E1179" s="118">
        <f t="shared" si="540"/>
        <v>0</v>
      </c>
      <c r="F1179" s="404">
        <f t="shared" si="477"/>
        <v>1.2547599E-2</v>
      </c>
      <c r="G1179" s="404">
        <f t="shared" si="478"/>
        <v>0</v>
      </c>
      <c r="H1179" s="404">
        <f t="shared" ref="H1179:H1183" si="541">F1179-G1179</f>
        <v>1.2547599E-2</v>
      </c>
      <c r="I1179" s="404">
        <f>'F4.2'!W392</f>
        <v>0</v>
      </c>
      <c r="J1179" s="404">
        <f>'F4.2'!AV392</f>
        <v>0</v>
      </c>
      <c r="K1179" s="405"/>
      <c r="L1179" s="405"/>
      <c r="M1179" s="404">
        <f t="shared" si="475"/>
        <v>0</v>
      </c>
      <c r="N1179" s="404">
        <f t="shared" ref="N1179:N1183" si="542">H1179+I1179-M1179</f>
        <v>1.2547599E-2</v>
      </c>
    </row>
    <row r="1180" spans="1:14" hidden="1" outlineLevel="1">
      <c r="A1180" s="68">
        <f t="shared" ref="A1180:E1180" si="543">A787</f>
        <v>159</v>
      </c>
      <c r="B1180" s="123" t="str">
        <f t="shared" si="543"/>
        <v>Asset Recived From Project-U#8-Cable trays &amp; supports-10612</v>
      </c>
      <c r="C1180" s="53" t="str">
        <f t="shared" si="543"/>
        <v>N.A.</v>
      </c>
      <c r="D1180" s="403" t="str">
        <f t="shared" si="543"/>
        <v>-</v>
      </c>
      <c r="E1180" s="118">
        <f t="shared" si="543"/>
        <v>0</v>
      </c>
      <c r="F1180" s="404">
        <f t="shared" si="477"/>
        <v>3.6008699999999998E-4</v>
      </c>
      <c r="G1180" s="404">
        <f t="shared" si="478"/>
        <v>0</v>
      </c>
      <c r="H1180" s="404">
        <f t="shared" si="541"/>
        <v>3.6008699999999998E-4</v>
      </c>
      <c r="I1180" s="404">
        <f>'F4.2'!W393</f>
        <v>0</v>
      </c>
      <c r="J1180" s="404">
        <f>'F4.2'!AV393</f>
        <v>0</v>
      </c>
      <c r="K1180" s="405"/>
      <c r="L1180" s="405"/>
      <c r="M1180" s="404">
        <f t="shared" ref="M1180:M1183" si="544">SUM(J1180:L1180)</f>
        <v>0</v>
      </c>
      <c r="N1180" s="404">
        <f t="shared" si="542"/>
        <v>3.6008699999999998E-4</v>
      </c>
    </row>
    <row r="1181" spans="1:14" hidden="1" outlineLevel="1">
      <c r="A1181" s="68">
        <f t="shared" ref="A1181:E1181" si="545">A788</f>
        <v>160</v>
      </c>
      <c r="B1181" s="123" t="str">
        <f t="shared" si="545"/>
        <v>Project-U#8-PCR FURNITURE-10810</v>
      </c>
      <c r="C1181" s="53" t="str">
        <f t="shared" si="545"/>
        <v>N.A.</v>
      </c>
      <c r="D1181" s="403" t="str">
        <f t="shared" si="545"/>
        <v>-</v>
      </c>
      <c r="E1181" s="118">
        <f t="shared" si="545"/>
        <v>0</v>
      </c>
      <c r="F1181" s="404">
        <f t="shared" ref="F1181:F1183" si="546">F788+I788</f>
        <v>3.0684199999999999E-4</v>
      </c>
      <c r="G1181" s="404">
        <f t="shared" ref="G1181:G1183" si="547">G788+M788</f>
        <v>0</v>
      </c>
      <c r="H1181" s="404">
        <f t="shared" si="541"/>
        <v>3.0684199999999999E-4</v>
      </c>
      <c r="I1181" s="404">
        <f>'F4.2'!W394</f>
        <v>0</v>
      </c>
      <c r="J1181" s="404">
        <f>'F4.2'!AV394</f>
        <v>0</v>
      </c>
      <c r="K1181" s="405"/>
      <c r="L1181" s="405"/>
      <c r="M1181" s="404">
        <f t="shared" si="544"/>
        <v>0</v>
      </c>
      <c r="N1181" s="404">
        <f t="shared" si="542"/>
        <v>3.0684199999999999E-4</v>
      </c>
    </row>
    <row r="1182" spans="1:14" hidden="1" outlineLevel="1">
      <c r="A1182" s="68">
        <f t="shared" ref="A1182:E1182" si="548">A789</f>
        <v>161</v>
      </c>
      <c r="B1182" s="123" t="str">
        <f t="shared" si="548"/>
        <v>Project-U#8 Server Intel QUAD CORE 02No. HP Office Server</v>
      </c>
      <c r="C1182" s="53" t="str">
        <f t="shared" si="548"/>
        <v>N.A.</v>
      </c>
      <c r="D1182" s="403" t="str">
        <f t="shared" si="548"/>
        <v>-</v>
      </c>
      <c r="E1182" s="118">
        <f t="shared" si="548"/>
        <v>0</v>
      </c>
      <c r="F1182" s="404">
        <f t="shared" si="546"/>
        <v>0.11917999999999999</v>
      </c>
      <c r="G1182" s="404">
        <f t="shared" si="547"/>
        <v>0.11917999999999999</v>
      </c>
      <c r="H1182" s="404">
        <f t="shared" si="541"/>
        <v>0</v>
      </c>
      <c r="I1182" s="404">
        <f>'F4.2'!W395</f>
        <v>0</v>
      </c>
      <c r="J1182" s="404">
        <f>'F4.2'!AV395</f>
        <v>0</v>
      </c>
      <c r="K1182" s="405"/>
      <c r="L1182" s="405"/>
      <c r="M1182" s="404">
        <f t="shared" si="544"/>
        <v>0</v>
      </c>
      <c r="N1182" s="404">
        <f t="shared" si="542"/>
        <v>0</v>
      </c>
    </row>
    <row r="1183" spans="1:14" ht="30.75" hidden="1" outlineLevel="1" thickBot="1">
      <c r="A1183" s="68">
        <f t="shared" ref="A1183:E1183" si="549">A790</f>
        <v>162</v>
      </c>
      <c r="B1183" s="123" t="str">
        <f t="shared" si="549"/>
        <v>Supply Erection testing and commissining of 1000 m3 ETP Civil works</v>
      </c>
      <c r="C1183" s="53" t="str">
        <f t="shared" si="549"/>
        <v>N.A.</v>
      </c>
      <c r="D1183" s="403" t="str">
        <f t="shared" si="549"/>
        <v>-</v>
      </c>
      <c r="E1183" s="118">
        <f t="shared" si="549"/>
        <v>0</v>
      </c>
      <c r="F1183" s="404">
        <f t="shared" si="546"/>
        <v>0.68323680199999992</v>
      </c>
      <c r="G1183" s="404">
        <f t="shared" si="547"/>
        <v>0.68323680199999992</v>
      </c>
      <c r="H1183" s="404">
        <f t="shared" si="541"/>
        <v>0</v>
      </c>
      <c r="I1183" s="404">
        <f>'F4.2'!W396</f>
        <v>0</v>
      </c>
      <c r="J1183" s="404">
        <f>'F4.2'!AV396</f>
        <v>0</v>
      </c>
      <c r="K1183" s="405"/>
      <c r="L1183" s="405"/>
      <c r="M1183" s="404">
        <f t="shared" si="544"/>
        <v>0</v>
      </c>
      <c r="N1183" s="404">
        <f t="shared" si="542"/>
        <v>0</v>
      </c>
    </row>
    <row r="1184" spans="1:14" ht="15.75" collapsed="1" thickBot="1">
      <c r="A1184" s="139"/>
      <c r="B1184" s="140" t="str">
        <f>B791</f>
        <v>Total</v>
      </c>
      <c r="C1184" s="139"/>
      <c r="D1184" s="47"/>
      <c r="E1184" s="140"/>
      <c r="F1184" s="25">
        <f>SUM(F796:F1183)</f>
        <v>146.753545151</v>
      </c>
      <c r="G1184" s="25">
        <f t="shared" ref="G1184:N1184" si="550">SUM(G796:G1183)</f>
        <v>135.34262843100001</v>
      </c>
      <c r="H1184" s="25">
        <f t="shared" si="550"/>
        <v>11.410916719999994</v>
      </c>
      <c r="I1184" s="25">
        <f t="shared" si="550"/>
        <v>108.28000000000002</v>
      </c>
      <c r="J1184" s="25">
        <f t="shared" si="550"/>
        <v>93.31</v>
      </c>
      <c r="K1184" s="25">
        <f t="shared" si="550"/>
        <v>0</v>
      </c>
      <c r="L1184" s="25">
        <f t="shared" si="550"/>
        <v>0</v>
      </c>
      <c r="M1184" s="25">
        <f t="shared" si="550"/>
        <v>93.31</v>
      </c>
      <c r="N1184" s="25">
        <f t="shared" si="550"/>
        <v>26.380916719999991</v>
      </c>
    </row>
    <row r="1185" spans="1:14">
      <c r="F1185" s="26"/>
      <c r="G1185" s="26"/>
      <c r="H1185" s="26"/>
      <c r="I1185" s="26"/>
      <c r="J1185" s="26"/>
      <c r="K1185" s="26"/>
      <c r="L1185" s="26"/>
      <c r="M1185" s="26"/>
      <c r="N1185" s="26"/>
    </row>
    <row r="1186" spans="1:14" s="1" customFormat="1" ht="15.75" thickBot="1">
      <c r="A1186" s="16"/>
      <c r="B1186" s="17" t="s">
        <v>559</v>
      </c>
      <c r="C1186" s="46"/>
      <c r="D1186" s="47"/>
      <c r="E1186" s="46"/>
      <c r="F1186" s="17"/>
      <c r="G1186" s="17"/>
      <c r="H1186" s="17"/>
      <c r="I1186" s="17"/>
      <c r="J1186" s="17"/>
      <c r="K1186" s="17"/>
      <c r="L1186" s="17"/>
      <c r="M1186" s="17"/>
      <c r="N1186" s="17"/>
    </row>
    <row r="1187" spans="1:14" hidden="1" outlineLevel="1">
      <c r="A1187" s="48">
        <f t="shared" ref="A1187:B1187" si="551">A794</f>
        <v>0</v>
      </c>
      <c r="B1187" s="24" t="str">
        <f t="shared" si="551"/>
        <v>Add Cap (As per 296 of 2019)</v>
      </c>
      <c r="C1187" s="49"/>
      <c r="D1187" s="51"/>
      <c r="E1187" s="52"/>
      <c r="F1187" s="404"/>
      <c r="G1187" s="404"/>
      <c r="H1187" s="404"/>
      <c r="I1187" s="404"/>
      <c r="J1187" s="404"/>
      <c r="K1187" s="405"/>
      <c r="L1187" s="405"/>
      <c r="M1187" s="404"/>
      <c r="N1187" s="404"/>
    </row>
    <row r="1188" spans="1:14" s="2" customFormat="1" ht="18.75" hidden="1" outlineLevel="1">
      <c r="A1188" s="224" t="str">
        <f t="shared" ref="A1188:E1188" si="552">A795</f>
        <v>A</v>
      </c>
      <c r="B1188" s="64" t="str">
        <f t="shared" si="552"/>
        <v xml:space="preserve">Initial spares </v>
      </c>
      <c r="C1188" s="185" t="str">
        <f t="shared" si="552"/>
        <v>Add Cap (As per 296 of 2019)</v>
      </c>
      <c r="D1188" s="183" t="str">
        <f t="shared" si="552"/>
        <v>-</v>
      </c>
      <c r="E1188" s="55">
        <f t="shared" si="552"/>
        <v>0</v>
      </c>
      <c r="F1188" s="404"/>
      <c r="G1188" s="404"/>
      <c r="H1188" s="404"/>
      <c r="I1188" s="404"/>
      <c r="J1188" s="404"/>
      <c r="K1188" s="405"/>
      <c r="L1188" s="405"/>
      <c r="M1188" s="404"/>
      <c r="N1188" s="404"/>
    </row>
    <row r="1189" spans="1:14" ht="15.75" hidden="1" outlineLevel="1">
      <c r="A1189" s="205">
        <f t="shared" ref="A1189:E1189" si="553">A796</f>
        <v>1</v>
      </c>
      <c r="B1189" s="206" t="str">
        <f t="shared" si="553"/>
        <v>Boiler and Auxiliaries</v>
      </c>
      <c r="C1189" s="208" t="str">
        <f t="shared" si="553"/>
        <v>Add Cap (As per 296 of 2019)</v>
      </c>
      <c r="D1189" s="210" t="str">
        <f t="shared" si="553"/>
        <v>-</v>
      </c>
      <c r="E1189" s="204">
        <f t="shared" si="553"/>
        <v>7.2</v>
      </c>
      <c r="F1189" s="404"/>
      <c r="G1189" s="404"/>
      <c r="H1189" s="404"/>
      <c r="I1189" s="404"/>
      <c r="J1189" s="404"/>
      <c r="K1189" s="405"/>
      <c r="L1189" s="405"/>
      <c r="M1189" s="404"/>
      <c r="N1189" s="404"/>
    </row>
    <row r="1190" spans="1:14" ht="31.5" hidden="1" outlineLevel="1">
      <c r="A1190" s="53">
        <f t="shared" ref="A1190:E1190" si="554">A797</f>
        <v>1</v>
      </c>
      <c r="B1190" s="264" t="str">
        <f t="shared" si="554"/>
        <v>Procurement of Coal Mill XRP-903 Gear Box Type KMP-280 Spares of Unit # 8 at BM-NPTPS Parli-Vaijnath</v>
      </c>
      <c r="C1190" s="185" t="str">
        <f t="shared" si="554"/>
        <v>Add Cap (As per 296 of 2019)</v>
      </c>
      <c r="D1190" s="183" t="str">
        <f t="shared" si="554"/>
        <v>-</v>
      </c>
      <c r="E1190" s="63">
        <f t="shared" si="554"/>
        <v>0</v>
      </c>
      <c r="F1190" s="404">
        <f t="shared" ref="F1190:F1253" si="555">F797+I797</f>
        <v>1.35</v>
      </c>
      <c r="G1190" s="404">
        <f t="shared" ref="G1190:G1253" si="556">G797+M797</f>
        <v>1.35</v>
      </c>
      <c r="H1190" s="404">
        <f t="shared" ref="H1190:H1253" si="557">F1190-G1190</f>
        <v>0</v>
      </c>
      <c r="I1190" s="404">
        <f>'F4.2'!X10</f>
        <v>0</v>
      </c>
      <c r="J1190" s="404">
        <f>'F4.2'!AW10</f>
        <v>0</v>
      </c>
      <c r="K1190" s="405"/>
      <c r="L1190" s="405"/>
      <c r="M1190" s="404">
        <f t="shared" ref="M1190:M1253" si="558">SUM(J1190:L1190)</f>
        <v>0</v>
      </c>
      <c r="N1190" s="404">
        <f t="shared" ref="N1190:N1253" si="559">H1190+I1190-M1190</f>
        <v>0</v>
      </c>
    </row>
    <row r="1191" spans="1:14" ht="31.5" hidden="1" outlineLevel="1">
      <c r="A1191" s="53">
        <f t="shared" ref="A1191:E1191" si="560">A798</f>
        <v>2</v>
      </c>
      <c r="B1191" s="264" t="str">
        <f t="shared" si="560"/>
        <v>Supply of Labyrinth Seal Rings with replaceable Inner liners for Coal Mill XRP-903 required for BM Unit-8, NPTPS, Parli-V.</v>
      </c>
      <c r="C1191" s="185" t="str">
        <f t="shared" si="560"/>
        <v>Add Cap (As per 296 of 2019)</v>
      </c>
      <c r="D1191" s="183" t="str">
        <f t="shared" si="560"/>
        <v>-</v>
      </c>
      <c r="E1191" s="63">
        <f t="shared" si="560"/>
        <v>0</v>
      </c>
      <c r="F1191" s="404">
        <f t="shared" si="555"/>
        <v>0.33134400000000003</v>
      </c>
      <c r="G1191" s="404">
        <f t="shared" si="556"/>
        <v>0.33134400000000003</v>
      </c>
      <c r="H1191" s="404">
        <f t="shared" si="557"/>
        <v>0</v>
      </c>
      <c r="I1191" s="404">
        <f>'F4.2'!X11</f>
        <v>0</v>
      </c>
      <c r="J1191" s="404">
        <f>'F4.2'!AW11</f>
        <v>0</v>
      </c>
      <c r="K1191" s="405"/>
      <c r="L1191" s="405"/>
      <c r="M1191" s="404">
        <f t="shared" si="558"/>
        <v>0</v>
      </c>
      <c r="N1191" s="404">
        <f t="shared" si="559"/>
        <v>0</v>
      </c>
    </row>
    <row r="1192" spans="1:14" ht="31.5" hidden="1" outlineLevel="1">
      <c r="A1192" s="53">
        <f t="shared" ref="A1192:E1192" si="561">A799</f>
        <v>3</v>
      </c>
      <c r="B1192" s="264" t="str">
        <f t="shared" si="561"/>
        <v>Supply and Installation of coal mill  liners(weld overlay) of XRP-903 Coal Mill in BM U-8, NPTPS,Parli-V.</v>
      </c>
      <c r="C1192" s="185" t="str">
        <f t="shared" si="561"/>
        <v>Add Cap (As per 296 of 2019)</v>
      </c>
      <c r="D1192" s="183" t="str">
        <f t="shared" si="561"/>
        <v>-</v>
      </c>
      <c r="E1192" s="63">
        <f t="shared" si="561"/>
        <v>0</v>
      </c>
      <c r="F1192" s="404">
        <f t="shared" si="555"/>
        <v>0.33134400000000003</v>
      </c>
      <c r="G1192" s="404">
        <f t="shared" si="556"/>
        <v>0.33134400000000003</v>
      </c>
      <c r="H1192" s="404">
        <f t="shared" si="557"/>
        <v>0</v>
      </c>
      <c r="I1192" s="404">
        <f>'F4.2'!X12</f>
        <v>0</v>
      </c>
      <c r="J1192" s="404">
        <f>'F4.2'!AW12</f>
        <v>0</v>
      </c>
      <c r="K1192" s="405"/>
      <c r="L1192" s="405"/>
      <c r="M1192" s="404">
        <f t="shared" si="558"/>
        <v>0</v>
      </c>
      <c r="N1192" s="404">
        <f t="shared" si="559"/>
        <v>0</v>
      </c>
    </row>
    <row r="1193" spans="1:14" ht="31.5" hidden="1" outlineLevel="1">
      <c r="A1193" s="53">
        <f t="shared" ref="A1193:E1193" si="562">A800</f>
        <v>4</v>
      </c>
      <c r="B1193" s="230" t="str">
        <f t="shared" si="562"/>
        <v>Procurement of Coal Mill XRP-903 Bowl &amp; Bowl Hub of Unit # 8 at BM-NPTPS Parli-Vaijnath</v>
      </c>
      <c r="C1193" s="185" t="str">
        <f t="shared" si="562"/>
        <v>Add Cap (As per 296 of 2019)</v>
      </c>
      <c r="D1193" s="183" t="str">
        <f t="shared" si="562"/>
        <v>-</v>
      </c>
      <c r="E1193" s="63">
        <f t="shared" si="562"/>
        <v>0</v>
      </c>
      <c r="F1193" s="404">
        <f t="shared" si="555"/>
        <v>0.73326380000000002</v>
      </c>
      <c r="G1193" s="404">
        <f t="shared" si="556"/>
        <v>0.73326380000000002</v>
      </c>
      <c r="H1193" s="404">
        <f t="shared" si="557"/>
        <v>0</v>
      </c>
      <c r="I1193" s="404">
        <f>'F4.2'!X13</f>
        <v>0</v>
      </c>
      <c r="J1193" s="404">
        <f>'F4.2'!AW13</f>
        <v>0</v>
      </c>
      <c r="K1193" s="405"/>
      <c r="L1193" s="405"/>
      <c r="M1193" s="404">
        <f t="shared" si="558"/>
        <v>0</v>
      </c>
      <c r="N1193" s="404">
        <f t="shared" si="559"/>
        <v>0</v>
      </c>
    </row>
    <row r="1194" spans="1:14" s="2" customFormat="1" ht="15.75" hidden="1" outlineLevel="1">
      <c r="A1194" s="53">
        <f t="shared" ref="A1194:E1194" si="563">A801</f>
        <v>5</v>
      </c>
      <c r="B1194" s="264" t="str">
        <f t="shared" si="563"/>
        <v>Supply of impeller assembly for ID fan</v>
      </c>
      <c r="C1194" s="185" t="str">
        <f t="shared" si="563"/>
        <v>Add Cap (As per 296 of 2019)</v>
      </c>
      <c r="D1194" s="183" t="str">
        <f t="shared" si="563"/>
        <v>-</v>
      </c>
      <c r="E1194" s="66">
        <f t="shared" si="563"/>
        <v>0</v>
      </c>
      <c r="F1194" s="404">
        <f t="shared" si="555"/>
        <v>0.52329999999999999</v>
      </c>
      <c r="G1194" s="404">
        <f t="shared" si="556"/>
        <v>0.52329999999999999</v>
      </c>
      <c r="H1194" s="404">
        <f t="shared" si="557"/>
        <v>0</v>
      </c>
      <c r="I1194" s="404">
        <f>'F4.2'!X14</f>
        <v>0</v>
      </c>
      <c r="J1194" s="404">
        <f>'F4.2'!AW14</f>
        <v>0</v>
      </c>
      <c r="K1194" s="405"/>
      <c r="L1194" s="405"/>
      <c r="M1194" s="404">
        <f t="shared" si="558"/>
        <v>0</v>
      </c>
      <c r="N1194" s="404">
        <f t="shared" si="559"/>
        <v>0</v>
      </c>
    </row>
    <row r="1195" spans="1:14" ht="31.5" hidden="1" outlineLevel="1">
      <c r="A1195" s="53">
        <f t="shared" ref="A1195:E1195" si="564">A802</f>
        <v>6</v>
      </c>
      <c r="B1195" s="230" t="str">
        <f t="shared" si="564"/>
        <v>Procurement of Primary Air Fan &amp; Forced Draught Fan Drive Coupling on OEM basis required at BM U-8, NPTPS, Parli-V</v>
      </c>
      <c r="C1195" s="185" t="str">
        <f t="shared" si="564"/>
        <v>Add Cap (As per 296 of 2019)</v>
      </c>
      <c r="D1195" s="183" t="str">
        <f t="shared" si="564"/>
        <v>-</v>
      </c>
      <c r="E1195" s="66">
        <f t="shared" si="564"/>
        <v>0</v>
      </c>
      <c r="F1195" s="404">
        <f t="shared" si="555"/>
        <v>0.19409999999999999</v>
      </c>
      <c r="G1195" s="404">
        <f t="shared" si="556"/>
        <v>0.19409999999999999</v>
      </c>
      <c r="H1195" s="404">
        <f t="shared" si="557"/>
        <v>0</v>
      </c>
      <c r="I1195" s="404">
        <f>'F4.2'!X15</f>
        <v>0</v>
      </c>
      <c r="J1195" s="404">
        <f>'F4.2'!AW15</f>
        <v>0</v>
      </c>
      <c r="K1195" s="405"/>
      <c r="L1195" s="405"/>
      <c r="M1195" s="404">
        <f t="shared" si="558"/>
        <v>0</v>
      </c>
      <c r="N1195" s="404">
        <f t="shared" si="559"/>
        <v>0</v>
      </c>
    </row>
    <row r="1196" spans="1:14" ht="47.25" hidden="1" outlineLevel="1">
      <c r="A1196" s="53">
        <f t="shared" ref="A1196:E1196" si="565">A803</f>
        <v>7</v>
      </c>
      <c r="B1196" s="230" t="str">
        <f t="shared" si="565"/>
        <v>Procurement of  Primary Air Fan PAF 17/11.8-2 Hydraulic Adjustment Device on OEM basis required at BM U-8 NPTPS Parli-V</v>
      </c>
      <c r="C1196" s="185" t="str">
        <f t="shared" si="565"/>
        <v>Add Cap (As per 296 of 2019)</v>
      </c>
      <c r="D1196" s="183" t="str">
        <f t="shared" si="565"/>
        <v>-</v>
      </c>
      <c r="E1196" s="67">
        <f t="shared" si="565"/>
        <v>0</v>
      </c>
      <c r="F1196" s="404">
        <f t="shared" si="555"/>
        <v>0.53521083000000003</v>
      </c>
      <c r="G1196" s="404">
        <f t="shared" si="556"/>
        <v>0.53521083000000003</v>
      </c>
      <c r="H1196" s="404">
        <f t="shared" si="557"/>
        <v>0</v>
      </c>
      <c r="I1196" s="404">
        <f>'F4.2'!X16</f>
        <v>0</v>
      </c>
      <c r="J1196" s="404">
        <f>'F4.2'!AW16</f>
        <v>0</v>
      </c>
      <c r="K1196" s="405"/>
      <c r="L1196" s="405"/>
      <c r="M1196" s="404">
        <f t="shared" si="558"/>
        <v>0</v>
      </c>
      <c r="N1196" s="404">
        <f t="shared" si="559"/>
        <v>0</v>
      </c>
    </row>
    <row r="1197" spans="1:14" ht="31.5" hidden="1" outlineLevel="1">
      <c r="A1197" s="53">
        <f t="shared" ref="A1197:E1197" si="566">A804</f>
        <v>8</v>
      </c>
      <c r="B1197" s="230" t="str">
        <f t="shared" si="566"/>
        <v>Proc of spares for fabric expansion joints required at BM U-8, NPTPS, Parli-V.</v>
      </c>
      <c r="C1197" s="185" t="str">
        <f t="shared" si="566"/>
        <v>Add Cap (As per 296 of 2019)</v>
      </c>
      <c r="D1197" s="183" t="str">
        <f t="shared" si="566"/>
        <v>-</v>
      </c>
      <c r="E1197" s="66">
        <f t="shared" si="566"/>
        <v>0</v>
      </c>
      <c r="F1197" s="404">
        <f t="shared" si="555"/>
        <v>0.56971689999999997</v>
      </c>
      <c r="G1197" s="404">
        <f t="shared" si="556"/>
        <v>0.56971689999999997</v>
      </c>
      <c r="H1197" s="404">
        <f t="shared" si="557"/>
        <v>0</v>
      </c>
      <c r="I1197" s="404">
        <f>'F4.2'!X17</f>
        <v>0</v>
      </c>
      <c r="J1197" s="404">
        <f>'F4.2'!AW17</f>
        <v>0</v>
      </c>
      <c r="K1197" s="405"/>
      <c r="L1197" s="405"/>
      <c r="M1197" s="404">
        <f t="shared" si="558"/>
        <v>0</v>
      </c>
      <c r="N1197" s="404">
        <f t="shared" si="559"/>
        <v>0</v>
      </c>
    </row>
    <row r="1198" spans="1:14" ht="31.5" hidden="1" outlineLevel="1">
      <c r="A1198" s="53">
        <f t="shared" ref="A1198:E1198" si="567">A805</f>
        <v>9</v>
      </c>
      <c r="B1198" s="230" t="str">
        <f t="shared" si="567"/>
        <v>Proc of separator body and seperator top spares for coal mill XRP-903 at BM U-8, NPTPS Parli-V.</v>
      </c>
      <c r="C1198" s="185" t="str">
        <f t="shared" si="567"/>
        <v>Add Cap (As per 296 of 2019)</v>
      </c>
      <c r="D1198" s="183" t="str">
        <f t="shared" si="567"/>
        <v>-</v>
      </c>
      <c r="E1198" s="66">
        <f t="shared" si="567"/>
        <v>0</v>
      </c>
      <c r="F1198" s="404">
        <f t="shared" si="555"/>
        <v>0.42568995599999998</v>
      </c>
      <c r="G1198" s="404">
        <f t="shared" si="556"/>
        <v>0.42568995599999998</v>
      </c>
      <c r="H1198" s="404">
        <f t="shared" si="557"/>
        <v>0</v>
      </c>
      <c r="I1198" s="404">
        <f>'F4.2'!X18</f>
        <v>0</v>
      </c>
      <c r="J1198" s="404">
        <f>'F4.2'!AW18</f>
        <v>0</v>
      </c>
      <c r="K1198" s="405"/>
      <c r="L1198" s="405"/>
      <c r="M1198" s="404">
        <f t="shared" si="558"/>
        <v>0</v>
      </c>
      <c r="N1198" s="404">
        <f t="shared" si="559"/>
        <v>0</v>
      </c>
    </row>
    <row r="1199" spans="1:14" ht="31.5" hidden="1" outlineLevel="1">
      <c r="A1199" s="53">
        <f t="shared" ref="A1199:E1199" si="568">A806</f>
        <v>10</v>
      </c>
      <c r="B1199" s="230" t="str">
        <f t="shared" si="568"/>
        <v>Proc of scrapper area &amp; reject system spares for coal mill XRP-903 at BM U-8, NPTPS Parli-V.</v>
      </c>
      <c r="C1199" s="185" t="str">
        <f t="shared" si="568"/>
        <v>Add Cap (As per 296 of 2019)</v>
      </c>
      <c r="D1199" s="183" t="str">
        <f t="shared" si="568"/>
        <v>-</v>
      </c>
      <c r="E1199" s="66">
        <f t="shared" si="568"/>
        <v>0</v>
      </c>
      <c r="F1199" s="404">
        <f t="shared" si="555"/>
        <v>0.27832896000000001</v>
      </c>
      <c r="G1199" s="404">
        <f t="shared" si="556"/>
        <v>0.27832896000000001</v>
      </c>
      <c r="H1199" s="404">
        <f t="shared" si="557"/>
        <v>0</v>
      </c>
      <c r="I1199" s="404">
        <f>'F4.2'!X19</f>
        <v>0</v>
      </c>
      <c r="J1199" s="404">
        <f>'F4.2'!AW19</f>
        <v>0</v>
      </c>
      <c r="K1199" s="405"/>
      <c r="L1199" s="405"/>
      <c r="M1199" s="404">
        <f t="shared" si="558"/>
        <v>0</v>
      </c>
      <c r="N1199" s="404">
        <f t="shared" si="559"/>
        <v>0</v>
      </c>
    </row>
    <row r="1200" spans="1:14" ht="15.75" hidden="1" outlineLevel="1">
      <c r="A1200" s="53">
        <f t="shared" ref="A1200:E1200" si="569">A807</f>
        <v>11</v>
      </c>
      <c r="B1200" s="230" t="str">
        <f t="shared" si="569"/>
        <v>Proc of seal air fan spares at BM-8 NPTPS, Parli-V.</v>
      </c>
      <c r="C1200" s="185" t="str">
        <f t="shared" si="569"/>
        <v>Add Cap (As per 296 of 2019)</v>
      </c>
      <c r="D1200" s="183" t="str">
        <f t="shared" si="569"/>
        <v>-</v>
      </c>
      <c r="E1200" s="67">
        <f t="shared" si="569"/>
        <v>0</v>
      </c>
      <c r="F1200" s="404">
        <f t="shared" si="555"/>
        <v>0.26431690000000002</v>
      </c>
      <c r="G1200" s="404">
        <f t="shared" si="556"/>
        <v>0.26431690000000002</v>
      </c>
      <c r="H1200" s="404">
        <f t="shared" si="557"/>
        <v>0</v>
      </c>
      <c r="I1200" s="404">
        <f>'F4.2'!X20</f>
        <v>0</v>
      </c>
      <c r="J1200" s="404">
        <f>'F4.2'!AW20</f>
        <v>0</v>
      </c>
      <c r="K1200" s="405"/>
      <c r="L1200" s="405"/>
      <c r="M1200" s="404">
        <f t="shared" si="558"/>
        <v>0</v>
      </c>
      <c r="N1200" s="404">
        <f t="shared" si="559"/>
        <v>0</v>
      </c>
    </row>
    <row r="1201" spans="1:14" ht="31.5" hidden="1" outlineLevel="1">
      <c r="A1201" s="53">
        <f t="shared" ref="A1201:E1201" si="570">A808</f>
        <v>12</v>
      </c>
      <c r="B1201" s="230" t="str">
        <f t="shared" si="570"/>
        <v>Procurement of  FD Fan Type FAF 17/9.5-1 Drive Coupling required at BM U-8 NPTPS Parli-V</v>
      </c>
      <c r="C1201" s="185" t="str">
        <f t="shared" si="570"/>
        <v>Add Cap (As per 296 of 2019)</v>
      </c>
      <c r="D1201" s="183" t="str">
        <f t="shared" si="570"/>
        <v>-</v>
      </c>
      <c r="E1201" s="66">
        <f t="shared" si="570"/>
        <v>0</v>
      </c>
      <c r="F1201" s="404">
        <f t="shared" si="555"/>
        <v>0</v>
      </c>
      <c r="G1201" s="404">
        <f t="shared" si="556"/>
        <v>0</v>
      </c>
      <c r="H1201" s="404">
        <f t="shared" si="557"/>
        <v>0</v>
      </c>
      <c r="I1201" s="404">
        <f>'F4.2'!X21</f>
        <v>0</v>
      </c>
      <c r="J1201" s="404">
        <f>'F4.2'!AW21</f>
        <v>0</v>
      </c>
      <c r="K1201" s="405"/>
      <c r="L1201" s="405"/>
      <c r="M1201" s="404">
        <f t="shared" si="558"/>
        <v>0</v>
      </c>
      <c r="N1201" s="404">
        <f t="shared" si="559"/>
        <v>0</v>
      </c>
    </row>
    <row r="1202" spans="1:14" ht="31.5" hidden="1" outlineLevel="1">
      <c r="A1202" s="53">
        <f t="shared" ref="A1202:E1202" si="571">A809</f>
        <v>13</v>
      </c>
      <c r="B1202" s="230" t="str">
        <f t="shared" si="571"/>
        <v>Procurement of complete planatary gear box-KMP -280/300 for coal mill XRP-903 at BM U-8 NPTPS Parli-V</v>
      </c>
      <c r="C1202" s="185" t="str">
        <f t="shared" si="571"/>
        <v>Add Cap (As per 296 of 2019)</v>
      </c>
      <c r="D1202" s="183" t="str">
        <f t="shared" si="571"/>
        <v>-</v>
      </c>
      <c r="E1202" s="66">
        <f t="shared" si="571"/>
        <v>0</v>
      </c>
      <c r="F1202" s="404">
        <f t="shared" si="555"/>
        <v>0</v>
      </c>
      <c r="G1202" s="404">
        <f t="shared" si="556"/>
        <v>0</v>
      </c>
      <c r="H1202" s="404">
        <f t="shared" si="557"/>
        <v>0</v>
      </c>
      <c r="I1202" s="404">
        <f>'F4.2'!X22</f>
        <v>0</v>
      </c>
      <c r="J1202" s="404">
        <f>'F4.2'!AW22</f>
        <v>0</v>
      </c>
      <c r="K1202" s="405"/>
      <c r="L1202" s="405"/>
      <c r="M1202" s="404">
        <f t="shared" si="558"/>
        <v>0</v>
      </c>
      <c r="N1202" s="404">
        <f t="shared" si="559"/>
        <v>0</v>
      </c>
    </row>
    <row r="1203" spans="1:14" s="2" customFormat="1" ht="15.75" hidden="1" outlineLevel="1">
      <c r="A1203" s="205">
        <f t="shared" ref="A1203:E1203" si="572">A810</f>
        <v>2</v>
      </c>
      <c r="B1203" s="206" t="str">
        <f t="shared" si="572"/>
        <v>Turbine and Auxiliaries</v>
      </c>
      <c r="C1203" s="208" t="str">
        <f t="shared" si="572"/>
        <v>Add Cap (As per 296 of 2019)</v>
      </c>
      <c r="D1203" s="210" t="str">
        <f t="shared" si="572"/>
        <v>-</v>
      </c>
      <c r="E1203" s="204">
        <f t="shared" si="572"/>
        <v>4.3</v>
      </c>
      <c r="F1203" s="404">
        <f t="shared" si="555"/>
        <v>0</v>
      </c>
      <c r="G1203" s="404">
        <f t="shared" si="556"/>
        <v>0</v>
      </c>
      <c r="H1203" s="404">
        <f t="shared" si="557"/>
        <v>0</v>
      </c>
      <c r="I1203" s="404">
        <f>'F4.2'!X23</f>
        <v>0</v>
      </c>
      <c r="J1203" s="404">
        <f>'F4.2'!AW23</f>
        <v>0</v>
      </c>
      <c r="K1203" s="405"/>
      <c r="L1203" s="405"/>
      <c r="M1203" s="404">
        <f t="shared" si="558"/>
        <v>0</v>
      </c>
      <c r="N1203" s="404">
        <f t="shared" si="559"/>
        <v>0</v>
      </c>
    </row>
    <row r="1204" spans="1:14" ht="47.25" hidden="1" outlineLevel="1">
      <c r="A1204" s="68">
        <f t="shared" ref="A1204:E1204" si="573">A811</f>
        <v>1</v>
      </c>
      <c r="B1204" s="230" t="str">
        <f t="shared" si="573"/>
        <v>Procurement of spares for Equipment Cooling Water Pumps (Make-FLOWMORE) of model FIG-5824 (SG Side) and FIG-5822 (TG side) at Unit-8 NPTPS Parli-V</v>
      </c>
      <c r="C1204" s="185" t="str">
        <f t="shared" si="573"/>
        <v>Add Cap (As per 296 of 2019)</v>
      </c>
      <c r="D1204" s="183" t="str">
        <f t="shared" si="573"/>
        <v>-</v>
      </c>
      <c r="E1204" s="66">
        <f t="shared" si="573"/>
        <v>0</v>
      </c>
      <c r="F1204" s="404">
        <f t="shared" si="555"/>
        <v>0.51811829399999998</v>
      </c>
      <c r="G1204" s="404">
        <f t="shared" si="556"/>
        <v>0.51811829399999998</v>
      </c>
      <c r="H1204" s="404">
        <f t="shared" si="557"/>
        <v>0</v>
      </c>
      <c r="I1204" s="404">
        <f>'F4.2'!X24</f>
        <v>0</v>
      </c>
      <c r="J1204" s="404">
        <f>'F4.2'!AW24</f>
        <v>0</v>
      </c>
      <c r="K1204" s="405"/>
      <c r="L1204" s="405"/>
      <c r="M1204" s="404">
        <f t="shared" si="558"/>
        <v>0</v>
      </c>
      <c r="N1204" s="404">
        <f t="shared" si="559"/>
        <v>0</v>
      </c>
    </row>
    <row r="1205" spans="1:14" ht="31.5" hidden="1" outlineLevel="1">
      <c r="A1205" s="68">
        <f t="shared" ref="A1205:E1205" si="574">A812</f>
        <v>2</v>
      </c>
      <c r="B1205" s="230" t="str">
        <f t="shared" si="574"/>
        <v>Supply of spars for recovery &amp; FF Pumps along with work  at U#8</v>
      </c>
      <c r="C1205" s="185" t="str">
        <f t="shared" si="574"/>
        <v>Add Cap (As per 296 of 2019)</v>
      </c>
      <c r="D1205" s="183" t="str">
        <f t="shared" si="574"/>
        <v>-</v>
      </c>
      <c r="E1205" s="67">
        <f t="shared" si="574"/>
        <v>0</v>
      </c>
      <c r="F1205" s="404">
        <f t="shared" si="555"/>
        <v>0.37712800000000002</v>
      </c>
      <c r="G1205" s="404">
        <f t="shared" si="556"/>
        <v>0.37712800000000002</v>
      </c>
      <c r="H1205" s="404">
        <f t="shared" si="557"/>
        <v>0</v>
      </c>
      <c r="I1205" s="404">
        <f>'F4.2'!X25</f>
        <v>0</v>
      </c>
      <c r="J1205" s="404">
        <f>'F4.2'!AW25</f>
        <v>0</v>
      </c>
      <c r="K1205" s="405"/>
      <c r="L1205" s="405"/>
      <c r="M1205" s="404">
        <f t="shared" si="558"/>
        <v>0</v>
      </c>
      <c r="N1205" s="404">
        <f t="shared" si="559"/>
        <v>0</v>
      </c>
    </row>
    <row r="1206" spans="1:14" ht="15.75" hidden="1" outlineLevel="1">
      <c r="A1206" s="68">
        <f t="shared" ref="A1206:E1206" si="575">A813</f>
        <v>3</v>
      </c>
      <c r="B1206" s="230" t="str">
        <f t="shared" si="575"/>
        <v>Supply of seal oil vacuum pump  in unit 08</v>
      </c>
      <c r="C1206" s="185" t="str">
        <f t="shared" si="575"/>
        <v>Add Cap (As per 296 of 2019)</v>
      </c>
      <c r="D1206" s="183" t="str">
        <f t="shared" si="575"/>
        <v>-</v>
      </c>
      <c r="E1206" s="66">
        <f t="shared" si="575"/>
        <v>0</v>
      </c>
      <c r="F1206" s="404">
        <f t="shared" si="555"/>
        <v>0.27501740000000002</v>
      </c>
      <c r="G1206" s="404">
        <f t="shared" si="556"/>
        <v>0.27501740000000002</v>
      </c>
      <c r="H1206" s="404">
        <f t="shared" si="557"/>
        <v>0</v>
      </c>
      <c r="I1206" s="404">
        <f>'F4.2'!X26</f>
        <v>0</v>
      </c>
      <c r="J1206" s="404">
        <f>'F4.2'!AW26</f>
        <v>0</v>
      </c>
      <c r="K1206" s="405"/>
      <c r="L1206" s="405"/>
      <c r="M1206" s="404">
        <f t="shared" si="558"/>
        <v>0</v>
      </c>
      <c r="N1206" s="404">
        <f t="shared" si="559"/>
        <v>0</v>
      </c>
    </row>
    <row r="1207" spans="1:14" s="2" customFormat="1" ht="47.25" hidden="1" outlineLevel="1">
      <c r="A1207" s="68">
        <f t="shared" ref="A1207:E1207" si="576">A814</f>
        <v>4</v>
      </c>
      <c r="B1207" s="230" t="str">
        <f t="shared" si="576"/>
        <v>Procurement of AC pressure pipes (235MM OD, 200MM ID, 4.5M Length) for NDCT hot spray water distribution system in Unit-8 NPTPS Parli-Vaijnath</v>
      </c>
      <c r="C1207" s="185" t="str">
        <f t="shared" si="576"/>
        <v>Add Cap (As per 296 of 2019)</v>
      </c>
      <c r="D1207" s="183" t="str">
        <f t="shared" si="576"/>
        <v>-</v>
      </c>
      <c r="E1207" s="66">
        <f t="shared" si="576"/>
        <v>0</v>
      </c>
      <c r="F1207" s="404">
        <f t="shared" si="555"/>
        <v>0.42522480000000001</v>
      </c>
      <c r="G1207" s="404">
        <f t="shared" si="556"/>
        <v>0.42522480000000001</v>
      </c>
      <c r="H1207" s="404">
        <f t="shared" si="557"/>
        <v>0</v>
      </c>
      <c r="I1207" s="404">
        <f>'F4.2'!X27</f>
        <v>0</v>
      </c>
      <c r="J1207" s="404">
        <f>'F4.2'!AW27</f>
        <v>0</v>
      </c>
      <c r="K1207" s="405"/>
      <c r="L1207" s="405"/>
      <c r="M1207" s="404">
        <f t="shared" si="558"/>
        <v>0</v>
      </c>
      <c r="N1207" s="404">
        <f t="shared" si="559"/>
        <v>0</v>
      </c>
    </row>
    <row r="1208" spans="1:14" ht="31.5" hidden="1" outlineLevel="1">
      <c r="A1208" s="68">
        <f t="shared" ref="A1208:E1208" si="577">A815</f>
        <v>5</v>
      </c>
      <c r="B1208" s="230" t="str">
        <f t="shared" si="577"/>
        <v>Supply of M/s Summits make Instrument Air Dryer &amp; spares at U # 8 TM, Parli-V</v>
      </c>
      <c r="C1208" s="185" t="str">
        <f t="shared" si="577"/>
        <v>Add Cap (As per 296 of 2019)</v>
      </c>
      <c r="D1208" s="183" t="str">
        <f t="shared" si="577"/>
        <v>-</v>
      </c>
      <c r="E1208" s="66">
        <f t="shared" si="577"/>
        <v>0</v>
      </c>
      <c r="F1208" s="404">
        <f t="shared" si="555"/>
        <v>0.54787163999999999</v>
      </c>
      <c r="G1208" s="404">
        <f t="shared" si="556"/>
        <v>0.54787163999999999</v>
      </c>
      <c r="H1208" s="404">
        <f t="shared" si="557"/>
        <v>0</v>
      </c>
      <c r="I1208" s="404">
        <f>'F4.2'!X28</f>
        <v>0</v>
      </c>
      <c r="J1208" s="404">
        <f>'F4.2'!AW28</f>
        <v>0</v>
      </c>
      <c r="K1208" s="405"/>
      <c r="L1208" s="405"/>
      <c r="M1208" s="404">
        <f t="shared" si="558"/>
        <v>0</v>
      </c>
      <c r="N1208" s="404">
        <f t="shared" si="559"/>
        <v>0</v>
      </c>
    </row>
    <row r="1209" spans="1:14" ht="15.75" hidden="1" outlineLevel="1">
      <c r="A1209" s="68">
        <f t="shared" ref="A1209:E1209" si="578">A816</f>
        <v>6</v>
      </c>
      <c r="B1209" s="230" t="str">
        <f t="shared" si="578"/>
        <v>Supply of PVC fills for NDCTs at U # 8 TM, Parli-V</v>
      </c>
      <c r="C1209" s="185" t="str">
        <f t="shared" si="578"/>
        <v>Add Cap (As per 296 of 2019)</v>
      </c>
      <c r="D1209" s="183" t="str">
        <f t="shared" si="578"/>
        <v>-</v>
      </c>
      <c r="E1209" s="66">
        <f t="shared" si="578"/>
        <v>0</v>
      </c>
      <c r="F1209" s="404">
        <f t="shared" si="555"/>
        <v>0.58244799999999997</v>
      </c>
      <c r="G1209" s="404">
        <f t="shared" si="556"/>
        <v>0.58244799999999997</v>
      </c>
      <c r="H1209" s="404">
        <f t="shared" si="557"/>
        <v>0</v>
      </c>
      <c r="I1209" s="404">
        <f>'F4.2'!X29</f>
        <v>0</v>
      </c>
      <c r="J1209" s="404">
        <f>'F4.2'!AW29</f>
        <v>0</v>
      </c>
      <c r="K1209" s="405"/>
      <c r="L1209" s="405"/>
      <c r="M1209" s="404">
        <f t="shared" si="558"/>
        <v>0</v>
      </c>
      <c r="N1209" s="404">
        <f t="shared" si="559"/>
        <v>0</v>
      </c>
    </row>
    <row r="1210" spans="1:14" ht="31.5" hidden="1" outlineLevel="1">
      <c r="A1210" s="68">
        <f t="shared" ref="A1210:E1210" si="579">A817</f>
        <v>7</v>
      </c>
      <c r="B1210" s="230" t="str">
        <f t="shared" si="579"/>
        <v>Procurement of NB 600MM Gate valves for ACW self cleaning strainers in U#8 TM NPTPS Parli-V</v>
      </c>
      <c r="C1210" s="185" t="str">
        <f t="shared" si="579"/>
        <v>Add Cap (As per 296 of 2019)</v>
      </c>
      <c r="D1210" s="183" t="str">
        <f t="shared" si="579"/>
        <v>-</v>
      </c>
      <c r="E1210" s="66">
        <f t="shared" si="579"/>
        <v>0</v>
      </c>
      <c r="F1210" s="404">
        <f t="shared" si="555"/>
        <v>0.42338399999999998</v>
      </c>
      <c r="G1210" s="404">
        <f t="shared" si="556"/>
        <v>0.42338399999999998</v>
      </c>
      <c r="H1210" s="404">
        <f t="shared" si="557"/>
        <v>0</v>
      </c>
      <c r="I1210" s="404">
        <f>'F4.2'!X30</f>
        <v>0</v>
      </c>
      <c r="J1210" s="404">
        <f>'F4.2'!AW30</f>
        <v>0</v>
      </c>
      <c r="K1210" s="405"/>
      <c r="L1210" s="405"/>
      <c r="M1210" s="404">
        <f t="shared" si="558"/>
        <v>0</v>
      </c>
      <c r="N1210" s="404">
        <f t="shared" si="559"/>
        <v>0</v>
      </c>
    </row>
    <row r="1211" spans="1:14" ht="31.5" hidden="1" outlineLevel="1">
      <c r="A1211" s="68">
        <f t="shared" ref="A1211:E1211" si="580">A818</f>
        <v>8</v>
      </c>
      <c r="B1211" s="230" t="str">
        <f t="shared" si="580"/>
        <v>Procurement of Mechanical seals ( Make Leak-Proof) for various pumps in TM Unit-8 NPTPS Parli.</v>
      </c>
      <c r="C1211" s="185" t="str">
        <f t="shared" si="580"/>
        <v>Add Cap (As per 296 of 2019)</v>
      </c>
      <c r="D1211" s="183" t="str">
        <f t="shared" si="580"/>
        <v>-</v>
      </c>
      <c r="E1211" s="67">
        <f t="shared" si="580"/>
        <v>0</v>
      </c>
      <c r="F1211" s="404">
        <f t="shared" si="555"/>
        <v>0.49233139999999997</v>
      </c>
      <c r="G1211" s="404">
        <f t="shared" si="556"/>
        <v>0.49233139999999997</v>
      </c>
      <c r="H1211" s="404">
        <f t="shared" si="557"/>
        <v>0</v>
      </c>
      <c r="I1211" s="404">
        <f>'F4.2'!X31</f>
        <v>0</v>
      </c>
      <c r="J1211" s="404">
        <f>'F4.2'!AW31</f>
        <v>0</v>
      </c>
      <c r="K1211" s="405"/>
      <c r="L1211" s="405"/>
      <c r="M1211" s="404">
        <f t="shared" si="558"/>
        <v>0</v>
      </c>
      <c r="N1211" s="404">
        <f t="shared" si="559"/>
        <v>0</v>
      </c>
    </row>
    <row r="1212" spans="1:14" s="2" customFormat="1" ht="15.75" hidden="1" outlineLevel="1">
      <c r="A1212" s="68">
        <f t="shared" ref="A1212:E1212" si="581">A819</f>
        <v>9</v>
      </c>
      <c r="B1212" s="230" t="str">
        <f t="shared" si="581"/>
        <v>Supply of SS 304 pipes &amp; others at U # 8 TM, Parli-V.</v>
      </c>
      <c r="C1212" s="185" t="str">
        <f t="shared" si="581"/>
        <v>Add Cap (As per 296 of 2019)</v>
      </c>
      <c r="D1212" s="183" t="str">
        <f t="shared" si="581"/>
        <v>-</v>
      </c>
      <c r="E1212" s="69">
        <f t="shared" si="581"/>
        <v>0</v>
      </c>
      <c r="F1212" s="404">
        <f t="shared" si="555"/>
        <v>0.52905441600000003</v>
      </c>
      <c r="G1212" s="404">
        <f t="shared" si="556"/>
        <v>0.52905441600000003</v>
      </c>
      <c r="H1212" s="404">
        <f t="shared" si="557"/>
        <v>0</v>
      </c>
      <c r="I1212" s="404">
        <f>'F4.2'!X32</f>
        <v>0</v>
      </c>
      <c r="J1212" s="404">
        <f>'F4.2'!AW32</f>
        <v>0</v>
      </c>
      <c r="K1212" s="405"/>
      <c r="L1212" s="405"/>
      <c r="M1212" s="404">
        <f t="shared" si="558"/>
        <v>0</v>
      </c>
      <c r="N1212" s="404">
        <f t="shared" si="559"/>
        <v>0</v>
      </c>
    </row>
    <row r="1213" spans="1:14" ht="15.75" hidden="1" outlineLevel="1">
      <c r="A1213" s="205">
        <f t="shared" ref="A1213:E1213" si="582">A820</f>
        <v>3</v>
      </c>
      <c r="B1213" s="206" t="str">
        <f t="shared" si="582"/>
        <v xml:space="preserve">Electrical and Instrumentation </v>
      </c>
      <c r="C1213" s="208" t="str">
        <f t="shared" si="582"/>
        <v>Add Cap (As per 296 of 2019)</v>
      </c>
      <c r="D1213" s="210" t="str">
        <f t="shared" si="582"/>
        <v>-</v>
      </c>
      <c r="E1213" s="204">
        <f t="shared" si="582"/>
        <v>6.1</v>
      </c>
      <c r="F1213" s="404">
        <f t="shared" si="555"/>
        <v>0</v>
      </c>
      <c r="G1213" s="404">
        <f t="shared" si="556"/>
        <v>0</v>
      </c>
      <c r="H1213" s="404">
        <f t="shared" si="557"/>
        <v>0</v>
      </c>
      <c r="I1213" s="404">
        <f>'F4.2'!X33</f>
        <v>0</v>
      </c>
      <c r="J1213" s="404">
        <f>'F4.2'!AW33</f>
        <v>0</v>
      </c>
      <c r="K1213" s="405"/>
      <c r="L1213" s="405"/>
      <c r="M1213" s="404">
        <f t="shared" si="558"/>
        <v>0</v>
      </c>
      <c r="N1213" s="404">
        <f t="shared" si="559"/>
        <v>0</v>
      </c>
    </row>
    <row r="1214" spans="1:14" ht="30" hidden="1" outlineLevel="1">
      <c r="A1214" s="68">
        <f t="shared" ref="A1214:E1214" si="583">A821</f>
        <v>1</v>
      </c>
      <c r="B1214" s="231" t="str">
        <f t="shared" si="583"/>
        <v>Supply of Instrumentation Spares of LP Bypass System at Unit-8.</v>
      </c>
      <c r="C1214" s="185" t="str">
        <f t="shared" si="583"/>
        <v>Add Cap (As per 296 of 2019)</v>
      </c>
      <c r="D1214" s="183" t="str">
        <f t="shared" si="583"/>
        <v>-</v>
      </c>
      <c r="E1214" s="69">
        <f t="shared" si="583"/>
        <v>0</v>
      </c>
      <c r="F1214" s="404">
        <f t="shared" si="555"/>
        <v>1.9614571240000001</v>
      </c>
      <c r="G1214" s="404">
        <f t="shared" si="556"/>
        <v>1.9614571240000001</v>
      </c>
      <c r="H1214" s="404">
        <f t="shared" si="557"/>
        <v>0</v>
      </c>
      <c r="I1214" s="404">
        <f>'F4.2'!X34</f>
        <v>0</v>
      </c>
      <c r="J1214" s="404">
        <f>'F4.2'!AW34</f>
        <v>0</v>
      </c>
      <c r="K1214" s="405"/>
      <c r="L1214" s="405"/>
      <c r="M1214" s="404">
        <f t="shared" si="558"/>
        <v>0</v>
      </c>
      <c r="N1214" s="404">
        <f t="shared" si="559"/>
        <v>0</v>
      </c>
    </row>
    <row r="1215" spans="1:14" ht="31.5" hidden="1" outlineLevel="1">
      <c r="A1215" s="68">
        <f t="shared" ref="A1215:E1215" si="584">A822</f>
        <v>2</v>
      </c>
      <c r="B1215" s="232" t="str">
        <f t="shared" si="584"/>
        <v>Procurement of Schneider MICOM Numerical Relays for GRP and STPR swithcgear at NPTPS Unit-8 Testing</v>
      </c>
      <c r="C1215" s="185" t="str">
        <f t="shared" si="584"/>
        <v>Add Cap (As per 296 of 2019)</v>
      </c>
      <c r="D1215" s="183" t="str">
        <f t="shared" si="584"/>
        <v>-</v>
      </c>
      <c r="E1215" s="69">
        <f t="shared" si="584"/>
        <v>0</v>
      </c>
      <c r="F1215" s="404">
        <f t="shared" si="555"/>
        <v>0.47613</v>
      </c>
      <c r="G1215" s="404">
        <f t="shared" si="556"/>
        <v>0.47613</v>
      </c>
      <c r="H1215" s="404">
        <f t="shared" si="557"/>
        <v>0</v>
      </c>
      <c r="I1215" s="404">
        <f>'F4.2'!X35</f>
        <v>0</v>
      </c>
      <c r="J1215" s="404">
        <f>'F4.2'!AW35</f>
        <v>0</v>
      </c>
      <c r="K1215" s="405"/>
      <c r="L1215" s="405"/>
      <c r="M1215" s="404">
        <f t="shared" si="558"/>
        <v>0</v>
      </c>
      <c r="N1215" s="404">
        <f t="shared" si="559"/>
        <v>0</v>
      </c>
    </row>
    <row r="1216" spans="1:14" ht="31.5" hidden="1" outlineLevel="1">
      <c r="A1216" s="114">
        <f t="shared" ref="A1216:E1216" si="585">A823</f>
        <v>3</v>
      </c>
      <c r="B1216" s="232" t="str">
        <f t="shared" si="585"/>
        <v xml:space="preserve">Procurement of 220V DC Chloride make (formally caldyne) make battery chargers Spre of Unit 8 NPTPS Parli-V                           </v>
      </c>
      <c r="C1216" s="185" t="str">
        <f t="shared" si="585"/>
        <v>Add Cap (As per 296 of 2019)</v>
      </c>
      <c r="D1216" s="183" t="str">
        <f t="shared" si="585"/>
        <v>-</v>
      </c>
      <c r="E1216" s="67">
        <f t="shared" si="585"/>
        <v>0</v>
      </c>
      <c r="F1216" s="404">
        <f t="shared" si="555"/>
        <v>0.23365298000000001</v>
      </c>
      <c r="G1216" s="404">
        <f t="shared" si="556"/>
        <v>0.23365298000000001</v>
      </c>
      <c r="H1216" s="404">
        <f t="shared" si="557"/>
        <v>0</v>
      </c>
      <c r="I1216" s="404">
        <f>'F4.2'!X36</f>
        <v>0</v>
      </c>
      <c r="J1216" s="404">
        <f>'F4.2'!AW36</f>
        <v>0</v>
      </c>
      <c r="K1216" s="405"/>
      <c r="L1216" s="405"/>
      <c r="M1216" s="404">
        <f t="shared" si="558"/>
        <v>0</v>
      </c>
      <c r="N1216" s="404">
        <f t="shared" si="559"/>
        <v>0</v>
      </c>
    </row>
    <row r="1217" spans="1:14" ht="31.5" hidden="1" outlineLevel="1">
      <c r="A1217" s="114">
        <f t="shared" ref="A1217:E1217" si="586">A824</f>
        <v>4</v>
      </c>
      <c r="B1217" s="232" t="str">
        <f t="shared" si="586"/>
        <v>Procurement of 24V DC Chhabi make make battery chargers Spare of Unit 8 NPTPS Parli-V</v>
      </c>
      <c r="C1217" s="185" t="str">
        <f t="shared" si="586"/>
        <v>Add Cap (As per 296 of 2019)</v>
      </c>
      <c r="D1217" s="183" t="str">
        <f t="shared" si="586"/>
        <v>-</v>
      </c>
      <c r="E1217" s="66">
        <f t="shared" si="586"/>
        <v>0</v>
      </c>
      <c r="F1217" s="404">
        <f t="shared" si="555"/>
        <v>0.22464893999999999</v>
      </c>
      <c r="G1217" s="404">
        <f t="shared" si="556"/>
        <v>0.22464893999999999</v>
      </c>
      <c r="H1217" s="404">
        <f t="shared" si="557"/>
        <v>0</v>
      </c>
      <c r="I1217" s="404">
        <f>'F4.2'!X37</f>
        <v>0</v>
      </c>
      <c r="J1217" s="404">
        <f>'F4.2'!AW37</f>
        <v>0</v>
      </c>
      <c r="K1217" s="405"/>
      <c r="L1217" s="405"/>
      <c r="M1217" s="404">
        <f t="shared" si="558"/>
        <v>0</v>
      </c>
      <c r="N1217" s="404">
        <f t="shared" si="559"/>
        <v>0</v>
      </c>
    </row>
    <row r="1218" spans="1:14" s="2" customFormat="1" ht="31.5" hidden="1" outlineLevel="1">
      <c r="A1218" s="68">
        <f t="shared" ref="A1218:E1218" si="587">A825</f>
        <v>5</v>
      </c>
      <c r="B1218" s="232" t="str">
        <f t="shared" si="587"/>
        <v xml:space="preserve"> Procurement of Spare for Hitachi Hi-Rel make UPS systems installed at Unit-8 NPTPS Parli Vaijnath.</v>
      </c>
      <c r="C1218" s="185" t="str">
        <f t="shared" si="587"/>
        <v>Add Cap (As per 296 of 2019)</v>
      </c>
      <c r="D1218" s="183" t="str">
        <f t="shared" si="587"/>
        <v>-</v>
      </c>
      <c r="E1218" s="66">
        <f t="shared" si="587"/>
        <v>0</v>
      </c>
      <c r="F1218" s="404">
        <f t="shared" si="555"/>
        <v>0.19186271399999999</v>
      </c>
      <c r="G1218" s="404">
        <f t="shared" si="556"/>
        <v>0.19186271399999999</v>
      </c>
      <c r="H1218" s="404">
        <f t="shared" si="557"/>
        <v>0</v>
      </c>
      <c r="I1218" s="404">
        <f>'F4.2'!X38</f>
        <v>0</v>
      </c>
      <c r="J1218" s="404">
        <f>'F4.2'!AW38</f>
        <v>0</v>
      </c>
      <c r="K1218" s="405"/>
      <c r="L1218" s="405"/>
      <c r="M1218" s="404">
        <f t="shared" si="558"/>
        <v>0</v>
      </c>
      <c r="N1218" s="404">
        <f t="shared" si="559"/>
        <v>0</v>
      </c>
    </row>
    <row r="1219" spans="1:14" ht="63" hidden="1" outlineLevel="1">
      <c r="A1219" s="114">
        <f t="shared" ref="A1219:E1219" si="588">A826</f>
        <v>6</v>
      </c>
      <c r="B1219" s="232" t="str">
        <f t="shared" si="588"/>
        <v>Procurement of various test kit for testing U#8 such as energy meter calibration kit, DC earth faulth locator kit, promary current injection kit, breaker time measurement kit, numeric relay test kit and other testing instruments.</v>
      </c>
      <c r="C1219" s="185" t="str">
        <f t="shared" si="588"/>
        <v>Add Cap (As per 296 of 2019)</v>
      </c>
      <c r="D1219" s="183" t="str">
        <f t="shared" si="588"/>
        <v>-</v>
      </c>
      <c r="E1219" s="67">
        <f t="shared" si="588"/>
        <v>0</v>
      </c>
      <c r="F1219" s="404">
        <f t="shared" si="555"/>
        <v>0.6734502</v>
      </c>
      <c r="G1219" s="404">
        <f t="shared" si="556"/>
        <v>0.6734502</v>
      </c>
      <c r="H1219" s="404">
        <f t="shared" si="557"/>
        <v>0</v>
      </c>
      <c r="I1219" s="404">
        <f>'F4.2'!X39</f>
        <v>0</v>
      </c>
      <c r="J1219" s="404">
        <f>'F4.2'!AW39</f>
        <v>0</v>
      </c>
      <c r="K1219" s="405"/>
      <c r="L1219" s="405"/>
      <c r="M1219" s="404">
        <f t="shared" si="558"/>
        <v>0</v>
      </c>
      <c r="N1219" s="404">
        <f t="shared" si="559"/>
        <v>0</v>
      </c>
    </row>
    <row r="1220" spans="1:14" ht="47.25" hidden="1" outlineLevel="1">
      <c r="A1220" s="68">
        <f t="shared" ref="A1220:E1220" si="589">A827</f>
        <v>7</v>
      </c>
      <c r="B1220" s="232" t="str">
        <f t="shared" si="589"/>
        <v>Procurement of   Energymeter Caliberation Software Module and hardware for upgrading Numeric Relay Test kit at Unit -8 Testing.</v>
      </c>
      <c r="C1220" s="185" t="str">
        <f t="shared" si="589"/>
        <v>Add Cap (As per 296 of 2019)</v>
      </c>
      <c r="D1220" s="183" t="str">
        <f t="shared" si="589"/>
        <v>-</v>
      </c>
      <c r="E1220" s="115">
        <f t="shared" si="589"/>
        <v>0</v>
      </c>
      <c r="F1220" s="404">
        <f t="shared" si="555"/>
        <v>0.118629766</v>
      </c>
      <c r="G1220" s="404">
        <f t="shared" si="556"/>
        <v>0.118629766</v>
      </c>
      <c r="H1220" s="404">
        <f t="shared" si="557"/>
        <v>0</v>
      </c>
      <c r="I1220" s="404">
        <f>'F4.2'!X40</f>
        <v>0</v>
      </c>
      <c r="J1220" s="404">
        <f>'F4.2'!AW40</f>
        <v>0</v>
      </c>
      <c r="K1220" s="405"/>
      <c r="L1220" s="405"/>
      <c r="M1220" s="404">
        <f t="shared" si="558"/>
        <v>0</v>
      </c>
      <c r="N1220" s="404">
        <f t="shared" si="559"/>
        <v>0</v>
      </c>
    </row>
    <row r="1221" spans="1:14" ht="15.75" hidden="1" outlineLevel="1">
      <c r="A1221" s="114">
        <f t="shared" ref="A1221:E1221" si="590">A828</f>
        <v>8</v>
      </c>
      <c r="B1221" s="233" t="str">
        <f t="shared" si="590"/>
        <v>Procurement of H T Motors.</v>
      </c>
      <c r="C1221" s="185" t="str">
        <f t="shared" si="590"/>
        <v>Add Cap (As per 296 of 2019)</v>
      </c>
      <c r="D1221" s="183" t="str">
        <f t="shared" si="590"/>
        <v>-</v>
      </c>
      <c r="E1221" s="67">
        <f t="shared" si="590"/>
        <v>0</v>
      </c>
      <c r="F1221" s="404">
        <f t="shared" si="555"/>
        <v>0</v>
      </c>
      <c r="G1221" s="404">
        <f t="shared" si="556"/>
        <v>0</v>
      </c>
      <c r="H1221" s="404">
        <f t="shared" si="557"/>
        <v>0</v>
      </c>
      <c r="I1221" s="404">
        <f>'F4.2'!X41</f>
        <v>0</v>
      </c>
      <c r="J1221" s="404">
        <f>'F4.2'!AW41</f>
        <v>0</v>
      </c>
      <c r="K1221" s="405"/>
      <c r="L1221" s="405"/>
      <c r="M1221" s="404">
        <f t="shared" si="558"/>
        <v>0</v>
      </c>
      <c r="N1221" s="404">
        <f t="shared" si="559"/>
        <v>0</v>
      </c>
    </row>
    <row r="1222" spans="1:14" ht="15.75" hidden="1" outlineLevel="1">
      <c r="A1222" s="68">
        <f t="shared" ref="A1222:E1222" si="591">A829</f>
        <v>9</v>
      </c>
      <c r="B1222" s="233" t="str">
        <f t="shared" si="591"/>
        <v>Procurement of critical L T Motors</v>
      </c>
      <c r="C1222" s="185" t="str">
        <f t="shared" si="591"/>
        <v>Add Cap (As per 296 of 2019)</v>
      </c>
      <c r="D1222" s="183" t="str">
        <f t="shared" si="591"/>
        <v>-</v>
      </c>
      <c r="E1222" s="116">
        <f t="shared" si="591"/>
        <v>0</v>
      </c>
      <c r="F1222" s="404">
        <f t="shared" si="555"/>
        <v>0</v>
      </c>
      <c r="G1222" s="404">
        <f t="shared" si="556"/>
        <v>0</v>
      </c>
      <c r="H1222" s="404">
        <f t="shared" si="557"/>
        <v>0</v>
      </c>
      <c r="I1222" s="404">
        <f>'F4.2'!X42</f>
        <v>0</v>
      </c>
      <c r="J1222" s="404">
        <f>'F4.2'!AW42</f>
        <v>0</v>
      </c>
      <c r="K1222" s="405"/>
      <c r="L1222" s="405"/>
      <c r="M1222" s="404">
        <f t="shared" si="558"/>
        <v>0</v>
      </c>
      <c r="N1222" s="404">
        <f t="shared" si="559"/>
        <v>0</v>
      </c>
    </row>
    <row r="1223" spans="1:14" s="2" customFormat="1" ht="63" hidden="1" outlineLevel="1">
      <c r="A1223" s="114">
        <f t="shared" ref="A1223:E1223" si="592">A830</f>
        <v>10</v>
      </c>
      <c r="B1223" s="232" t="str">
        <f t="shared" si="592"/>
        <v xml:space="preserve">Procurement  of ESP Hopper heaters (As a initial spares) Installed at EM U-8, NPTPS, Parli-Vaijnath under add cap scheme.
</v>
      </c>
      <c r="C1223" s="185" t="str">
        <f t="shared" si="592"/>
        <v>Add Cap (As per 296 of 2019)</v>
      </c>
      <c r="D1223" s="183" t="str">
        <f t="shared" si="592"/>
        <v>-</v>
      </c>
      <c r="E1223" s="67">
        <f t="shared" si="592"/>
        <v>0</v>
      </c>
      <c r="F1223" s="404">
        <f t="shared" si="555"/>
        <v>0.38585999999999998</v>
      </c>
      <c r="G1223" s="404">
        <f t="shared" si="556"/>
        <v>0.38585999999999998</v>
      </c>
      <c r="H1223" s="404">
        <f t="shared" si="557"/>
        <v>0</v>
      </c>
      <c r="I1223" s="404">
        <f>'F4.2'!X43</f>
        <v>0</v>
      </c>
      <c r="J1223" s="404">
        <f>'F4.2'!AW43</f>
        <v>0</v>
      </c>
      <c r="K1223" s="405"/>
      <c r="L1223" s="405"/>
      <c r="M1223" s="404">
        <f t="shared" si="558"/>
        <v>0</v>
      </c>
      <c r="N1223" s="404">
        <f t="shared" si="559"/>
        <v>0</v>
      </c>
    </row>
    <row r="1224" spans="1:14" ht="15.75" hidden="1" outlineLevel="1">
      <c r="A1224" s="205">
        <f t="shared" ref="A1224:E1224" si="593">A831</f>
        <v>4</v>
      </c>
      <c r="B1224" s="206" t="str">
        <f t="shared" si="593"/>
        <v>Outdoor Plant(CHP/AHP/WTP)</v>
      </c>
      <c r="C1224" s="208" t="str">
        <f t="shared" si="593"/>
        <v>Add Cap (As per 296 of 2019)</v>
      </c>
      <c r="D1224" s="210" t="str">
        <f t="shared" si="593"/>
        <v>-</v>
      </c>
      <c r="E1224" s="204">
        <f t="shared" si="593"/>
        <v>6.64</v>
      </c>
      <c r="F1224" s="404">
        <f t="shared" si="555"/>
        <v>0</v>
      </c>
      <c r="G1224" s="404">
        <f t="shared" si="556"/>
        <v>0</v>
      </c>
      <c r="H1224" s="404">
        <f t="shared" si="557"/>
        <v>0</v>
      </c>
      <c r="I1224" s="404">
        <f>'F4.2'!X44</f>
        <v>0</v>
      </c>
      <c r="J1224" s="404">
        <f>'F4.2'!AW44</f>
        <v>0</v>
      </c>
      <c r="K1224" s="405"/>
      <c r="L1224" s="405"/>
      <c r="M1224" s="404">
        <f t="shared" si="558"/>
        <v>0</v>
      </c>
      <c r="N1224" s="404">
        <f t="shared" si="559"/>
        <v>0</v>
      </c>
    </row>
    <row r="1225" spans="1:14" ht="15.75" hidden="1" outlineLevel="1">
      <c r="A1225" s="117">
        <f t="shared" ref="A1225:E1225" si="594">A832</f>
        <v>1</v>
      </c>
      <c r="B1225" s="230" t="str">
        <f t="shared" si="594"/>
        <v>Supply of Apron Feeder spares installed at CHP NPTPS Parli-V</v>
      </c>
      <c r="C1225" s="185" t="str">
        <f t="shared" si="594"/>
        <v>Add Cap (As per 296 of 2019)</v>
      </c>
      <c r="D1225" s="183" t="str">
        <f t="shared" si="594"/>
        <v>-</v>
      </c>
      <c r="E1225" s="67">
        <f t="shared" si="594"/>
        <v>0</v>
      </c>
      <c r="F1225" s="404">
        <f t="shared" si="555"/>
        <v>1.6232788</v>
      </c>
      <c r="G1225" s="404">
        <f t="shared" si="556"/>
        <v>1.6232788</v>
      </c>
      <c r="H1225" s="404">
        <f t="shared" si="557"/>
        <v>0</v>
      </c>
      <c r="I1225" s="404">
        <f>'F4.2'!X45</f>
        <v>0</v>
      </c>
      <c r="J1225" s="404">
        <f>'F4.2'!AW45</f>
        <v>0</v>
      </c>
      <c r="K1225" s="405"/>
      <c r="L1225" s="405"/>
      <c r="M1225" s="404">
        <f t="shared" si="558"/>
        <v>0</v>
      </c>
      <c r="N1225" s="404">
        <f t="shared" si="559"/>
        <v>0</v>
      </c>
    </row>
    <row r="1226" spans="1:14" s="2" customFormat="1" ht="15.75" hidden="1" outlineLevel="1">
      <c r="A1226" s="117">
        <f t="shared" ref="A1226:E1226" si="595">A833</f>
        <v>2</v>
      </c>
      <c r="B1226" s="230" t="str">
        <f t="shared" si="595"/>
        <v>Supply of various drive and non drive pulleys for CHP U-8.</v>
      </c>
      <c r="C1226" s="185" t="str">
        <f t="shared" si="595"/>
        <v>Add Cap (As per 296 of 2019)</v>
      </c>
      <c r="D1226" s="183" t="str">
        <f t="shared" si="595"/>
        <v>-</v>
      </c>
      <c r="E1226" s="116">
        <f t="shared" si="595"/>
        <v>0</v>
      </c>
      <c r="F1226" s="404">
        <f t="shared" si="555"/>
        <v>0.54529209999999995</v>
      </c>
      <c r="G1226" s="404">
        <f t="shared" si="556"/>
        <v>0.54529209999999995</v>
      </c>
      <c r="H1226" s="404">
        <f t="shared" si="557"/>
        <v>0</v>
      </c>
      <c r="I1226" s="404">
        <f>'F4.2'!X46</f>
        <v>0</v>
      </c>
      <c r="J1226" s="404">
        <f>'F4.2'!AW46</f>
        <v>0</v>
      </c>
      <c r="K1226" s="405"/>
      <c r="L1226" s="405"/>
      <c r="M1226" s="404">
        <f t="shared" si="558"/>
        <v>0</v>
      </c>
      <c r="N1226" s="404">
        <f t="shared" si="559"/>
        <v>0</v>
      </c>
    </row>
    <row r="1227" spans="1:14" ht="31.5" hidden="1" outlineLevel="1">
      <c r="A1227" s="117">
        <f t="shared" ref="A1227:E1227" si="596">A834</f>
        <v>3</v>
      </c>
      <c r="B1227" s="230" t="str">
        <f t="shared" si="596"/>
        <v>Supply and installation of clamp pads &amp; resting pads for Side Beam of Wagon Tippler for CHP U-8</v>
      </c>
      <c r="C1227" s="185" t="str">
        <f t="shared" si="596"/>
        <v>Add Cap (As per 296 of 2019)</v>
      </c>
      <c r="D1227" s="183" t="str">
        <f t="shared" si="596"/>
        <v>-</v>
      </c>
      <c r="E1227" s="116">
        <f t="shared" si="596"/>
        <v>0</v>
      </c>
      <c r="F1227" s="404">
        <f t="shared" si="555"/>
        <v>0.54801796000000003</v>
      </c>
      <c r="G1227" s="404">
        <f t="shared" si="556"/>
        <v>0.54801796000000003</v>
      </c>
      <c r="H1227" s="404">
        <f t="shared" si="557"/>
        <v>0</v>
      </c>
      <c r="I1227" s="404">
        <f>'F4.2'!X47</f>
        <v>0</v>
      </c>
      <c r="J1227" s="404">
        <f>'F4.2'!AW47</f>
        <v>0</v>
      </c>
      <c r="K1227" s="405"/>
      <c r="L1227" s="405"/>
      <c r="M1227" s="404">
        <f t="shared" si="558"/>
        <v>0</v>
      </c>
      <c r="N1227" s="404">
        <f t="shared" si="559"/>
        <v>0</v>
      </c>
    </row>
    <row r="1228" spans="1:14" s="2" customFormat="1" ht="31.5" hidden="1" outlineLevel="1">
      <c r="A1228" s="117">
        <f t="shared" ref="A1228:E1228" si="597">A835</f>
        <v>4</v>
      </c>
      <c r="B1228" s="230" t="str">
        <f t="shared" si="597"/>
        <v>Supply of unbalance motorozied vibrating feeder for S/R of U-7/8 CHP NPTPS Parli-V.</v>
      </c>
      <c r="C1228" s="185" t="str">
        <f t="shared" si="597"/>
        <v>Add Cap (As per 296 of 2019)</v>
      </c>
      <c r="D1228" s="183" t="str">
        <f t="shared" si="597"/>
        <v>-</v>
      </c>
      <c r="E1228" s="118">
        <f t="shared" si="597"/>
        <v>0</v>
      </c>
      <c r="F1228" s="404">
        <f t="shared" si="555"/>
        <v>0.39579560000000003</v>
      </c>
      <c r="G1228" s="404">
        <f t="shared" si="556"/>
        <v>0.39579560000000003</v>
      </c>
      <c r="H1228" s="404">
        <f t="shared" si="557"/>
        <v>0</v>
      </c>
      <c r="I1228" s="404">
        <f>'F4.2'!X48</f>
        <v>0</v>
      </c>
      <c r="J1228" s="404">
        <f>'F4.2'!AW48</f>
        <v>0</v>
      </c>
      <c r="K1228" s="405"/>
      <c r="L1228" s="405"/>
      <c r="M1228" s="404">
        <f t="shared" si="558"/>
        <v>0</v>
      </c>
      <c r="N1228" s="404">
        <f t="shared" si="559"/>
        <v>0</v>
      </c>
    </row>
    <row r="1229" spans="1:14" ht="31.5" hidden="1" outlineLevel="1">
      <c r="A1229" s="117">
        <f t="shared" ref="A1229:E1229" si="598">A836</f>
        <v>5</v>
      </c>
      <c r="B1229" s="232" t="str">
        <f t="shared" si="598"/>
        <v>Procurement of conveying and Instrument air compressor spares at AHP U#8</v>
      </c>
      <c r="C1229" s="185" t="str">
        <f t="shared" si="598"/>
        <v>Add Cap (As per 296 of 2019)</v>
      </c>
      <c r="D1229" s="183" t="str">
        <f t="shared" si="598"/>
        <v>-</v>
      </c>
      <c r="E1229" s="67">
        <f t="shared" si="598"/>
        <v>0</v>
      </c>
      <c r="F1229" s="404">
        <f t="shared" si="555"/>
        <v>1.769983804</v>
      </c>
      <c r="G1229" s="404">
        <f t="shared" si="556"/>
        <v>1.769983804</v>
      </c>
      <c r="H1229" s="404">
        <f t="shared" si="557"/>
        <v>0</v>
      </c>
      <c r="I1229" s="404">
        <f>'F4.2'!X49</f>
        <v>0</v>
      </c>
      <c r="J1229" s="404">
        <f>'F4.2'!AW49</f>
        <v>0</v>
      </c>
      <c r="K1229" s="405"/>
      <c r="L1229" s="405"/>
      <c r="M1229" s="404">
        <f t="shared" si="558"/>
        <v>0</v>
      </c>
      <c r="N1229" s="404">
        <f t="shared" si="559"/>
        <v>0</v>
      </c>
    </row>
    <row r="1230" spans="1:14" s="2" customFormat="1" ht="15.75" hidden="1" outlineLevel="1">
      <c r="A1230" s="117">
        <f t="shared" ref="A1230:E1230" si="599">A837</f>
        <v>6</v>
      </c>
      <c r="B1230" s="232" t="str">
        <f t="shared" si="599"/>
        <v>Procurement of vacuum pump spares at AHP U#8</v>
      </c>
      <c r="C1230" s="185" t="str">
        <f t="shared" si="599"/>
        <v>Add Cap (As per 296 of 2019)</v>
      </c>
      <c r="D1230" s="183" t="str">
        <f t="shared" si="599"/>
        <v>-</v>
      </c>
      <c r="E1230" s="116">
        <f t="shared" si="599"/>
        <v>0</v>
      </c>
      <c r="F1230" s="404">
        <f t="shared" si="555"/>
        <v>0.229104904</v>
      </c>
      <c r="G1230" s="404">
        <f t="shared" si="556"/>
        <v>0.229104904</v>
      </c>
      <c r="H1230" s="404">
        <f t="shared" si="557"/>
        <v>0</v>
      </c>
      <c r="I1230" s="404">
        <f>'F4.2'!X50</f>
        <v>0</v>
      </c>
      <c r="J1230" s="404">
        <f>'F4.2'!AW50</f>
        <v>0</v>
      </c>
      <c r="K1230" s="405"/>
      <c r="L1230" s="405"/>
      <c r="M1230" s="404">
        <f t="shared" si="558"/>
        <v>0</v>
      </c>
      <c r="N1230" s="404">
        <f t="shared" si="559"/>
        <v>0</v>
      </c>
    </row>
    <row r="1231" spans="1:14" ht="15.75" hidden="1" outlineLevel="1">
      <c r="A1231" s="117">
        <f t="shared" ref="A1231:E1231" si="600">A838</f>
        <v>7</v>
      </c>
      <c r="B1231" s="232" t="str">
        <f t="shared" si="600"/>
        <v>Procurement of fluidizing blower spares at AHP U#8</v>
      </c>
      <c r="C1231" s="185" t="str">
        <f t="shared" si="600"/>
        <v>Add Cap (As per 296 of 2019)</v>
      </c>
      <c r="D1231" s="183" t="str">
        <f t="shared" si="600"/>
        <v>-</v>
      </c>
      <c r="E1231" s="67">
        <f t="shared" si="600"/>
        <v>0</v>
      </c>
      <c r="F1231" s="404">
        <f t="shared" si="555"/>
        <v>0.11795988</v>
      </c>
      <c r="G1231" s="404">
        <f t="shared" si="556"/>
        <v>0.11795988</v>
      </c>
      <c r="H1231" s="404">
        <f t="shared" si="557"/>
        <v>0</v>
      </c>
      <c r="I1231" s="404">
        <f>'F4.2'!X51</f>
        <v>0</v>
      </c>
      <c r="J1231" s="404">
        <f>'F4.2'!AW51</f>
        <v>0</v>
      </c>
      <c r="K1231" s="405"/>
      <c r="L1231" s="405"/>
      <c r="M1231" s="404">
        <f t="shared" si="558"/>
        <v>0</v>
      </c>
      <c r="N1231" s="404">
        <f t="shared" si="559"/>
        <v>0</v>
      </c>
    </row>
    <row r="1232" spans="1:14" s="2" customFormat="1" ht="15.75" hidden="1" outlineLevel="1">
      <c r="A1232" s="117">
        <f t="shared" ref="A1232:E1232" si="601">A839</f>
        <v>8</v>
      </c>
      <c r="B1232" s="232" t="str">
        <f t="shared" si="601"/>
        <v>Procurement of slurry pump spares at AHP U#8</v>
      </c>
      <c r="C1232" s="185" t="str">
        <f t="shared" si="601"/>
        <v>Add Cap (As per 296 of 2019)</v>
      </c>
      <c r="D1232" s="183" t="str">
        <f t="shared" si="601"/>
        <v>-</v>
      </c>
      <c r="E1232" s="116">
        <f t="shared" si="601"/>
        <v>0</v>
      </c>
      <c r="F1232" s="404">
        <f t="shared" si="555"/>
        <v>0</v>
      </c>
      <c r="G1232" s="404">
        <f t="shared" si="556"/>
        <v>0</v>
      </c>
      <c r="H1232" s="404">
        <f t="shared" si="557"/>
        <v>0</v>
      </c>
      <c r="I1232" s="404">
        <f>'F4.2'!X52</f>
        <v>0</v>
      </c>
      <c r="J1232" s="404">
        <f>'F4.2'!AW52</f>
        <v>0</v>
      </c>
      <c r="K1232" s="405"/>
      <c r="L1232" s="405"/>
      <c r="M1232" s="404">
        <f t="shared" si="558"/>
        <v>0</v>
      </c>
      <c r="N1232" s="404">
        <f t="shared" si="559"/>
        <v>0</v>
      </c>
    </row>
    <row r="1233" spans="1:14" ht="15.75" hidden="1" outlineLevel="1">
      <c r="A1233" s="117">
        <f t="shared" ref="A1233:E1233" si="602">A840</f>
        <v>9</v>
      </c>
      <c r="B1233" s="232" t="str">
        <f t="shared" si="602"/>
        <v>Procurement of Clinker grinder spares at AHP U#8</v>
      </c>
      <c r="C1233" s="185" t="str">
        <f t="shared" si="602"/>
        <v>Add Cap (As per 296 of 2019)</v>
      </c>
      <c r="D1233" s="183" t="str">
        <f t="shared" si="602"/>
        <v>-</v>
      </c>
      <c r="E1233" s="116">
        <f t="shared" si="602"/>
        <v>0</v>
      </c>
      <c r="F1233" s="404">
        <f t="shared" si="555"/>
        <v>0.1233369</v>
      </c>
      <c r="G1233" s="404">
        <f t="shared" si="556"/>
        <v>0.1233369</v>
      </c>
      <c r="H1233" s="404">
        <f t="shared" si="557"/>
        <v>0</v>
      </c>
      <c r="I1233" s="404">
        <f>'F4.2'!X53</f>
        <v>0</v>
      </c>
      <c r="J1233" s="404">
        <f>'F4.2'!AW53</f>
        <v>0</v>
      </c>
      <c r="K1233" s="405"/>
      <c r="L1233" s="405"/>
      <c r="M1233" s="404">
        <f t="shared" si="558"/>
        <v>0</v>
      </c>
      <c r="N1233" s="404">
        <f t="shared" si="559"/>
        <v>0</v>
      </c>
    </row>
    <row r="1234" spans="1:14" hidden="1" outlineLevel="1">
      <c r="A1234" s="119">
        <f t="shared" ref="A1234:E1234" si="603">A841</f>
        <v>0</v>
      </c>
      <c r="B1234" s="120">
        <f t="shared" si="603"/>
        <v>0</v>
      </c>
      <c r="C1234" s="189">
        <f t="shared" si="603"/>
        <v>0</v>
      </c>
      <c r="D1234" s="191" t="str">
        <f t="shared" si="603"/>
        <v>-</v>
      </c>
      <c r="E1234" s="67">
        <f t="shared" si="603"/>
        <v>0</v>
      </c>
      <c r="F1234" s="404">
        <f t="shared" si="555"/>
        <v>0</v>
      </c>
      <c r="G1234" s="404">
        <f t="shared" si="556"/>
        <v>0</v>
      </c>
      <c r="H1234" s="404">
        <f t="shared" si="557"/>
        <v>0</v>
      </c>
      <c r="I1234" s="404">
        <f>'F4.2'!X54</f>
        <v>0</v>
      </c>
      <c r="J1234" s="404">
        <f>'F4.2'!AW54</f>
        <v>0</v>
      </c>
      <c r="K1234" s="405"/>
      <c r="L1234" s="405"/>
      <c r="M1234" s="404">
        <f t="shared" si="558"/>
        <v>0</v>
      </c>
      <c r="N1234" s="404">
        <f t="shared" si="559"/>
        <v>0</v>
      </c>
    </row>
    <row r="1235" spans="1:14" ht="31.5" hidden="1" outlineLevel="1">
      <c r="A1235" s="205" t="str">
        <f t="shared" ref="A1235:E1235" si="604">A842</f>
        <v>B</v>
      </c>
      <c r="B1235" s="206" t="str">
        <f t="shared" si="604"/>
        <v>Reassessment of remaining BOP work after insolvency of M/s Sunil Hi-Tech</v>
      </c>
      <c r="C1235" s="208">
        <f t="shared" si="604"/>
        <v>0</v>
      </c>
      <c r="D1235" s="210" t="str">
        <f t="shared" si="604"/>
        <v>-</v>
      </c>
      <c r="E1235" s="204">
        <f t="shared" si="604"/>
        <v>0</v>
      </c>
      <c r="F1235" s="404">
        <f t="shared" si="555"/>
        <v>0</v>
      </c>
      <c r="G1235" s="404">
        <f t="shared" si="556"/>
        <v>0</v>
      </c>
      <c r="H1235" s="404">
        <f t="shared" si="557"/>
        <v>0</v>
      </c>
      <c r="I1235" s="404">
        <f>'F4.2'!X55</f>
        <v>0</v>
      </c>
      <c r="J1235" s="404">
        <f>'F4.2'!AW55</f>
        <v>0</v>
      </c>
      <c r="K1235" s="405"/>
      <c r="L1235" s="405"/>
      <c r="M1235" s="404">
        <f t="shared" si="558"/>
        <v>0</v>
      </c>
      <c r="N1235" s="404">
        <f t="shared" si="559"/>
        <v>0</v>
      </c>
    </row>
    <row r="1236" spans="1:14" s="2" customFormat="1" ht="31.5" hidden="1" outlineLevel="1">
      <c r="A1236" s="205">
        <f t="shared" ref="A1236:E1236" si="605">A843</f>
        <v>0</v>
      </c>
      <c r="B1236" s="206" t="str">
        <f t="shared" si="605"/>
        <v>Project balance E&amp;M  and procurement of mandetory spares</v>
      </c>
      <c r="C1236" s="208" t="str">
        <f t="shared" si="605"/>
        <v>MERC CAPEX Approval in MTR Order 296 of 2019</v>
      </c>
      <c r="D1236" s="210" t="str">
        <f t="shared" si="605"/>
        <v>Order 296 of 2019</v>
      </c>
      <c r="E1236" s="223">
        <f t="shared" si="605"/>
        <v>41.453400000000002</v>
      </c>
      <c r="F1236" s="404">
        <f t="shared" si="555"/>
        <v>0</v>
      </c>
      <c r="G1236" s="404">
        <f t="shared" si="556"/>
        <v>0</v>
      </c>
      <c r="H1236" s="404">
        <f t="shared" si="557"/>
        <v>0</v>
      </c>
      <c r="I1236" s="404">
        <f>'F4.2'!X56</f>
        <v>0</v>
      </c>
      <c r="J1236" s="404">
        <f>'F4.2'!AW56</f>
        <v>0</v>
      </c>
      <c r="K1236" s="405"/>
      <c r="L1236" s="405"/>
      <c r="M1236" s="404">
        <f t="shared" si="558"/>
        <v>0</v>
      </c>
      <c r="N1236" s="404">
        <f t="shared" si="559"/>
        <v>0</v>
      </c>
    </row>
    <row r="1237" spans="1:14" ht="45" hidden="1" outlineLevel="1">
      <c r="A1237" s="68">
        <f t="shared" ref="A1237:E1237" si="606">A844</f>
        <v>1</v>
      </c>
      <c r="B1237" s="234" t="str">
        <f t="shared" si="606"/>
        <v>Work order for Contract of Supply and application of Fire Stop Mortar Seal and Fire Retardant Cable Coating Compound at NPTP U-8 Parli Project</v>
      </c>
      <c r="C1237" s="192" t="str">
        <f t="shared" si="606"/>
        <v>MERC CAPEX Approval in MTR Order 296 of 2019</v>
      </c>
      <c r="D1237" s="183" t="str">
        <f t="shared" si="606"/>
        <v>-</v>
      </c>
      <c r="E1237" s="28">
        <f t="shared" si="606"/>
        <v>0</v>
      </c>
      <c r="F1237" s="404">
        <f t="shared" si="555"/>
        <v>3.4589155919999999</v>
      </c>
      <c r="G1237" s="404">
        <f t="shared" si="556"/>
        <v>3.4589155919999999</v>
      </c>
      <c r="H1237" s="404">
        <f t="shared" si="557"/>
        <v>0</v>
      </c>
      <c r="I1237" s="404">
        <f>'F4.2'!X57</f>
        <v>0</v>
      </c>
      <c r="J1237" s="404">
        <f>'F4.2'!AW57</f>
        <v>0</v>
      </c>
      <c r="K1237" s="405"/>
      <c r="L1237" s="405"/>
      <c r="M1237" s="404">
        <f t="shared" si="558"/>
        <v>0</v>
      </c>
      <c r="N1237" s="404">
        <f t="shared" si="559"/>
        <v>0</v>
      </c>
    </row>
    <row r="1238" spans="1:14" s="2" customFormat="1" ht="30" hidden="1" outlineLevel="1">
      <c r="A1238" s="68">
        <f t="shared" ref="A1238:E1238" si="607">A845</f>
        <v>2</v>
      </c>
      <c r="B1238" s="234" t="str">
        <f t="shared" si="607"/>
        <v>Work order for contract for Supply Installaion Testing &amp; Commissioning Smoke Detection &amp; alaram system</v>
      </c>
      <c r="C1238" s="192" t="str">
        <f t="shared" si="607"/>
        <v>MERC CAPEX Approval in MTR Order 296 of 2019</v>
      </c>
      <c r="D1238" s="183" t="str">
        <f t="shared" si="607"/>
        <v>-</v>
      </c>
      <c r="E1238" s="28">
        <f t="shared" si="607"/>
        <v>0</v>
      </c>
      <c r="F1238" s="404">
        <f t="shared" si="555"/>
        <v>2.5606</v>
      </c>
      <c r="G1238" s="404">
        <f t="shared" si="556"/>
        <v>2.5606</v>
      </c>
      <c r="H1238" s="404">
        <f t="shared" si="557"/>
        <v>0</v>
      </c>
      <c r="I1238" s="404">
        <f>'F4.2'!X58</f>
        <v>0</v>
      </c>
      <c r="J1238" s="404">
        <f>'F4.2'!AW58</f>
        <v>0</v>
      </c>
      <c r="K1238" s="405"/>
      <c r="L1238" s="405"/>
      <c r="M1238" s="404">
        <f t="shared" si="558"/>
        <v>0</v>
      </c>
      <c r="N1238" s="404">
        <f t="shared" si="559"/>
        <v>0</v>
      </c>
    </row>
    <row r="1239" spans="1:14" ht="45" hidden="1" outlineLevel="1">
      <c r="A1239" s="68">
        <f t="shared" ref="A1239:E1239" si="608">A846</f>
        <v>3</v>
      </c>
      <c r="B1239" s="234" t="str">
        <f t="shared" si="608"/>
        <v>Work order for contract for Supply Installaion Testing &amp; Commissioning of Balance Fire Fighting System at NPTP U-8 Parli Project</v>
      </c>
      <c r="C1239" s="192" t="str">
        <f t="shared" si="608"/>
        <v>MERC CAPEX Approval in MTR Order 296 of 2019</v>
      </c>
      <c r="D1239" s="183" t="str">
        <f t="shared" si="608"/>
        <v>-</v>
      </c>
      <c r="E1239" s="28">
        <f t="shared" si="608"/>
        <v>0</v>
      </c>
      <c r="F1239" s="404">
        <f t="shared" si="555"/>
        <v>1.0502</v>
      </c>
      <c r="G1239" s="404">
        <f t="shared" si="556"/>
        <v>1.0502</v>
      </c>
      <c r="H1239" s="404">
        <f t="shared" si="557"/>
        <v>0</v>
      </c>
      <c r="I1239" s="404">
        <f>'F4.2'!X59</f>
        <v>0</v>
      </c>
      <c r="J1239" s="404">
        <f>'F4.2'!AW59</f>
        <v>0</v>
      </c>
      <c r="K1239" s="405"/>
      <c r="L1239" s="405"/>
      <c r="M1239" s="404">
        <f t="shared" si="558"/>
        <v>0</v>
      </c>
      <c r="N1239" s="404">
        <f t="shared" si="559"/>
        <v>0</v>
      </c>
    </row>
    <row r="1240" spans="1:14" ht="60" hidden="1" outlineLevel="1">
      <c r="A1240" s="68">
        <f t="shared" ref="A1240:E1240" si="609">A847</f>
        <v>4</v>
      </c>
      <c r="B1240" s="234" t="str">
        <f t="shared" si="609"/>
        <v>Supply, Errection, testing &amp; commissioning works of RWP, PT potable chlorination system, ETP system control panel, automation of LDO, HFO tank foam system Hose boxes with RRL hoses and branch pipe and allied system at NPTP</v>
      </c>
      <c r="C1240" s="192" t="str">
        <f t="shared" si="609"/>
        <v>MERC CAPEX Approval in MTR Order 296 of 2019</v>
      </c>
      <c r="D1240" s="183" t="str">
        <f t="shared" si="609"/>
        <v>-</v>
      </c>
      <c r="E1240" s="28">
        <f t="shared" si="609"/>
        <v>0</v>
      </c>
      <c r="F1240" s="404">
        <f t="shared" si="555"/>
        <v>0.84960000000000002</v>
      </c>
      <c r="G1240" s="404">
        <f t="shared" si="556"/>
        <v>0.84960000000000002</v>
      </c>
      <c r="H1240" s="404">
        <f t="shared" si="557"/>
        <v>0</v>
      </c>
      <c r="I1240" s="404">
        <f>'F4.2'!X60</f>
        <v>0</v>
      </c>
      <c r="J1240" s="404">
        <f>'F4.2'!AW60</f>
        <v>0</v>
      </c>
      <c r="K1240" s="405"/>
      <c r="L1240" s="405"/>
      <c r="M1240" s="404">
        <f t="shared" si="558"/>
        <v>0</v>
      </c>
      <c r="N1240" s="404">
        <f t="shared" si="559"/>
        <v>0</v>
      </c>
    </row>
    <row r="1241" spans="1:14" s="2" customFormat="1" ht="45" hidden="1" outlineLevel="1">
      <c r="A1241" s="68">
        <f t="shared" ref="A1241:E1241" si="610">A848</f>
        <v>5</v>
      </c>
      <c r="B1241" s="234" t="str">
        <f t="shared" si="610"/>
        <v xml:space="preserve">Work Order contract for supply, installation Testing &amp; Commissioning of telephone exchange (EPBAX) &amp; Telephone System at NPTP U-8 Parli project  </v>
      </c>
      <c r="C1241" s="192" t="str">
        <f t="shared" si="610"/>
        <v>MERC CAPEX Approval in MTR Order 296 of 2019</v>
      </c>
      <c r="D1241" s="183" t="str">
        <f t="shared" si="610"/>
        <v>-</v>
      </c>
      <c r="E1241" s="28">
        <f t="shared" si="610"/>
        <v>0</v>
      </c>
      <c r="F1241" s="404">
        <f t="shared" si="555"/>
        <v>0.91256150000000003</v>
      </c>
      <c r="G1241" s="404">
        <f t="shared" si="556"/>
        <v>0.91256150000000003</v>
      </c>
      <c r="H1241" s="404">
        <f t="shared" si="557"/>
        <v>0</v>
      </c>
      <c r="I1241" s="404">
        <f>'F4.2'!X61</f>
        <v>0</v>
      </c>
      <c r="J1241" s="404">
        <f>'F4.2'!AW61</f>
        <v>0</v>
      </c>
      <c r="K1241" s="405"/>
      <c r="L1241" s="405"/>
      <c r="M1241" s="404">
        <f t="shared" si="558"/>
        <v>0</v>
      </c>
      <c r="N1241" s="404">
        <f t="shared" si="559"/>
        <v>0</v>
      </c>
    </row>
    <row r="1242" spans="1:14" ht="30" hidden="1" outlineLevel="1">
      <c r="A1242" s="68">
        <f t="shared" ref="A1242:E1242" si="611">A849</f>
        <v>6</v>
      </c>
      <c r="B1242" s="234" t="str">
        <f t="shared" si="611"/>
        <v>Balance Supply of Electrical Lab Equipment  at NPTP parli-V</v>
      </c>
      <c r="C1242" s="192" t="str">
        <f t="shared" si="611"/>
        <v>MERC CAPEX Approval in MTR Order 296 of 2019</v>
      </c>
      <c r="D1242" s="183" t="str">
        <f t="shared" si="611"/>
        <v>-</v>
      </c>
      <c r="E1242" s="28">
        <f t="shared" si="611"/>
        <v>0</v>
      </c>
      <c r="F1242" s="404">
        <f t="shared" si="555"/>
        <v>0.60826469999999999</v>
      </c>
      <c r="G1242" s="404">
        <f t="shared" si="556"/>
        <v>0.60826469999999999</v>
      </c>
      <c r="H1242" s="404">
        <f t="shared" si="557"/>
        <v>0</v>
      </c>
      <c r="I1242" s="404">
        <f>'F4.2'!X62</f>
        <v>0</v>
      </c>
      <c r="J1242" s="404">
        <f>'F4.2'!AW62</f>
        <v>0</v>
      </c>
      <c r="K1242" s="405"/>
      <c r="L1242" s="405"/>
      <c r="M1242" s="404">
        <f t="shared" si="558"/>
        <v>0</v>
      </c>
      <c r="N1242" s="404">
        <f t="shared" si="559"/>
        <v>0</v>
      </c>
    </row>
    <row r="1243" spans="1:14" ht="45" hidden="1" outlineLevel="1">
      <c r="A1243" s="68">
        <f t="shared" ref="A1243:E1243" si="612">A850</f>
        <v>7</v>
      </c>
      <c r="B1243" s="234" t="str">
        <f t="shared" si="612"/>
        <v>Work order for contract for Supply Installaion Testing &amp; Commissioning with required material to complete  Balance CHP work at NPTP U-8 Parli Project</v>
      </c>
      <c r="C1243" s="192" t="str">
        <f t="shared" si="612"/>
        <v>MERC CAPEX Approval in MTR Order 296 of 2019</v>
      </c>
      <c r="D1243" s="183" t="str">
        <f t="shared" si="612"/>
        <v>-</v>
      </c>
      <c r="E1243" s="28">
        <f t="shared" si="612"/>
        <v>0</v>
      </c>
      <c r="F1243" s="404">
        <f t="shared" si="555"/>
        <v>0.41</v>
      </c>
      <c r="G1243" s="404">
        <f t="shared" si="556"/>
        <v>0.41</v>
      </c>
      <c r="H1243" s="404">
        <f t="shared" si="557"/>
        <v>0</v>
      </c>
      <c r="I1243" s="404">
        <f>'F4.2'!X63</f>
        <v>0</v>
      </c>
      <c r="J1243" s="404">
        <f>'F4.2'!AW63</f>
        <v>0</v>
      </c>
      <c r="K1243" s="405"/>
      <c r="L1243" s="405"/>
      <c r="M1243" s="404">
        <f t="shared" si="558"/>
        <v>0</v>
      </c>
      <c r="N1243" s="404">
        <f t="shared" si="559"/>
        <v>0</v>
      </c>
    </row>
    <row r="1244" spans="1:14" ht="45" hidden="1" outlineLevel="1">
      <c r="A1244" s="68">
        <f t="shared" ref="A1244:E1244" si="613">A851</f>
        <v>8</v>
      </c>
      <c r="B1244" s="234" t="str">
        <f t="shared" si="613"/>
        <v>Supply, Errection, testing &amp; commissioning of Interconnecting Conveyor no.9 &amp; 10 from U-8 to U-6&amp;7 of CHP at NPTP U-8, Parli-V</v>
      </c>
      <c r="C1244" s="192" t="str">
        <f t="shared" si="613"/>
        <v>MERC CAPEX Approval in MTR Order 296 of 2019</v>
      </c>
      <c r="D1244" s="183" t="str">
        <f t="shared" si="613"/>
        <v>-</v>
      </c>
      <c r="E1244" s="28">
        <f t="shared" si="613"/>
        <v>0</v>
      </c>
      <c r="F1244" s="404">
        <f t="shared" si="555"/>
        <v>5.3318899999999996</v>
      </c>
      <c r="G1244" s="404">
        <f t="shared" si="556"/>
        <v>5.3262307</v>
      </c>
      <c r="H1244" s="404">
        <f t="shared" si="557"/>
        <v>5.6592999999995897E-3</v>
      </c>
      <c r="I1244" s="404">
        <f>'F4.2'!X64</f>
        <v>0</v>
      </c>
      <c r="J1244" s="404">
        <f>'F4.2'!AW64</f>
        <v>0</v>
      </c>
      <c r="K1244" s="405"/>
      <c r="L1244" s="405"/>
      <c r="M1244" s="404">
        <f t="shared" si="558"/>
        <v>0</v>
      </c>
      <c r="N1244" s="404">
        <f t="shared" si="559"/>
        <v>5.6592999999995897E-3</v>
      </c>
    </row>
    <row r="1245" spans="1:14" ht="30" hidden="1" outlineLevel="1">
      <c r="A1245" s="68">
        <f t="shared" ref="A1245:E1245" si="614">A852</f>
        <v>9</v>
      </c>
      <c r="B1245" s="234" t="str">
        <f t="shared" si="614"/>
        <v>SUPPLY ,INSTA,TEST ,COMM ELECTRICAL SYS</v>
      </c>
      <c r="C1245" s="192" t="str">
        <f t="shared" si="614"/>
        <v>MERC CAPEX Approval in MTR Order 296 of 2019</v>
      </c>
      <c r="D1245" s="183" t="str">
        <f t="shared" si="614"/>
        <v>-</v>
      </c>
      <c r="E1245" s="28">
        <f t="shared" si="614"/>
        <v>0</v>
      </c>
      <c r="F1245" s="404">
        <f t="shared" si="555"/>
        <v>0</v>
      </c>
      <c r="G1245" s="404">
        <f t="shared" si="556"/>
        <v>0</v>
      </c>
      <c r="H1245" s="404">
        <f t="shared" si="557"/>
        <v>0</v>
      </c>
      <c r="I1245" s="404">
        <f>'F4.2'!X65</f>
        <v>0</v>
      </c>
      <c r="J1245" s="404">
        <f>'F4.2'!AW65</f>
        <v>0</v>
      </c>
      <c r="K1245" s="405"/>
      <c r="L1245" s="405"/>
      <c r="M1245" s="404">
        <f t="shared" si="558"/>
        <v>0</v>
      </c>
      <c r="N1245" s="404">
        <f t="shared" si="559"/>
        <v>0</v>
      </c>
    </row>
    <row r="1246" spans="1:14" ht="30" hidden="1" outlineLevel="1">
      <c r="A1246" s="68">
        <f t="shared" ref="A1246:E1246" si="615">A853</f>
        <v>10</v>
      </c>
      <c r="B1246" s="234" t="str">
        <f t="shared" si="615"/>
        <v>SUPPLY,INSTAL,TEST,COMM OF  CRANS&amp;HOIST</v>
      </c>
      <c r="C1246" s="192" t="str">
        <f t="shared" si="615"/>
        <v>MERC CAPEX Approval in MTR Order 296 of 2019</v>
      </c>
      <c r="D1246" s="183" t="str">
        <f t="shared" si="615"/>
        <v>-</v>
      </c>
      <c r="E1246" s="28">
        <f t="shared" si="615"/>
        <v>0</v>
      </c>
      <c r="F1246" s="404">
        <f t="shared" si="555"/>
        <v>1.8104819999999999</v>
      </c>
      <c r="G1246" s="404">
        <f t="shared" si="556"/>
        <v>3.6223049999999999</v>
      </c>
      <c r="H1246" s="404">
        <f t="shared" si="557"/>
        <v>-1.811823</v>
      </c>
      <c r="I1246" s="404">
        <f>'F4.2'!X66</f>
        <v>0</v>
      </c>
      <c r="J1246" s="404">
        <f>'F4.2'!AW66</f>
        <v>0</v>
      </c>
      <c r="K1246" s="405"/>
      <c r="L1246" s="405"/>
      <c r="M1246" s="404">
        <f t="shared" si="558"/>
        <v>0</v>
      </c>
      <c r="N1246" s="404">
        <f t="shared" si="559"/>
        <v>-1.811823</v>
      </c>
    </row>
    <row r="1247" spans="1:14" ht="30" hidden="1" outlineLevel="1">
      <c r="A1247" s="68">
        <f t="shared" ref="A1247:E1247" si="616">A854</f>
        <v>11</v>
      </c>
      <c r="B1247" s="234" t="str">
        <f t="shared" si="616"/>
        <v>Supply, Errection, testing &amp; commissioning of Dust Extraction system at NPTP U-8, Parli-V</v>
      </c>
      <c r="C1247" s="192" t="str">
        <f t="shared" si="616"/>
        <v>MERC CAPEX Approval in MTR Order 296 of 2019</v>
      </c>
      <c r="D1247" s="183" t="str">
        <f t="shared" si="616"/>
        <v>-</v>
      </c>
      <c r="E1247" s="28">
        <f t="shared" si="616"/>
        <v>0</v>
      </c>
      <c r="F1247" s="404">
        <f t="shared" si="555"/>
        <v>1.8060844</v>
      </c>
      <c r="G1247" s="404">
        <f t="shared" si="556"/>
        <v>0</v>
      </c>
      <c r="H1247" s="404">
        <f t="shared" si="557"/>
        <v>1.8060844</v>
      </c>
      <c r="I1247" s="404">
        <f>'F4.2'!X67</f>
        <v>0</v>
      </c>
      <c r="J1247" s="404">
        <f>'F4.2'!AW67</f>
        <v>0</v>
      </c>
      <c r="K1247" s="405"/>
      <c r="L1247" s="405"/>
      <c r="M1247" s="404">
        <f t="shared" si="558"/>
        <v>0</v>
      </c>
      <c r="N1247" s="404">
        <f t="shared" si="559"/>
        <v>1.8060844</v>
      </c>
    </row>
    <row r="1248" spans="1:14" ht="30" hidden="1" outlineLevel="1">
      <c r="A1248" s="68">
        <f t="shared" ref="A1248:E1248" si="617">A855</f>
        <v>12</v>
      </c>
      <c r="B1248" s="234" t="str">
        <f t="shared" si="617"/>
        <v>Supply, Errection, testing &amp; commissioning of DSS &amp; DFDS at NPTP U-8, Parli-V</v>
      </c>
      <c r="C1248" s="192" t="str">
        <f t="shared" si="617"/>
        <v>MERC CAPEX Approval in MTR Order 296 of 2019</v>
      </c>
      <c r="D1248" s="183" t="str">
        <f t="shared" si="617"/>
        <v>-</v>
      </c>
      <c r="E1248" s="28">
        <f t="shared" si="617"/>
        <v>0</v>
      </c>
      <c r="F1248" s="404">
        <f t="shared" si="555"/>
        <v>4.3391143999999997</v>
      </c>
      <c r="G1248" s="404">
        <f t="shared" si="556"/>
        <v>4.34</v>
      </c>
      <c r="H1248" s="404">
        <f t="shared" si="557"/>
        <v>-8.8560000000015293E-4</v>
      </c>
      <c r="I1248" s="404">
        <f>'F4.2'!X68</f>
        <v>0</v>
      </c>
      <c r="J1248" s="404">
        <f>'F4.2'!AW68</f>
        <v>0</v>
      </c>
      <c r="K1248" s="405"/>
      <c r="L1248" s="405"/>
      <c r="M1248" s="404">
        <f t="shared" si="558"/>
        <v>0</v>
      </c>
      <c r="N1248" s="404">
        <f t="shared" si="559"/>
        <v>-8.8560000000015293E-4</v>
      </c>
    </row>
    <row r="1249" spans="1:14" ht="30" hidden="1" outlineLevel="1">
      <c r="A1249" s="68">
        <f t="shared" ref="A1249:E1249" si="618">A856</f>
        <v>13</v>
      </c>
      <c r="B1249" s="234" t="str">
        <f t="shared" si="618"/>
        <v>Supply, Errection, testing &amp; commissioning of Monorail at NPTP U-8, Parli-V</v>
      </c>
      <c r="C1249" s="192" t="str">
        <f t="shared" si="618"/>
        <v>MERC CAPEX Approval in MTR Order 296 of 2019</v>
      </c>
      <c r="D1249" s="183" t="str">
        <f t="shared" si="618"/>
        <v>-</v>
      </c>
      <c r="E1249" s="28">
        <f t="shared" si="618"/>
        <v>0</v>
      </c>
      <c r="F1249" s="404">
        <f t="shared" si="555"/>
        <v>1.1891777000000001</v>
      </c>
      <c r="G1249" s="404">
        <f t="shared" si="556"/>
        <v>1.1891</v>
      </c>
      <c r="H1249" s="404">
        <f t="shared" si="557"/>
        <v>7.770000000006938E-5</v>
      </c>
      <c r="I1249" s="404">
        <f>'F4.2'!X69</f>
        <v>0</v>
      </c>
      <c r="J1249" s="404">
        <f>'F4.2'!AW69</f>
        <v>0</v>
      </c>
      <c r="K1249" s="405"/>
      <c r="L1249" s="405"/>
      <c r="M1249" s="404">
        <f t="shared" si="558"/>
        <v>0</v>
      </c>
      <c r="N1249" s="404">
        <f t="shared" si="559"/>
        <v>7.770000000006938E-5</v>
      </c>
    </row>
    <row r="1250" spans="1:14" ht="30" hidden="1" outlineLevel="1">
      <c r="A1250" s="68">
        <f t="shared" ref="A1250:E1250" si="619">A857</f>
        <v>14</v>
      </c>
      <c r="B1250" s="234" t="str">
        <f t="shared" si="619"/>
        <v>Supply, Errection, testing &amp; commissioning of various Control &amp; Instrumentation equipments at NPTP U-8, Parli-V</v>
      </c>
      <c r="C1250" s="192" t="str">
        <f t="shared" si="619"/>
        <v>MERC CAPEX Approval in MTR Order 296 of 2019</v>
      </c>
      <c r="D1250" s="183" t="str">
        <f t="shared" si="619"/>
        <v>-</v>
      </c>
      <c r="E1250" s="28">
        <f t="shared" si="619"/>
        <v>0</v>
      </c>
      <c r="F1250" s="404">
        <f t="shared" si="555"/>
        <v>0.72225269999999997</v>
      </c>
      <c r="G1250" s="404">
        <f t="shared" si="556"/>
        <v>0.72225269999999997</v>
      </c>
      <c r="H1250" s="404">
        <f t="shared" si="557"/>
        <v>0</v>
      </c>
      <c r="I1250" s="404">
        <f>'F4.2'!X70</f>
        <v>0</v>
      </c>
      <c r="J1250" s="404">
        <f>'F4.2'!AW70</f>
        <v>0</v>
      </c>
      <c r="K1250" s="405"/>
      <c r="L1250" s="405"/>
      <c r="M1250" s="404">
        <f t="shared" si="558"/>
        <v>0</v>
      </c>
      <c r="N1250" s="404">
        <f t="shared" si="559"/>
        <v>0</v>
      </c>
    </row>
    <row r="1251" spans="1:14" ht="30" hidden="1" outlineLevel="1">
      <c r="A1251" s="68">
        <f t="shared" ref="A1251:E1251" si="620">A858</f>
        <v>15</v>
      </c>
      <c r="B1251" s="234" t="str">
        <f t="shared" si="620"/>
        <v>Supply, Errection, testing &amp; commissioning of Air Conditioning System at NPTP U-8, Parli-V</v>
      </c>
      <c r="C1251" s="192" t="str">
        <f t="shared" si="620"/>
        <v>MERC CAPEX Approval in MTR Order 296 of 2019</v>
      </c>
      <c r="D1251" s="183" t="str">
        <f t="shared" si="620"/>
        <v>-</v>
      </c>
      <c r="E1251" s="28">
        <f t="shared" si="620"/>
        <v>0</v>
      </c>
      <c r="F1251" s="404">
        <f t="shared" si="555"/>
        <v>0.15304309999999999</v>
      </c>
      <c r="G1251" s="404">
        <f t="shared" si="556"/>
        <v>0.44729429999999998</v>
      </c>
      <c r="H1251" s="404">
        <f t="shared" si="557"/>
        <v>-0.29425119999999999</v>
      </c>
      <c r="I1251" s="404">
        <f>'F4.2'!X71</f>
        <v>0</v>
      </c>
      <c r="J1251" s="404">
        <f>'F4.2'!AW71</f>
        <v>0</v>
      </c>
      <c r="K1251" s="405"/>
      <c r="L1251" s="405"/>
      <c r="M1251" s="404">
        <f t="shared" si="558"/>
        <v>0</v>
      </c>
      <c r="N1251" s="404">
        <f t="shared" si="559"/>
        <v>-0.29425119999999999</v>
      </c>
    </row>
    <row r="1252" spans="1:14" ht="30" hidden="1" outlineLevel="1">
      <c r="A1252" s="68">
        <f t="shared" ref="A1252:E1252" si="621">A859</f>
        <v>16</v>
      </c>
      <c r="B1252" s="234" t="str">
        <f t="shared" si="621"/>
        <v>Supply, Errection, testing &amp; commissioning of Ventilation  System at NPTP U-8, Parli-V</v>
      </c>
      <c r="C1252" s="192" t="str">
        <f t="shared" si="621"/>
        <v>MERC CAPEX Approval in MTR Order 296 of 2019</v>
      </c>
      <c r="D1252" s="183" t="str">
        <f t="shared" si="621"/>
        <v>-</v>
      </c>
      <c r="E1252" s="28">
        <f t="shared" si="621"/>
        <v>0</v>
      </c>
      <c r="F1252" s="404">
        <f t="shared" si="555"/>
        <v>2.1135999999999999</v>
      </c>
      <c r="G1252" s="404">
        <f t="shared" si="556"/>
        <v>1.2036</v>
      </c>
      <c r="H1252" s="404">
        <f t="shared" si="557"/>
        <v>0.90999999999999992</v>
      </c>
      <c r="I1252" s="404">
        <f>'F4.2'!X72</f>
        <v>0</v>
      </c>
      <c r="J1252" s="404">
        <f>'F4.2'!AW72</f>
        <v>0</v>
      </c>
      <c r="K1252" s="405"/>
      <c r="L1252" s="405"/>
      <c r="M1252" s="404">
        <f t="shared" si="558"/>
        <v>0</v>
      </c>
      <c r="N1252" s="404">
        <f t="shared" si="559"/>
        <v>0.90999999999999992</v>
      </c>
    </row>
    <row r="1253" spans="1:14" ht="30" hidden="1" outlineLevel="1">
      <c r="A1253" s="68">
        <f t="shared" ref="A1253:E1253" si="622">A860</f>
        <v>17</v>
      </c>
      <c r="B1253" s="234" t="str">
        <f t="shared" si="622"/>
        <v>Supply, Errection, testing &amp; commissioning of Elevator works.</v>
      </c>
      <c r="C1253" s="192" t="str">
        <f t="shared" si="622"/>
        <v>MERC CAPEX Approval in MTR Order 296 of 2019</v>
      </c>
      <c r="D1253" s="183" t="str">
        <f t="shared" si="622"/>
        <v>-</v>
      </c>
      <c r="E1253" s="28">
        <f t="shared" si="622"/>
        <v>0</v>
      </c>
      <c r="F1253" s="404">
        <f t="shared" si="555"/>
        <v>3.5173187000000001</v>
      </c>
      <c r="G1253" s="404">
        <f t="shared" si="556"/>
        <v>4.4273186999999998</v>
      </c>
      <c r="H1253" s="404">
        <f t="shared" si="557"/>
        <v>-0.9099999999999997</v>
      </c>
      <c r="I1253" s="404">
        <f>'F4.2'!X73</f>
        <v>0</v>
      </c>
      <c r="J1253" s="404">
        <f>'F4.2'!AW73</f>
        <v>0</v>
      </c>
      <c r="K1253" s="405"/>
      <c r="L1253" s="405"/>
      <c r="M1253" s="404">
        <f t="shared" si="558"/>
        <v>0</v>
      </c>
      <c r="N1253" s="404">
        <f t="shared" si="559"/>
        <v>-0.9099999999999997</v>
      </c>
    </row>
    <row r="1254" spans="1:14" ht="30" hidden="1" outlineLevel="1">
      <c r="A1254" s="68">
        <f t="shared" ref="A1254:E1254" si="623">A861</f>
        <v>18</v>
      </c>
      <c r="B1254" s="234" t="str">
        <f t="shared" si="623"/>
        <v>Work contract for dismentaling, supply, erection &amp; commissioning of MRHS</v>
      </c>
      <c r="C1254" s="192" t="str">
        <f t="shared" si="623"/>
        <v>MERC CAPEX Approval in MTR Order 296 of 2019</v>
      </c>
      <c r="D1254" s="183" t="str">
        <f t="shared" si="623"/>
        <v>-</v>
      </c>
      <c r="E1254" s="28">
        <f t="shared" si="623"/>
        <v>0</v>
      </c>
      <c r="F1254" s="404">
        <f t="shared" ref="F1254:F1317" si="624">F861+I861</f>
        <v>2.2335039999999999</v>
      </c>
      <c r="G1254" s="404">
        <f t="shared" ref="G1254:G1317" si="625">G861+M861</f>
        <v>2.2335039999999999</v>
      </c>
      <c r="H1254" s="404">
        <f t="shared" ref="H1254:H1317" si="626">F1254-G1254</f>
        <v>0</v>
      </c>
      <c r="I1254" s="404">
        <f>'F4.2'!X74</f>
        <v>0</v>
      </c>
      <c r="J1254" s="404">
        <f>'F4.2'!AW74</f>
        <v>0</v>
      </c>
      <c r="K1254" s="405"/>
      <c r="L1254" s="405"/>
      <c r="M1254" s="404">
        <f t="shared" ref="M1254:M1314" si="627">SUM(J1254:L1254)</f>
        <v>0</v>
      </c>
      <c r="N1254" s="404">
        <f t="shared" ref="N1254:N1317" si="628">H1254+I1254-M1254</f>
        <v>0</v>
      </c>
    </row>
    <row r="1255" spans="1:14" ht="45" hidden="1" outlineLevel="1">
      <c r="A1255" s="68">
        <f t="shared" ref="A1255:E1255" si="629">A862</f>
        <v>19</v>
      </c>
      <c r="B1255" s="234" t="str">
        <f t="shared" si="629"/>
        <v>Supply, Errection, testing &amp; commissioning of FF System, Smoke detection &amp; Fire stop mortar &amp; Fire retradant cable coating for conveyor 09 &amp; 10</v>
      </c>
      <c r="C1255" s="192" t="str">
        <f t="shared" si="629"/>
        <v>MERC CAPEX Approval in MTR Order 296 of 2019</v>
      </c>
      <c r="D1255" s="183" t="str">
        <f t="shared" si="629"/>
        <v>-</v>
      </c>
      <c r="E1255" s="28">
        <f t="shared" si="629"/>
        <v>0</v>
      </c>
      <c r="F1255" s="404">
        <f t="shared" si="624"/>
        <v>0.22170519999999999</v>
      </c>
      <c r="G1255" s="404">
        <f t="shared" si="625"/>
        <v>0.51866310000000004</v>
      </c>
      <c r="H1255" s="404">
        <f t="shared" si="626"/>
        <v>-0.29695790000000005</v>
      </c>
      <c r="I1255" s="404">
        <f>'F4.2'!X75</f>
        <v>0</v>
      </c>
      <c r="J1255" s="404">
        <f>'F4.2'!AW75</f>
        <v>0</v>
      </c>
      <c r="K1255" s="405"/>
      <c r="L1255" s="405"/>
      <c r="M1255" s="404">
        <f t="shared" si="627"/>
        <v>0</v>
      </c>
      <c r="N1255" s="404">
        <f t="shared" si="628"/>
        <v>-0.29695790000000005</v>
      </c>
    </row>
    <row r="1256" spans="1:14" ht="30" hidden="1" outlineLevel="1">
      <c r="A1256" s="68">
        <f t="shared" ref="A1256:E1256" si="630">A863</f>
        <v>20</v>
      </c>
      <c r="B1256" s="234" t="str">
        <f t="shared" si="630"/>
        <v>Supply, Errection, testing &amp; commissioning of Chimney Elevator</v>
      </c>
      <c r="C1256" s="192" t="str">
        <f t="shared" si="630"/>
        <v>MERC CAPEX Approval in MTR Order 296 of 2019</v>
      </c>
      <c r="D1256" s="183" t="str">
        <f t="shared" si="630"/>
        <v>-</v>
      </c>
      <c r="E1256" s="28">
        <f t="shared" si="630"/>
        <v>0</v>
      </c>
      <c r="F1256" s="404">
        <f t="shared" si="624"/>
        <v>1.060802</v>
      </c>
      <c r="G1256" s="404">
        <f t="shared" si="625"/>
        <v>0</v>
      </c>
      <c r="H1256" s="404">
        <f t="shared" si="626"/>
        <v>1.060802</v>
      </c>
      <c r="I1256" s="404">
        <f>'F4.2'!X76</f>
        <v>0</v>
      </c>
      <c r="J1256" s="404">
        <f>'F4.2'!AW76</f>
        <v>0</v>
      </c>
      <c r="K1256" s="405"/>
      <c r="L1256" s="405"/>
      <c r="M1256" s="404">
        <f t="shared" si="627"/>
        <v>0</v>
      </c>
      <c r="N1256" s="404">
        <f t="shared" si="628"/>
        <v>1.060802</v>
      </c>
    </row>
    <row r="1257" spans="1:14" ht="30" hidden="1" outlineLevel="1">
      <c r="A1257" s="68">
        <f t="shared" ref="A1257:E1257" si="631">A864</f>
        <v>21</v>
      </c>
      <c r="B1257" s="234" t="str">
        <f t="shared" si="631"/>
        <v>Supply, Errection, testing &amp; commissioning work of GEHO Pumps.</v>
      </c>
      <c r="C1257" s="192" t="str">
        <f t="shared" si="631"/>
        <v>MERC CAPEX Approval in MTR Order 296 of 2019</v>
      </c>
      <c r="D1257" s="183" t="str">
        <f t="shared" si="631"/>
        <v>-</v>
      </c>
      <c r="E1257" s="28">
        <f t="shared" si="631"/>
        <v>0</v>
      </c>
      <c r="F1257" s="404">
        <f t="shared" si="624"/>
        <v>0</v>
      </c>
      <c r="G1257" s="404">
        <f t="shared" si="625"/>
        <v>1.06</v>
      </c>
      <c r="H1257" s="404">
        <f t="shared" si="626"/>
        <v>-1.06</v>
      </c>
      <c r="I1257" s="404">
        <f>'F4.2'!X77</f>
        <v>0</v>
      </c>
      <c r="J1257" s="404">
        <f>'F4.2'!AW77</f>
        <v>0</v>
      </c>
      <c r="K1257" s="405"/>
      <c r="L1257" s="405"/>
      <c r="M1257" s="404">
        <f t="shared" si="627"/>
        <v>0</v>
      </c>
      <c r="N1257" s="404">
        <f t="shared" si="628"/>
        <v>-1.06</v>
      </c>
    </row>
    <row r="1258" spans="1:14" ht="30" hidden="1" outlineLevel="1">
      <c r="A1258" s="68">
        <f t="shared" ref="A1258:E1258" si="632">A865</f>
        <v>22</v>
      </c>
      <c r="B1258" s="234" t="str">
        <f t="shared" si="632"/>
        <v>Procurement of various Mandetory spares of BOP packages</v>
      </c>
      <c r="C1258" s="192" t="str">
        <f t="shared" si="632"/>
        <v>MERC CAPEX Approval in MTR Order 296 of 2019</v>
      </c>
      <c r="D1258" s="183" t="str">
        <f t="shared" si="632"/>
        <v>-</v>
      </c>
      <c r="E1258" s="28">
        <f t="shared" si="632"/>
        <v>0</v>
      </c>
      <c r="F1258" s="404">
        <f t="shared" si="624"/>
        <v>5.47</v>
      </c>
      <c r="G1258" s="404">
        <f t="shared" si="625"/>
        <v>6.54</v>
      </c>
      <c r="H1258" s="404">
        <f t="shared" si="626"/>
        <v>-1.0700000000000003</v>
      </c>
      <c r="I1258" s="404">
        <f>'F4.2'!X78</f>
        <v>0</v>
      </c>
      <c r="J1258" s="404">
        <f>'F4.2'!AW78</f>
        <v>0</v>
      </c>
      <c r="K1258" s="405"/>
      <c r="L1258" s="405"/>
      <c r="M1258" s="404">
        <f t="shared" si="627"/>
        <v>0</v>
      </c>
      <c r="N1258" s="404">
        <f t="shared" si="628"/>
        <v>-1.0700000000000003</v>
      </c>
    </row>
    <row r="1259" spans="1:14" ht="31.5" hidden="1" outlineLevel="1">
      <c r="A1259" s="205">
        <f t="shared" ref="A1259:E1259" si="633">A866</f>
        <v>0</v>
      </c>
      <c r="B1259" s="206" t="str">
        <f t="shared" si="633"/>
        <v>Balance civil work of BOP scope at 250 MW Parli-V</v>
      </c>
      <c r="C1259" s="208" t="str">
        <f t="shared" si="633"/>
        <v>MERC CAPEX Approval in MTR Order 296 of 2019</v>
      </c>
      <c r="D1259" s="210" t="str">
        <f t="shared" si="633"/>
        <v>-</v>
      </c>
      <c r="E1259" s="223">
        <f t="shared" si="633"/>
        <v>45.323799999999991</v>
      </c>
      <c r="F1259" s="404">
        <f t="shared" si="624"/>
        <v>0.55711806000000097</v>
      </c>
      <c r="G1259" s="404">
        <f t="shared" si="625"/>
        <v>16.720000000000002</v>
      </c>
      <c r="H1259" s="404">
        <f t="shared" si="626"/>
        <v>-16.162881940000002</v>
      </c>
      <c r="I1259" s="404">
        <f>'F4.2'!X79</f>
        <v>0</v>
      </c>
      <c r="J1259" s="404">
        <f>'F4.2'!AW79</f>
        <v>0</v>
      </c>
      <c r="K1259" s="405"/>
      <c r="L1259" s="405"/>
      <c r="M1259" s="404">
        <f t="shared" si="627"/>
        <v>0</v>
      </c>
      <c r="N1259" s="404">
        <f t="shared" si="628"/>
        <v>-16.162881940000002</v>
      </c>
    </row>
    <row r="1260" spans="1:14" ht="30" hidden="1" outlineLevel="1">
      <c r="A1260" s="68">
        <f t="shared" ref="A1260:E1260" si="634">A867</f>
        <v>1</v>
      </c>
      <c r="B1260" s="122" t="str">
        <f t="shared" si="634"/>
        <v>Area grading</v>
      </c>
      <c r="C1260" s="192" t="str">
        <f t="shared" si="634"/>
        <v>MERC CAPEX Approval in MTR Order 296 of 2019</v>
      </c>
      <c r="D1260" s="183" t="str">
        <f t="shared" si="634"/>
        <v>-</v>
      </c>
      <c r="E1260" s="28">
        <f t="shared" si="634"/>
        <v>0</v>
      </c>
      <c r="F1260" s="404">
        <f t="shared" si="624"/>
        <v>6.9866406799999998</v>
      </c>
      <c r="G1260" s="404">
        <f t="shared" si="625"/>
        <v>0.89</v>
      </c>
      <c r="H1260" s="404">
        <f t="shared" si="626"/>
        <v>6.0966406800000001</v>
      </c>
      <c r="I1260" s="404">
        <f>'F4.2'!X80</f>
        <v>0</v>
      </c>
      <c r="J1260" s="404">
        <f>'F4.2'!AW80</f>
        <v>0</v>
      </c>
      <c r="K1260" s="405"/>
      <c r="L1260" s="405"/>
      <c r="M1260" s="404">
        <f t="shared" si="627"/>
        <v>0</v>
      </c>
      <c r="N1260" s="404">
        <f t="shared" si="628"/>
        <v>6.0966406800000001</v>
      </c>
    </row>
    <row r="1261" spans="1:14" ht="30" hidden="1" outlineLevel="1">
      <c r="A1261" s="68">
        <f t="shared" ref="A1261:E1261" si="635">A868</f>
        <v>2</v>
      </c>
      <c r="B1261" s="122" t="str">
        <f t="shared" si="635"/>
        <v>CMD</v>
      </c>
      <c r="C1261" s="192" t="str">
        <f t="shared" si="635"/>
        <v>MERC CAPEX Approval in MTR Order 296 of 2019</v>
      </c>
      <c r="D1261" s="183" t="str">
        <f t="shared" si="635"/>
        <v>-</v>
      </c>
      <c r="E1261" s="28">
        <f t="shared" si="635"/>
        <v>0</v>
      </c>
      <c r="F1261" s="404">
        <f t="shared" si="624"/>
        <v>1.2410745000000012</v>
      </c>
      <c r="G1261" s="404">
        <f t="shared" si="625"/>
        <v>1.3549000000000009</v>
      </c>
      <c r="H1261" s="404">
        <f t="shared" si="626"/>
        <v>-0.11382549999999969</v>
      </c>
      <c r="I1261" s="404">
        <f>'F4.2'!X81</f>
        <v>0</v>
      </c>
      <c r="J1261" s="404">
        <f>'F4.2'!AW81</f>
        <v>0</v>
      </c>
      <c r="K1261" s="405"/>
      <c r="L1261" s="405"/>
      <c r="M1261" s="404">
        <f t="shared" si="627"/>
        <v>0</v>
      </c>
      <c r="N1261" s="404">
        <f t="shared" si="628"/>
        <v>-0.11382549999999969</v>
      </c>
    </row>
    <row r="1262" spans="1:14" ht="30" hidden="1" outlineLevel="1">
      <c r="A1262" s="68">
        <f t="shared" ref="A1262:E1262" si="636">A869</f>
        <v>3</v>
      </c>
      <c r="B1262" s="122" t="str">
        <f t="shared" si="636"/>
        <v>Conveyor 09, 10 &amp; TP 06</v>
      </c>
      <c r="C1262" s="192" t="str">
        <f t="shared" si="636"/>
        <v>MERC CAPEX Approval in MTR Order 296 of 2019</v>
      </c>
      <c r="D1262" s="183" t="str">
        <f t="shared" si="636"/>
        <v>-</v>
      </c>
      <c r="E1262" s="28">
        <f t="shared" si="636"/>
        <v>0</v>
      </c>
      <c r="F1262" s="404">
        <f t="shared" si="624"/>
        <v>14.560539259999999</v>
      </c>
      <c r="G1262" s="404">
        <f t="shared" si="625"/>
        <v>12.129999999999999</v>
      </c>
      <c r="H1262" s="404">
        <f t="shared" si="626"/>
        <v>2.4305392599999998</v>
      </c>
      <c r="I1262" s="404">
        <f>'F4.2'!X82</f>
        <v>0</v>
      </c>
      <c r="J1262" s="404">
        <f>'F4.2'!AW82</f>
        <v>0</v>
      </c>
      <c r="K1262" s="405"/>
      <c r="L1262" s="405"/>
      <c r="M1262" s="404">
        <f t="shared" si="627"/>
        <v>0</v>
      </c>
      <c r="N1262" s="404">
        <f t="shared" si="628"/>
        <v>2.4305392599999998</v>
      </c>
    </row>
    <row r="1263" spans="1:14" ht="30" hidden="1" outlineLevel="1">
      <c r="A1263" s="68">
        <f t="shared" ref="A1263:E1263" si="637">A870</f>
        <v>4</v>
      </c>
      <c r="B1263" s="122" t="str">
        <f t="shared" si="637"/>
        <v>Finishing item</v>
      </c>
      <c r="C1263" s="192" t="str">
        <f t="shared" si="637"/>
        <v>MERC CAPEX Approval in MTR Order 296 of 2019</v>
      </c>
      <c r="D1263" s="183" t="str">
        <f t="shared" si="637"/>
        <v>-</v>
      </c>
      <c r="E1263" s="28">
        <f t="shared" si="637"/>
        <v>0</v>
      </c>
      <c r="F1263" s="404">
        <f t="shared" si="624"/>
        <v>8.0849650400000002</v>
      </c>
      <c r="G1263" s="404">
        <f t="shared" si="625"/>
        <v>4.6505999999999998</v>
      </c>
      <c r="H1263" s="404">
        <f t="shared" si="626"/>
        <v>3.4343650400000003</v>
      </c>
      <c r="I1263" s="404">
        <f>'F4.2'!X83</f>
        <v>0</v>
      </c>
      <c r="J1263" s="404">
        <f>'F4.2'!AW83</f>
        <v>0</v>
      </c>
      <c r="K1263" s="405"/>
      <c r="L1263" s="405"/>
      <c r="M1263" s="404">
        <f t="shared" si="627"/>
        <v>0</v>
      </c>
      <c r="N1263" s="404">
        <f t="shared" si="628"/>
        <v>3.4343650400000003</v>
      </c>
    </row>
    <row r="1264" spans="1:14" ht="30" hidden="1" outlineLevel="1">
      <c r="A1264" s="68">
        <f t="shared" ref="A1264:E1264" si="638">A871</f>
        <v>5</v>
      </c>
      <c r="B1264" s="122" t="str">
        <f t="shared" si="638"/>
        <v>Drain &amp; nala</v>
      </c>
      <c r="C1264" s="192" t="str">
        <f t="shared" si="638"/>
        <v>MERC CAPEX Approval in MTR Order 296 of 2019</v>
      </c>
      <c r="D1264" s="183" t="str">
        <f t="shared" si="638"/>
        <v>-</v>
      </c>
      <c r="E1264" s="28">
        <f t="shared" si="638"/>
        <v>0</v>
      </c>
      <c r="F1264" s="404">
        <f t="shared" si="624"/>
        <v>5.08483324</v>
      </c>
      <c r="G1264" s="404">
        <f t="shared" si="625"/>
        <v>11.79</v>
      </c>
      <c r="H1264" s="404">
        <f t="shared" si="626"/>
        <v>-6.7051667599999991</v>
      </c>
      <c r="I1264" s="404">
        <f>'F4.2'!X84</f>
        <v>0</v>
      </c>
      <c r="J1264" s="404">
        <f>'F4.2'!AW84</f>
        <v>0</v>
      </c>
      <c r="K1264" s="405"/>
      <c r="L1264" s="405"/>
      <c r="M1264" s="404">
        <f t="shared" si="627"/>
        <v>0</v>
      </c>
      <c r="N1264" s="404">
        <f t="shared" si="628"/>
        <v>-6.7051667599999991</v>
      </c>
    </row>
    <row r="1265" spans="1:16" ht="30" hidden="1" outlineLevel="1">
      <c r="A1265" s="68">
        <f t="shared" ref="A1265:E1265" si="639">A872</f>
        <v>6</v>
      </c>
      <c r="B1265" s="122" t="str">
        <f t="shared" si="639"/>
        <v>Internal roads</v>
      </c>
      <c r="C1265" s="192" t="str">
        <f t="shared" si="639"/>
        <v>MERC CAPEX Approval in MTR Order 296 of 2019</v>
      </c>
      <c r="D1265" s="183" t="str">
        <f t="shared" si="639"/>
        <v>-</v>
      </c>
      <c r="E1265" s="28">
        <f t="shared" si="639"/>
        <v>0</v>
      </c>
      <c r="F1265" s="404">
        <f t="shared" si="624"/>
        <v>9.7521449799999989</v>
      </c>
      <c r="G1265" s="404">
        <f t="shared" si="625"/>
        <v>1.5</v>
      </c>
      <c r="H1265" s="404">
        <f t="shared" si="626"/>
        <v>8.2521449799999989</v>
      </c>
      <c r="I1265" s="404">
        <f>'F4.2'!X85</f>
        <v>0</v>
      </c>
      <c r="J1265" s="404">
        <f>'F4.2'!AW85</f>
        <v>0</v>
      </c>
      <c r="K1265" s="405"/>
      <c r="L1265" s="405"/>
      <c r="M1265" s="404">
        <f t="shared" si="627"/>
        <v>0</v>
      </c>
      <c r="N1265" s="404">
        <f t="shared" si="628"/>
        <v>8.2521449799999989</v>
      </c>
    </row>
    <row r="1266" spans="1:16" ht="30" hidden="1" outlineLevel="1">
      <c r="A1266" s="68">
        <f t="shared" ref="A1266:E1266" si="640">A873</f>
        <v>7</v>
      </c>
      <c r="B1266" s="122" t="str">
        <f t="shared" si="640"/>
        <v>Stacker &amp; reclaimer</v>
      </c>
      <c r="C1266" s="192" t="str">
        <f t="shared" si="640"/>
        <v>MERC CAPEX Approval in MTR Order 296 of 2019</v>
      </c>
      <c r="D1266" s="183" t="str">
        <f t="shared" si="640"/>
        <v>-</v>
      </c>
      <c r="E1266" s="28">
        <f t="shared" si="640"/>
        <v>0</v>
      </c>
      <c r="F1266" s="404">
        <f t="shared" si="624"/>
        <v>1.1626842399999999</v>
      </c>
      <c r="G1266" s="404">
        <f t="shared" si="625"/>
        <v>0</v>
      </c>
      <c r="H1266" s="404">
        <f t="shared" si="626"/>
        <v>1.1626842399999999</v>
      </c>
      <c r="I1266" s="404">
        <f>'F4.2'!X86</f>
        <v>0</v>
      </c>
      <c r="J1266" s="404">
        <f>'F4.2'!AW86</f>
        <v>0</v>
      </c>
      <c r="K1266" s="405"/>
      <c r="L1266" s="405"/>
      <c r="M1266" s="404">
        <f t="shared" si="627"/>
        <v>0</v>
      </c>
      <c r="N1266" s="404">
        <f t="shared" si="628"/>
        <v>1.1626842399999999</v>
      </c>
    </row>
    <row r="1267" spans="1:16" ht="15.75" hidden="1" outlineLevel="1">
      <c r="A1267" s="205">
        <f t="shared" ref="A1267:E1267" si="641">A874</f>
        <v>0</v>
      </c>
      <c r="B1267" s="206" t="str">
        <f t="shared" si="641"/>
        <v>Other Add Cap</v>
      </c>
      <c r="C1267" s="208">
        <f t="shared" si="641"/>
        <v>0</v>
      </c>
      <c r="D1267" s="210" t="str">
        <f t="shared" si="641"/>
        <v>-</v>
      </c>
      <c r="E1267" s="204">
        <f t="shared" si="641"/>
        <v>0</v>
      </c>
      <c r="F1267" s="404">
        <f t="shared" si="624"/>
        <v>0</v>
      </c>
      <c r="G1267" s="404">
        <f t="shared" si="625"/>
        <v>0</v>
      </c>
      <c r="H1267" s="404">
        <f t="shared" si="626"/>
        <v>0</v>
      </c>
      <c r="I1267" s="404">
        <f>'F4.2'!X87</f>
        <v>0</v>
      </c>
      <c r="J1267" s="404">
        <f>'F4.2'!AW87</f>
        <v>0</v>
      </c>
      <c r="K1267" s="405"/>
      <c r="L1267" s="405"/>
      <c r="M1267" s="404">
        <f t="shared" si="627"/>
        <v>0</v>
      </c>
      <c r="N1267" s="404">
        <f t="shared" si="628"/>
        <v>0</v>
      </c>
    </row>
    <row r="1268" spans="1:16" ht="15.75" hidden="1" outlineLevel="1">
      <c r="A1268" s="53">
        <f t="shared" ref="A1268:E1268" si="642">A875</f>
        <v>0</v>
      </c>
      <c r="B1268" s="235" t="str">
        <f t="shared" si="642"/>
        <v>Laboratory set up</v>
      </c>
      <c r="C1268" s="185" t="str">
        <f t="shared" si="642"/>
        <v>Add Cap (As per 296 of 2019)</v>
      </c>
      <c r="D1268" s="183" t="str">
        <f t="shared" si="642"/>
        <v>-</v>
      </c>
      <c r="E1268" s="229">
        <f t="shared" si="642"/>
        <v>0</v>
      </c>
      <c r="F1268" s="404">
        <f t="shared" si="624"/>
        <v>0</v>
      </c>
      <c r="G1268" s="404">
        <f t="shared" si="625"/>
        <v>0</v>
      </c>
      <c r="H1268" s="404">
        <f t="shared" si="626"/>
        <v>0</v>
      </c>
      <c r="I1268" s="404">
        <f>'F4.2'!X88</f>
        <v>0</v>
      </c>
      <c r="J1268" s="404">
        <f>'F4.2'!AW88</f>
        <v>0</v>
      </c>
      <c r="K1268" s="405"/>
      <c r="L1268" s="405"/>
      <c r="M1268" s="404">
        <f t="shared" si="627"/>
        <v>0</v>
      </c>
      <c r="N1268" s="404">
        <f t="shared" si="628"/>
        <v>0</v>
      </c>
    </row>
    <row r="1269" spans="1:16" ht="31.5" hidden="1" outlineLevel="1">
      <c r="A1269" s="53">
        <f t="shared" ref="A1269:E1269" si="643">A876</f>
        <v>1</v>
      </c>
      <c r="B1269" s="236" t="str">
        <f t="shared" si="643"/>
        <v>Supply of Analytical Instruments for condition monitoring Laboratory for 1X250 MW of   NPTPS, Parli-V.</v>
      </c>
      <c r="C1269" s="185" t="str">
        <f t="shared" si="643"/>
        <v>Add Cap (As per 296 of 2019)</v>
      </c>
      <c r="D1269" s="188" t="str">
        <f t="shared" si="643"/>
        <v>-</v>
      </c>
      <c r="E1269" s="57">
        <f t="shared" si="643"/>
        <v>0.5</v>
      </c>
      <c r="F1269" s="404">
        <f t="shared" si="624"/>
        <v>0.49655460000000001</v>
      </c>
      <c r="G1269" s="404">
        <f t="shared" si="625"/>
        <v>0.49655460000000001</v>
      </c>
      <c r="H1269" s="404">
        <f t="shared" si="626"/>
        <v>0</v>
      </c>
      <c r="I1269" s="404">
        <f>'F4.2'!X89</f>
        <v>0</v>
      </c>
      <c r="J1269" s="404">
        <f>'F4.2'!AW89</f>
        <v>0</v>
      </c>
      <c r="K1269" s="405"/>
      <c r="L1269" s="405"/>
      <c r="M1269" s="404">
        <f t="shared" si="627"/>
        <v>0</v>
      </c>
      <c r="N1269" s="404">
        <f t="shared" si="628"/>
        <v>0</v>
      </c>
    </row>
    <row r="1270" spans="1:16" ht="31.5" hidden="1" outlineLevel="1">
      <c r="A1270" s="53">
        <f t="shared" ref="A1270:E1270" si="644">A877</f>
        <v>2</v>
      </c>
      <c r="B1270" s="236" t="str">
        <f t="shared" si="644"/>
        <v>Supply of Analytical Instruments for Water Analysis Laboratory for 1X250 MW of   NPTPS, Parli-V</v>
      </c>
      <c r="C1270" s="185" t="str">
        <f t="shared" si="644"/>
        <v>Add Cap (As per 296 of 2019)</v>
      </c>
      <c r="D1270" s="183" t="str">
        <f t="shared" si="644"/>
        <v>-</v>
      </c>
      <c r="E1270" s="57">
        <f t="shared" si="644"/>
        <v>1.23</v>
      </c>
      <c r="F1270" s="404">
        <f t="shared" si="624"/>
        <v>0.29846889999999998</v>
      </c>
      <c r="G1270" s="404">
        <f t="shared" si="625"/>
        <v>0.29846889999999998</v>
      </c>
      <c r="H1270" s="404">
        <f t="shared" si="626"/>
        <v>0</v>
      </c>
      <c r="I1270" s="404">
        <f>'F4.2'!X90</f>
        <v>0</v>
      </c>
      <c r="J1270" s="404">
        <f>'F4.2'!AW90</f>
        <v>0</v>
      </c>
      <c r="K1270" s="405"/>
      <c r="L1270" s="405"/>
      <c r="M1270" s="404">
        <f t="shared" si="627"/>
        <v>0</v>
      </c>
      <c r="N1270" s="404">
        <f t="shared" si="628"/>
        <v>0</v>
      </c>
    </row>
    <row r="1271" spans="1:16" ht="31.5" hidden="1" outlineLevel="1">
      <c r="A1271" s="53">
        <f t="shared" ref="A1271:E1271" si="645">A878</f>
        <v>3</v>
      </c>
      <c r="B1271" s="236" t="str">
        <f t="shared" si="645"/>
        <v>Supply of Analytical Instruments for Environment Laboratory for 1 x 250 MW, NPTPS, Parli-V.</v>
      </c>
      <c r="C1271" s="185" t="str">
        <f t="shared" si="645"/>
        <v>Add Cap (As per 296 of 2019)</v>
      </c>
      <c r="D1271" s="188" t="str">
        <f t="shared" si="645"/>
        <v>-</v>
      </c>
      <c r="E1271" s="57">
        <f t="shared" si="645"/>
        <v>0.39</v>
      </c>
      <c r="F1271" s="404">
        <f t="shared" si="624"/>
        <v>0.36579919999999999</v>
      </c>
      <c r="G1271" s="404">
        <f t="shared" si="625"/>
        <v>0.36579919999999999</v>
      </c>
      <c r="H1271" s="404">
        <f t="shared" si="626"/>
        <v>0</v>
      </c>
      <c r="I1271" s="404">
        <f>'F4.2'!X91</f>
        <v>0</v>
      </c>
      <c r="J1271" s="404">
        <f>'F4.2'!AW91</f>
        <v>0</v>
      </c>
      <c r="K1271" s="405"/>
      <c r="L1271" s="405"/>
      <c r="M1271" s="404">
        <f t="shared" si="627"/>
        <v>0</v>
      </c>
      <c r="N1271" s="404">
        <f t="shared" si="628"/>
        <v>0</v>
      </c>
    </row>
    <row r="1272" spans="1:16" ht="31.5" hidden="1" outlineLevel="1">
      <c r="A1272" s="53">
        <f t="shared" ref="A1272:E1272" si="646">A879</f>
        <v>4</v>
      </c>
      <c r="B1272" s="236" t="str">
        <f t="shared" si="646"/>
        <v>Supply of Analytical Instruments for Precision Laboratory for 1 x 250 MW, NPTPS, Parli-V.</v>
      </c>
      <c r="C1272" s="185" t="str">
        <f t="shared" si="646"/>
        <v>Add Cap (As per 296 of 2019)</v>
      </c>
      <c r="D1272" s="183" t="str">
        <f t="shared" si="646"/>
        <v>-</v>
      </c>
      <c r="E1272" s="57">
        <f t="shared" si="646"/>
        <v>1</v>
      </c>
      <c r="F1272" s="404">
        <f t="shared" si="624"/>
        <v>0</v>
      </c>
      <c r="G1272" s="404">
        <f t="shared" si="625"/>
        <v>0</v>
      </c>
      <c r="H1272" s="404">
        <f t="shared" si="626"/>
        <v>0</v>
      </c>
      <c r="I1272" s="404">
        <f>'F4.2'!X92</f>
        <v>0</v>
      </c>
      <c r="J1272" s="404">
        <f>'F4.2'!AW92</f>
        <v>0</v>
      </c>
      <c r="K1272" s="405"/>
      <c r="L1272" s="405"/>
      <c r="M1272" s="404">
        <f t="shared" si="627"/>
        <v>0</v>
      </c>
      <c r="N1272" s="404">
        <f t="shared" si="628"/>
        <v>0</v>
      </c>
    </row>
    <row r="1273" spans="1:16" ht="31.5" hidden="1" outlineLevel="1">
      <c r="A1273" s="53">
        <f t="shared" ref="A1273:E1273" si="647">A880</f>
        <v>5</v>
      </c>
      <c r="B1273" s="236" t="str">
        <f t="shared" si="647"/>
        <v>Supply of Analytical Instruments for General Laboratory of Water Treatment Plant of 1 x 250 MW, NPTPS, Parli-V.</v>
      </c>
      <c r="C1273" s="185" t="str">
        <f t="shared" si="647"/>
        <v>Add Cap (As per 296 of 2019)</v>
      </c>
      <c r="D1273" s="183" t="str">
        <f t="shared" si="647"/>
        <v>-</v>
      </c>
      <c r="E1273" s="57">
        <f t="shared" si="647"/>
        <v>0.93</v>
      </c>
      <c r="F1273" s="404">
        <f t="shared" si="624"/>
        <v>0</v>
      </c>
      <c r="G1273" s="404">
        <f t="shared" si="625"/>
        <v>0</v>
      </c>
      <c r="H1273" s="404">
        <f t="shared" si="626"/>
        <v>0</v>
      </c>
      <c r="I1273" s="404">
        <f>'F4.2'!X93</f>
        <v>0</v>
      </c>
      <c r="J1273" s="404">
        <f>'F4.2'!AW93</f>
        <v>0</v>
      </c>
      <c r="K1273" s="405"/>
      <c r="L1273" s="405"/>
      <c r="M1273" s="404">
        <f t="shared" si="627"/>
        <v>0</v>
      </c>
      <c r="N1273" s="404">
        <f t="shared" si="628"/>
        <v>0</v>
      </c>
    </row>
    <row r="1274" spans="1:16" ht="31.5" hidden="1" outlineLevel="1">
      <c r="A1274" s="53">
        <f t="shared" ref="A1274:E1274" si="648">A881</f>
        <v>6</v>
      </c>
      <c r="B1274" s="236" t="str">
        <f t="shared" si="648"/>
        <v>Supply of Corrosion Monitor/Meter, Corrosion Coupon &amp; Coupon Rack for 1X250 MW of   NPTPS, Parli-V.</v>
      </c>
      <c r="C1274" s="185" t="str">
        <f t="shared" si="648"/>
        <v>Add Cap (As per 296 of 2019)</v>
      </c>
      <c r="D1274" s="183" t="str">
        <f t="shared" si="648"/>
        <v>-</v>
      </c>
      <c r="E1274" s="57">
        <f t="shared" si="648"/>
        <v>0.34</v>
      </c>
      <c r="F1274" s="404">
        <f t="shared" si="624"/>
        <v>0.347356836</v>
      </c>
      <c r="G1274" s="404">
        <f t="shared" si="625"/>
        <v>0.347356836</v>
      </c>
      <c r="H1274" s="404">
        <f t="shared" si="626"/>
        <v>0</v>
      </c>
      <c r="I1274" s="404">
        <f>'F4.2'!X94</f>
        <v>0</v>
      </c>
      <c r="J1274" s="404">
        <f>'F4.2'!AW94</f>
        <v>0</v>
      </c>
      <c r="K1274" s="405"/>
      <c r="L1274" s="405"/>
      <c r="M1274" s="404">
        <f t="shared" si="627"/>
        <v>0</v>
      </c>
      <c r="N1274" s="404">
        <f t="shared" si="628"/>
        <v>0</v>
      </c>
    </row>
    <row r="1275" spans="1:16" ht="31.5" hidden="1" outlineLevel="1">
      <c r="A1275" s="53">
        <f t="shared" ref="A1275:E1275" si="649">A882</f>
        <v>7</v>
      </c>
      <c r="B1275" s="237" t="str">
        <f t="shared" si="649"/>
        <v>Supply of Analytical Instruments for Coal Analysis Laboratory for 1X250 MW of   NPTPS, Parli-V</v>
      </c>
      <c r="C1275" s="185" t="str">
        <f t="shared" si="649"/>
        <v>Add Cap (As per 296 of 2019)</v>
      </c>
      <c r="D1275" s="183" t="str">
        <f t="shared" si="649"/>
        <v>-</v>
      </c>
      <c r="E1275" s="57">
        <f t="shared" si="649"/>
        <v>1.65</v>
      </c>
      <c r="F1275" s="404">
        <f t="shared" si="624"/>
        <v>0.39444410000000002</v>
      </c>
      <c r="G1275" s="404">
        <f t="shared" si="625"/>
        <v>0.39444410000000002</v>
      </c>
      <c r="H1275" s="404">
        <f t="shared" si="626"/>
        <v>0</v>
      </c>
      <c r="I1275" s="404">
        <f>'F4.2'!X95</f>
        <v>0</v>
      </c>
      <c r="J1275" s="404">
        <f>'F4.2'!AW95</f>
        <v>0</v>
      </c>
      <c r="K1275" s="405"/>
      <c r="L1275" s="405"/>
      <c r="M1275" s="404">
        <f t="shared" si="627"/>
        <v>0</v>
      </c>
      <c r="N1275" s="404">
        <f t="shared" si="628"/>
        <v>0</v>
      </c>
      <c r="O1275" s="270">
        <f t="shared" ref="O1275:O1277" si="650">MAX(0,IF(M1275=0,0,IF(G1275+M1275&lt;E1275,M1275,E1275-G1275)))</f>
        <v>0</v>
      </c>
      <c r="P1275" s="27">
        <f t="shared" ref="P1275:P1277" si="651">M1275-O1275</f>
        <v>0</v>
      </c>
    </row>
    <row r="1276" spans="1:16" ht="15.75" hidden="1" outlineLevel="1">
      <c r="A1276" s="53">
        <f t="shared" ref="A1276:E1276" si="652">A883</f>
        <v>9</v>
      </c>
      <c r="B1276" s="235" t="str">
        <f t="shared" si="652"/>
        <v>Grade slab (WTP Area)</v>
      </c>
      <c r="C1276" s="185" t="str">
        <f t="shared" si="652"/>
        <v>Add Cap (As per 296 of 2019)</v>
      </c>
      <c r="D1276" s="183" t="str">
        <f t="shared" si="652"/>
        <v>-</v>
      </c>
      <c r="E1276" s="229">
        <f t="shared" si="652"/>
        <v>1</v>
      </c>
      <c r="F1276" s="404">
        <f t="shared" si="624"/>
        <v>0.99752063400000002</v>
      </c>
      <c r="G1276" s="404">
        <f t="shared" si="625"/>
        <v>0.99752063400000002</v>
      </c>
      <c r="H1276" s="404">
        <f t="shared" si="626"/>
        <v>0</v>
      </c>
      <c r="I1276" s="404">
        <f>'F4.2'!X96</f>
        <v>0</v>
      </c>
      <c r="J1276" s="404">
        <f>'F4.2'!AW96</f>
        <v>0</v>
      </c>
      <c r="K1276" s="405"/>
      <c r="L1276" s="405"/>
      <c r="M1276" s="404">
        <f t="shared" si="627"/>
        <v>0</v>
      </c>
      <c r="N1276" s="404">
        <f t="shared" si="628"/>
        <v>0</v>
      </c>
      <c r="O1276" s="270">
        <f t="shared" si="650"/>
        <v>0</v>
      </c>
      <c r="P1276" s="27">
        <f t="shared" si="651"/>
        <v>0</v>
      </c>
    </row>
    <row r="1277" spans="1:16" ht="15.75" hidden="1" outlineLevel="1">
      <c r="A1277" s="53">
        <f t="shared" ref="A1277:E1277" si="653">A884</f>
        <v>10</v>
      </c>
      <c r="B1277" s="235" t="str">
        <f t="shared" si="653"/>
        <v>Grade slab (Near AHP Building)</v>
      </c>
      <c r="C1277" s="185" t="str">
        <f t="shared" si="653"/>
        <v>Add Cap (As per 296 of 2019)</v>
      </c>
      <c r="D1277" s="183" t="str">
        <f t="shared" si="653"/>
        <v>-</v>
      </c>
      <c r="E1277" s="59">
        <f t="shared" si="653"/>
        <v>0.75</v>
      </c>
      <c r="F1277" s="404">
        <f t="shared" si="624"/>
        <v>0.74556261000000001</v>
      </c>
      <c r="G1277" s="404">
        <f t="shared" si="625"/>
        <v>0.74556261000000001</v>
      </c>
      <c r="H1277" s="404">
        <f t="shared" si="626"/>
        <v>0</v>
      </c>
      <c r="I1277" s="404">
        <f>'F4.2'!X97</f>
        <v>0</v>
      </c>
      <c r="J1277" s="404">
        <f>'F4.2'!AW97</f>
        <v>0</v>
      </c>
      <c r="K1277" s="405"/>
      <c r="L1277" s="405"/>
      <c r="M1277" s="404">
        <f t="shared" si="627"/>
        <v>0</v>
      </c>
      <c r="N1277" s="404">
        <f t="shared" si="628"/>
        <v>0</v>
      </c>
      <c r="O1277" s="270">
        <f t="shared" si="650"/>
        <v>0</v>
      </c>
      <c r="P1277" s="27">
        <f t="shared" si="651"/>
        <v>0</v>
      </c>
    </row>
    <row r="1278" spans="1:16" ht="15.75" hidden="1" outlineLevel="1">
      <c r="A1278" s="54">
        <f t="shared" ref="A1278:E1278" si="654">A885</f>
        <v>11</v>
      </c>
      <c r="B1278" s="238" t="str">
        <f t="shared" si="654"/>
        <v>Temporary shed for empty barrles &amp; filled barrles</v>
      </c>
      <c r="C1278" s="185" t="str">
        <f t="shared" si="654"/>
        <v>Add Cap (As per 296 of 2019)</v>
      </c>
      <c r="D1278" s="188" t="str">
        <f t="shared" si="654"/>
        <v>-</v>
      </c>
      <c r="E1278" s="59">
        <f t="shared" si="654"/>
        <v>0.5</v>
      </c>
      <c r="F1278" s="404">
        <f t="shared" si="624"/>
        <v>0.45635233799999997</v>
      </c>
      <c r="G1278" s="404">
        <f t="shared" si="625"/>
        <v>0.45635233799999997</v>
      </c>
      <c r="H1278" s="404">
        <f t="shared" si="626"/>
        <v>0</v>
      </c>
      <c r="I1278" s="404">
        <f>'F4.2'!X98</f>
        <v>0</v>
      </c>
      <c r="J1278" s="404">
        <f>'F4.2'!AW98</f>
        <v>0</v>
      </c>
      <c r="K1278" s="405"/>
      <c r="L1278" s="405"/>
      <c r="M1278" s="404">
        <f t="shared" si="627"/>
        <v>0</v>
      </c>
      <c r="N1278" s="404">
        <f t="shared" si="628"/>
        <v>0</v>
      </c>
    </row>
    <row r="1279" spans="1:16" ht="15.75" hidden="1" outlineLevel="1">
      <c r="A1279" s="53">
        <f t="shared" ref="A1279:E1279" si="655">A886</f>
        <v>12</v>
      </c>
      <c r="B1279" s="239" t="str">
        <f t="shared" si="655"/>
        <v>Cabins for operators at TP.</v>
      </c>
      <c r="C1279" s="185" t="str">
        <f t="shared" si="655"/>
        <v>Add Cap (As per 296 of 2019)</v>
      </c>
      <c r="D1279" s="183" t="str">
        <f t="shared" si="655"/>
        <v>-</v>
      </c>
      <c r="E1279" s="59">
        <f t="shared" si="655"/>
        <v>0.2</v>
      </c>
      <c r="F1279" s="404">
        <f t="shared" si="624"/>
        <v>0.18583111099999999</v>
      </c>
      <c r="G1279" s="404">
        <f t="shared" si="625"/>
        <v>0.18583111099999999</v>
      </c>
      <c r="H1279" s="404">
        <f t="shared" si="626"/>
        <v>0</v>
      </c>
      <c r="I1279" s="404">
        <f>'F4.2'!X99</f>
        <v>0</v>
      </c>
      <c r="J1279" s="404">
        <f>'F4.2'!AW99</f>
        <v>0</v>
      </c>
      <c r="K1279" s="405"/>
      <c r="L1279" s="405"/>
      <c r="M1279" s="404">
        <f t="shared" si="627"/>
        <v>0</v>
      </c>
      <c r="N1279" s="404">
        <f t="shared" si="628"/>
        <v>0</v>
      </c>
    </row>
    <row r="1280" spans="1:16" ht="15.75" hidden="1" outlineLevel="1">
      <c r="A1280" s="53">
        <f t="shared" ref="A1280:E1280" si="656">A887</f>
        <v>13</v>
      </c>
      <c r="B1280" s="238" t="str">
        <f t="shared" si="656"/>
        <v>Compound wall for isolation of administrative building.</v>
      </c>
      <c r="C1280" s="185" t="str">
        <f t="shared" si="656"/>
        <v>Add Cap (As per 296 of 2019)</v>
      </c>
      <c r="D1280" s="183" t="str">
        <f t="shared" si="656"/>
        <v>-</v>
      </c>
      <c r="E1280" s="59">
        <f t="shared" si="656"/>
        <v>0.5</v>
      </c>
      <c r="F1280" s="404">
        <f t="shared" si="624"/>
        <v>0</v>
      </c>
      <c r="G1280" s="404">
        <f t="shared" si="625"/>
        <v>0</v>
      </c>
      <c r="H1280" s="404">
        <f t="shared" si="626"/>
        <v>0</v>
      </c>
      <c r="I1280" s="404">
        <f>'F4.2'!X100</f>
        <v>0</v>
      </c>
      <c r="J1280" s="404">
        <f>'F4.2'!AW100</f>
        <v>0</v>
      </c>
      <c r="K1280" s="405"/>
      <c r="L1280" s="405"/>
      <c r="M1280" s="404">
        <f t="shared" si="627"/>
        <v>0</v>
      </c>
      <c r="N1280" s="404">
        <f t="shared" si="628"/>
        <v>0</v>
      </c>
    </row>
    <row r="1281" spans="1:14" ht="47.25" hidden="1" outlineLevel="1">
      <c r="A1281" s="53">
        <f t="shared" ref="A1281:E1281" si="657">A888</f>
        <v>14</v>
      </c>
      <c r="B1281" s="239" t="str">
        <f t="shared" si="657"/>
        <v>Work of providing/ fixing of internal partitions of aluminium/Nova palm/glass/wooden for Unit 8 service building &amp; other allied builings in the premises.</v>
      </c>
      <c r="C1281" s="185" t="str">
        <f t="shared" si="657"/>
        <v>Add Cap (As per 296 of 2019)</v>
      </c>
      <c r="D1281" s="183" t="str">
        <f t="shared" si="657"/>
        <v>-</v>
      </c>
      <c r="E1281" s="229">
        <f t="shared" si="657"/>
        <v>0.7</v>
      </c>
      <c r="F1281" s="404">
        <f t="shared" si="624"/>
        <v>0.67356391299999996</v>
      </c>
      <c r="G1281" s="404">
        <f t="shared" si="625"/>
        <v>0.67356391299999996</v>
      </c>
      <c r="H1281" s="404">
        <f t="shared" si="626"/>
        <v>0</v>
      </c>
      <c r="I1281" s="404">
        <f>'F4.2'!X101</f>
        <v>0</v>
      </c>
      <c r="J1281" s="404">
        <f>'F4.2'!AW101</f>
        <v>0</v>
      </c>
      <c r="K1281" s="405"/>
      <c r="L1281" s="405"/>
      <c r="M1281" s="404">
        <f t="shared" si="627"/>
        <v>0</v>
      </c>
      <c r="N1281" s="404">
        <f t="shared" si="628"/>
        <v>0</v>
      </c>
    </row>
    <row r="1282" spans="1:14" ht="45" hidden="1" outlineLevel="1">
      <c r="A1282" s="226">
        <f t="shared" ref="A1282:E1282" si="658">A889</f>
        <v>15</v>
      </c>
      <c r="B1282" s="240" t="str">
        <f t="shared" si="658"/>
        <v>Provision of DM and softening water line interconnection from u-6,7 to u-8 &amp; Provision of recovery of waste water from sandava pump house,NDCT.</v>
      </c>
      <c r="C1282" s="185" t="str">
        <f t="shared" si="658"/>
        <v>Add Cap (As per 296 of 2019)</v>
      </c>
      <c r="D1282" s="183" t="str">
        <f t="shared" si="658"/>
        <v>-</v>
      </c>
      <c r="E1282" s="229">
        <f t="shared" si="658"/>
        <v>3</v>
      </c>
      <c r="F1282" s="404">
        <f t="shared" si="624"/>
        <v>1.0266339840000001</v>
      </c>
      <c r="G1282" s="404">
        <f t="shared" si="625"/>
        <v>1.0266339840000001</v>
      </c>
      <c r="H1282" s="404">
        <f t="shared" si="626"/>
        <v>0</v>
      </c>
      <c r="I1282" s="404">
        <f>'F4.2'!X102</f>
        <v>0</v>
      </c>
      <c r="J1282" s="404">
        <f>'F4.2'!AW102</f>
        <v>0</v>
      </c>
      <c r="K1282" s="405"/>
      <c r="L1282" s="405"/>
      <c r="M1282" s="404">
        <f t="shared" si="627"/>
        <v>0</v>
      </c>
      <c r="N1282" s="404">
        <f t="shared" si="628"/>
        <v>0</v>
      </c>
    </row>
    <row r="1283" spans="1:14" ht="15.75" hidden="1" outlineLevel="1">
      <c r="A1283" s="227">
        <f t="shared" ref="A1283:E1283" si="659">A890</f>
        <v>0</v>
      </c>
      <c r="B1283" s="241">
        <f t="shared" si="659"/>
        <v>0</v>
      </c>
      <c r="C1283" s="185" t="str">
        <f t="shared" si="659"/>
        <v>Add Cap (As per 296 of 2019)</v>
      </c>
      <c r="D1283" s="183" t="str">
        <f t="shared" si="659"/>
        <v>-</v>
      </c>
      <c r="E1283" s="229">
        <f t="shared" si="659"/>
        <v>0</v>
      </c>
      <c r="F1283" s="404">
        <f t="shared" si="624"/>
        <v>1.8371300820000001</v>
      </c>
      <c r="G1283" s="404">
        <f t="shared" si="625"/>
        <v>1.8371300820000001</v>
      </c>
      <c r="H1283" s="404">
        <f t="shared" si="626"/>
        <v>0</v>
      </c>
      <c r="I1283" s="404">
        <f>'F4.2'!X103</f>
        <v>0</v>
      </c>
      <c r="J1283" s="404">
        <f>'F4.2'!AW103</f>
        <v>0</v>
      </c>
      <c r="K1283" s="405"/>
      <c r="L1283" s="405"/>
      <c r="M1283" s="404">
        <f t="shared" si="627"/>
        <v>0</v>
      </c>
      <c r="N1283" s="404">
        <f t="shared" si="628"/>
        <v>0</v>
      </c>
    </row>
    <row r="1284" spans="1:14" ht="15.75" hidden="1" outlineLevel="1">
      <c r="A1284" s="53">
        <f t="shared" ref="A1284:E1284" si="660">A891</f>
        <v>16</v>
      </c>
      <c r="B1284" s="242" t="str">
        <f t="shared" si="660"/>
        <v xml:space="preserve"> Hydraulic drive system modification.    </v>
      </c>
      <c r="C1284" s="185" t="str">
        <f t="shared" si="660"/>
        <v>Add Cap (As per 296 of 2019)</v>
      </c>
      <c r="D1284" s="183" t="str">
        <f t="shared" si="660"/>
        <v>-</v>
      </c>
      <c r="E1284" s="56">
        <f t="shared" si="660"/>
        <v>2.5</v>
      </c>
      <c r="F1284" s="404">
        <f t="shared" si="624"/>
        <v>2.4383865259999999</v>
      </c>
      <c r="G1284" s="404">
        <f t="shared" si="625"/>
        <v>2.4383865259999999</v>
      </c>
      <c r="H1284" s="404">
        <f t="shared" si="626"/>
        <v>0</v>
      </c>
      <c r="I1284" s="404">
        <f>'F4.2'!X104</f>
        <v>0</v>
      </c>
      <c r="J1284" s="404">
        <f>'F4.2'!AW104</f>
        <v>0</v>
      </c>
      <c r="K1284" s="405"/>
      <c r="L1284" s="405"/>
      <c r="M1284" s="404">
        <f t="shared" si="627"/>
        <v>0</v>
      </c>
      <c r="N1284" s="404">
        <f t="shared" si="628"/>
        <v>0</v>
      </c>
    </row>
    <row r="1285" spans="1:14" ht="15.75" hidden="1" outlineLevel="1">
      <c r="A1285" s="53">
        <f t="shared" ref="A1285:E1285" si="661">A892</f>
        <v>17</v>
      </c>
      <c r="B1285" s="242" t="str">
        <f t="shared" si="661"/>
        <v xml:space="preserve">Link conveyor from Con-2 of U-6/7 to Con.-2AB of U-8. </v>
      </c>
      <c r="C1285" s="185" t="str">
        <f t="shared" si="661"/>
        <v>Add Cap (As per 296 of 2019)</v>
      </c>
      <c r="D1285" s="183" t="str">
        <f t="shared" si="661"/>
        <v>-</v>
      </c>
      <c r="E1285" s="56">
        <f t="shared" si="661"/>
        <v>3.7</v>
      </c>
      <c r="F1285" s="404">
        <f t="shared" si="624"/>
        <v>4.6434434319999998</v>
      </c>
      <c r="G1285" s="404">
        <f t="shared" si="625"/>
        <v>22.656371991</v>
      </c>
      <c r="H1285" s="404">
        <f t="shared" si="626"/>
        <v>-18.012928559000002</v>
      </c>
      <c r="I1285" s="404">
        <f>'F4.2'!X105</f>
        <v>0</v>
      </c>
      <c r="J1285" s="404">
        <f>'F4.2'!AW105</f>
        <v>0</v>
      </c>
      <c r="K1285" s="405"/>
      <c r="L1285" s="405"/>
      <c r="M1285" s="404">
        <f t="shared" si="627"/>
        <v>0</v>
      </c>
      <c r="N1285" s="404">
        <f t="shared" si="628"/>
        <v>-18.012928559000002</v>
      </c>
    </row>
    <row r="1286" spans="1:14" ht="15.75" hidden="1" outlineLevel="1">
      <c r="A1286" s="53">
        <f t="shared" ref="A1286:E1286" si="662">A893</f>
        <v>18</v>
      </c>
      <c r="B1286" s="242" t="str">
        <f t="shared" si="662"/>
        <v>Ozone plant for Unit -8</v>
      </c>
      <c r="C1286" s="185" t="str">
        <f t="shared" si="662"/>
        <v>Add Cap (As per 296 of 2019)</v>
      </c>
      <c r="D1286" s="183" t="str">
        <f t="shared" si="662"/>
        <v>-</v>
      </c>
      <c r="E1286" s="56">
        <f t="shared" si="662"/>
        <v>20</v>
      </c>
      <c r="F1286" s="404">
        <f t="shared" si="624"/>
        <v>20.094708300000001</v>
      </c>
      <c r="G1286" s="404">
        <f t="shared" si="625"/>
        <v>2.1929439999999998</v>
      </c>
      <c r="H1286" s="404">
        <f t="shared" si="626"/>
        <v>17.9017643</v>
      </c>
      <c r="I1286" s="404">
        <f>'F4.2'!X106</f>
        <v>0</v>
      </c>
      <c r="J1286" s="404">
        <f>'F4.2'!AW106</f>
        <v>0</v>
      </c>
      <c r="K1286" s="405"/>
      <c r="L1286" s="405"/>
      <c r="M1286" s="404">
        <f t="shared" si="627"/>
        <v>0</v>
      </c>
      <c r="N1286" s="404">
        <f t="shared" si="628"/>
        <v>17.9017643</v>
      </c>
    </row>
    <row r="1287" spans="1:14" ht="15.75" hidden="1" outlineLevel="1">
      <c r="A1287" s="68">
        <f t="shared" ref="A1287:E1287" si="663">A894</f>
        <v>0</v>
      </c>
      <c r="B1287" s="318" t="str">
        <f t="shared" si="663"/>
        <v>IDC</v>
      </c>
      <c r="C1287" s="185">
        <f t="shared" si="663"/>
        <v>0</v>
      </c>
      <c r="D1287" s="183" t="str">
        <f t="shared" si="663"/>
        <v>-</v>
      </c>
      <c r="E1287" s="56">
        <f t="shared" si="663"/>
        <v>0</v>
      </c>
      <c r="F1287" s="404">
        <f t="shared" si="624"/>
        <v>0</v>
      </c>
      <c r="G1287" s="404">
        <f t="shared" si="625"/>
        <v>0</v>
      </c>
      <c r="H1287" s="404">
        <f t="shared" si="626"/>
        <v>0</v>
      </c>
      <c r="I1287" s="404">
        <f>'F4.2'!X107</f>
        <v>0</v>
      </c>
      <c r="J1287" s="404">
        <f>'F4.2'!AW107</f>
        <v>0</v>
      </c>
      <c r="K1287" s="405"/>
      <c r="L1287" s="405"/>
      <c r="M1287" s="404">
        <f t="shared" si="627"/>
        <v>0</v>
      </c>
      <c r="N1287" s="404">
        <f t="shared" si="628"/>
        <v>0</v>
      </c>
    </row>
    <row r="1288" spans="1:14" ht="15.75" hidden="1" outlineLevel="1">
      <c r="A1288" s="53">
        <f t="shared" ref="A1288:E1288" si="664">A895</f>
        <v>19</v>
      </c>
      <c r="B1288" s="235" t="str">
        <f t="shared" si="664"/>
        <v>Water management system</v>
      </c>
      <c r="C1288" s="185" t="str">
        <f t="shared" si="664"/>
        <v>Add Cap (As per 296 of 2019)</v>
      </c>
      <c r="D1288" s="183" t="str">
        <f t="shared" si="664"/>
        <v>-</v>
      </c>
      <c r="E1288" s="229">
        <f t="shared" si="664"/>
        <v>2</v>
      </c>
      <c r="F1288" s="404">
        <f t="shared" si="624"/>
        <v>0</v>
      </c>
      <c r="G1288" s="404">
        <f t="shared" si="625"/>
        <v>0</v>
      </c>
      <c r="H1288" s="404">
        <f t="shared" si="626"/>
        <v>0</v>
      </c>
      <c r="I1288" s="404">
        <f>'F4.2'!X108</f>
        <v>0</v>
      </c>
      <c r="J1288" s="404">
        <f>'F4.2'!AW108</f>
        <v>0</v>
      </c>
      <c r="K1288" s="405"/>
      <c r="L1288" s="405"/>
      <c r="M1288" s="404">
        <f t="shared" si="627"/>
        <v>0</v>
      </c>
      <c r="N1288" s="404">
        <f t="shared" si="628"/>
        <v>0</v>
      </c>
    </row>
    <row r="1289" spans="1:14" ht="31.5" hidden="1" outlineLevel="1">
      <c r="A1289" s="224" t="str">
        <f t="shared" ref="A1289:E1289" si="665">A896</f>
        <v>8, 20</v>
      </c>
      <c r="B1289" s="243" t="str">
        <f t="shared" si="665"/>
        <v>Procurement &amp; Installation of EMS system at Unit-8 NPTPS Parli-Vaijnath</v>
      </c>
      <c r="C1289" s="185" t="str">
        <f t="shared" si="665"/>
        <v>Add Cap (As per 296 of 2019)</v>
      </c>
      <c r="D1289" s="188" t="str">
        <f t="shared" si="665"/>
        <v>-</v>
      </c>
      <c r="E1289" s="225">
        <f t="shared" si="665"/>
        <v>1</v>
      </c>
      <c r="F1289" s="404">
        <f t="shared" si="624"/>
        <v>0.144170512</v>
      </c>
      <c r="G1289" s="404">
        <f t="shared" si="625"/>
        <v>0.144170512</v>
      </c>
      <c r="H1289" s="404">
        <f t="shared" si="626"/>
        <v>0</v>
      </c>
      <c r="I1289" s="404">
        <f>'F4.2'!X109</f>
        <v>0</v>
      </c>
      <c r="J1289" s="404">
        <f>'F4.2'!AW109</f>
        <v>0</v>
      </c>
      <c r="K1289" s="405"/>
      <c r="L1289" s="405"/>
      <c r="M1289" s="404">
        <f t="shared" si="627"/>
        <v>0</v>
      </c>
      <c r="N1289" s="404">
        <f t="shared" si="628"/>
        <v>0</v>
      </c>
    </row>
    <row r="1290" spans="1:14" ht="31.5" hidden="1" outlineLevel="1">
      <c r="A1290" s="53">
        <f t="shared" ref="A1290:E1290" si="666">A897</f>
        <v>21</v>
      </c>
      <c r="B1290" s="244" t="str">
        <f t="shared" si="666"/>
        <v>Conveyor-5 of  stacking/reclaiming belt double drive arrangement.</v>
      </c>
      <c r="C1290" s="185" t="str">
        <f t="shared" si="666"/>
        <v>Add Cap (As per 296 of 2019)</v>
      </c>
      <c r="D1290" s="183" t="str">
        <f t="shared" si="666"/>
        <v>-</v>
      </c>
      <c r="E1290" s="58">
        <f t="shared" si="666"/>
        <v>2</v>
      </c>
      <c r="F1290" s="404">
        <f t="shared" si="624"/>
        <v>2.0431699999999999</v>
      </c>
      <c r="G1290" s="404">
        <f t="shared" si="625"/>
        <v>2.0431699999999999</v>
      </c>
      <c r="H1290" s="404">
        <f t="shared" si="626"/>
        <v>0</v>
      </c>
      <c r="I1290" s="404">
        <f>'F4.2'!X110</f>
        <v>0</v>
      </c>
      <c r="J1290" s="404">
        <f>'F4.2'!AW110</f>
        <v>0</v>
      </c>
      <c r="K1290" s="405"/>
      <c r="L1290" s="405"/>
      <c r="M1290" s="404">
        <f t="shared" si="627"/>
        <v>0</v>
      </c>
      <c r="N1290" s="404">
        <f t="shared" si="628"/>
        <v>0</v>
      </c>
    </row>
    <row r="1291" spans="1:14" ht="15.75" hidden="1" outlineLevel="1">
      <c r="A1291" s="53">
        <f t="shared" ref="A1291:E1291" si="667">A898</f>
        <v>22</v>
      </c>
      <c r="B1291" s="235" t="str">
        <f t="shared" si="667"/>
        <v>Chemical lab building</v>
      </c>
      <c r="C1291" s="185" t="str">
        <f t="shared" si="667"/>
        <v>Add Cap (As per 296 of 2019)</v>
      </c>
      <c r="D1291" s="183" t="str">
        <f t="shared" si="667"/>
        <v>-</v>
      </c>
      <c r="E1291" s="59">
        <f t="shared" si="667"/>
        <v>1.5</v>
      </c>
      <c r="F1291" s="404">
        <f t="shared" si="624"/>
        <v>0</v>
      </c>
      <c r="G1291" s="404">
        <f t="shared" si="625"/>
        <v>0</v>
      </c>
      <c r="H1291" s="404">
        <f t="shared" si="626"/>
        <v>0</v>
      </c>
      <c r="I1291" s="404">
        <f>'F4.2'!X111</f>
        <v>0</v>
      </c>
      <c r="J1291" s="404">
        <f>'F4.2'!AW111</f>
        <v>0</v>
      </c>
      <c r="K1291" s="405"/>
      <c r="L1291" s="405"/>
      <c r="M1291" s="404">
        <f t="shared" si="627"/>
        <v>0</v>
      </c>
      <c r="N1291" s="404">
        <f t="shared" si="628"/>
        <v>0</v>
      </c>
    </row>
    <row r="1292" spans="1:14" ht="15.75" hidden="1" outlineLevel="1">
      <c r="A1292" s="53">
        <f t="shared" ref="A1292:E1292" si="668">A899</f>
        <v>23</v>
      </c>
      <c r="B1292" s="235" t="str">
        <f t="shared" si="668"/>
        <v>Chemical store</v>
      </c>
      <c r="C1292" s="185" t="str">
        <f t="shared" si="668"/>
        <v>Add Cap (As per 296 of 2019)</v>
      </c>
      <c r="D1292" s="183" t="str">
        <f t="shared" si="668"/>
        <v>-</v>
      </c>
      <c r="E1292" s="59">
        <f t="shared" si="668"/>
        <v>2.5</v>
      </c>
      <c r="F1292" s="404">
        <f t="shared" si="624"/>
        <v>0</v>
      </c>
      <c r="G1292" s="404">
        <f t="shared" si="625"/>
        <v>0</v>
      </c>
      <c r="H1292" s="404">
        <f t="shared" si="626"/>
        <v>0</v>
      </c>
      <c r="I1292" s="404">
        <f>'F4.2'!X112</f>
        <v>0</v>
      </c>
      <c r="J1292" s="404">
        <f>'F4.2'!AW112</f>
        <v>0</v>
      </c>
      <c r="K1292" s="405"/>
      <c r="L1292" s="405"/>
      <c r="M1292" s="404">
        <f t="shared" si="627"/>
        <v>0</v>
      </c>
      <c r="N1292" s="404">
        <f t="shared" si="628"/>
        <v>0</v>
      </c>
    </row>
    <row r="1293" spans="1:14" hidden="1" outlineLevel="1">
      <c r="A1293" s="53">
        <f t="shared" ref="A1293:E1293" si="669">A900</f>
        <v>24</v>
      </c>
      <c r="B1293" s="245" t="str">
        <f t="shared" si="669"/>
        <v xml:space="preserve"> Lawn development around NDCT.</v>
      </c>
      <c r="C1293" s="185" t="str">
        <f t="shared" si="669"/>
        <v>Add Cap (As per 296 of 2019)</v>
      </c>
      <c r="D1293" s="188" t="str">
        <f t="shared" si="669"/>
        <v>-</v>
      </c>
      <c r="E1293" s="60">
        <f t="shared" si="669"/>
        <v>0.75</v>
      </c>
      <c r="F1293" s="404">
        <f t="shared" si="624"/>
        <v>0</v>
      </c>
      <c r="G1293" s="404">
        <f t="shared" si="625"/>
        <v>0</v>
      </c>
      <c r="H1293" s="404">
        <f t="shared" si="626"/>
        <v>0</v>
      </c>
      <c r="I1293" s="404">
        <f>'F4.2'!X113</f>
        <v>0</v>
      </c>
      <c r="J1293" s="404">
        <f>'F4.2'!AW113</f>
        <v>0</v>
      </c>
      <c r="K1293" s="405"/>
      <c r="L1293" s="405"/>
      <c r="M1293" s="404">
        <f t="shared" si="627"/>
        <v>0</v>
      </c>
      <c r="N1293" s="404">
        <f t="shared" si="628"/>
        <v>0</v>
      </c>
    </row>
    <row r="1294" spans="1:14" hidden="1" outlineLevel="1">
      <c r="A1294" s="53">
        <f t="shared" ref="A1294:E1294" si="670">A901</f>
        <v>25</v>
      </c>
      <c r="B1294" s="246" t="str">
        <f t="shared" si="670"/>
        <v>Tree plantation &amp; greenery along road side.</v>
      </c>
      <c r="C1294" s="185" t="str">
        <f t="shared" si="670"/>
        <v>Add Cap (As per 296 of 2019)</v>
      </c>
      <c r="D1294" s="183" t="str">
        <f t="shared" si="670"/>
        <v>-</v>
      </c>
      <c r="E1294" s="61">
        <f t="shared" si="670"/>
        <v>0.5</v>
      </c>
      <c r="F1294" s="404">
        <f t="shared" si="624"/>
        <v>0</v>
      </c>
      <c r="G1294" s="404">
        <f t="shared" si="625"/>
        <v>0</v>
      </c>
      <c r="H1294" s="404">
        <f t="shared" si="626"/>
        <v>0</v>
      </c>
      <c r="I1294" s="404">
        <f>'F4.2'!X114</f>
        <v>0</v>
      </c>
      <c r="J1294" s="404">
        <f>'F4.2'!AW114</f>
        <v>0</v>
      </c>
      <c r="K1294" s="405"/>
      <c r="L1294" s="405"/>
      <c r="M1294" s="404">
        <f t="shared" si="627"/>
        <v>0</v>
      </c>
      <c r="N1294" s="404">
        <f t="shared" si="628"/>
        <v>0</v>
      </c>
    </row>
    <row r="1295" spans="1:14" hidden="1" outlineLevel="1">
      <c r="A1295" s="53">
        <f t="shared" ref="A1295:E1295" si="671">A902</f>
        <v>26</v>
      </c>
      <c r="B1295" s="246" t="str">
        <f t="shared" si="671"/>
        <v>Greenery development in area between  WTP &amp; main plant.</v>
      </c>
      <c r="C1295" s="185" t="str">
        <f t="shared" si="671"/>
        <v>Add Cap (As per 296 of 2019)</v>
      </c>
      <c r="D1295" s="183" t="str">
        <f t="shared" si="671"/>
        <v>-</v>
      </c>
      <c r="E1295" s="61">
        <f t="shared" si="671"/>
        <v>1.25</v>
      </c>
      <c r="F1295" s="404">
        <f t="shared" si="624"/>
        <v>0</v>
      </c>
      <c r="G1295" s="404">
        <f t="shared" si="625"/>
        <v>0</v>
      </c>
      <c r="H1295" s="404">
        <f t="shared" si="626"/>
        <v>0</v>
      </c>
      <c r="I1295" s="404">
        <f>'F4.2'!X115</f>
        <v>0</v>
      </c>
      <c r="J1295" s="404">
        <f>'F4.2'!AW115</f>
        <v>0</v>
      </c>
      <c r="K1295" s="405"/>
      <c r="L1295" s="405"/>
      <c r="M1295" s="404">
        <f t="shared" si="627"/>
        <v>0</v>
      </c>
      <c r="N1295" s="404">
        <f t="shared" si="628"/>
        <v>0</v>
      </c>
    </row>
    <row r="1296" spans="1:14" ht="15.75" hidden="1" outlineLevel="1">
      <c r="A1296" s="53">
        <f t="shared" ref="A1296:E1296" si="672">A903</f>
        <v>27</v>
      </c>
      <c r="B1296" s="238" t="str">
        <f t="shared" si="672"/>
        <v>Construction of staff rooms &amp; store for CHP maint..</v>
      </c>
      <c r="C1296" s="185" t="str">
        <f t="shared" si="672"/>
        <v>Add Cap (As per 296 of 2019)</v>
      </c>
      <c r="D1296" s="183" t="str">
        <f t="shared" si="672"/>
        <v>-</v>
      </c>
      <c r="E1296" s="229">
        <f t="shared" si="672"/>
        <v>1</v>
      </c>
      <c r="F1296" s="404">
        <f t="shared" si="624"/>
        <v>0.90702717499999985</v>
      </c>
      <c r="G1296" s="404">
        <f t="shared" si="625"/>
        <v>0.90702717499999996</v>
      </c>
      <c r="H1296" s="404">
        <f t="shared" si="626"/>
        <v>0</v>
      </c>
      <c r="I1296" s="404">
        <f>'F4.2'!X116</f>
        <v>0</v>
      </c>
      <c r="J1296" s="404">
        <f>'F4.2'!AW116</f>
        <v>0</v>
      </c>
      <c r="K1296" s="405"/>
      <c r="L1296" s="405"/>
      <c r="M1296" s="404">
        <f t="shared" si="627"/>
        <v>0</v>
      </c>
      <c r="N1296" s="404">
        <f t="shared" si="628"/>
        <v>0</v>
      </c>
    </row>
    <row r="1297" spans="1:14" ht="15.75" hidden="1" outlineLevel="1">
      <c r="A1297" s="53">
        <f t="shared" ref="A1297:E1297" si="673">A904</f>
        <v>28</v>
      </c>
      <c r="B1297" s="235" t="str">
        <f t="shared" si="673"/>
        <v xml:space="preserve">Dsludg filteration for raw water </v>
      </c>
      <c r="C1297" s="185" t="str">
        <f t="shared" si="673"/>
        <v>Add Cap (As per 296 of 2019)</v>
      </c>
      <c r="D1297" s="183" t="str">
        <f t="shared" si="673"/>
        <v>-</v>
      </c>
      <c r="E1297" s="62">
        <f t="shared" si="673"/>
        <v>17</v>
      </c>
      <c r="F1297" s="404">
        <f t="shared" si="624"/>
        <v>0</v>
      </c>
      <c r="G1297" s="404">
        <f t="shared" si="625"/>
        <v>0</v>
      </c>
      <c r="H1297" s="404">
        <f t="shared" si="626"/>
        <v>0</v>
      </c>
      <c r="I1297" s="404">
        <f>'F4.2'!X117</f>
        <v>0</v>
      </c>
      <c r="J1297" s="404">
        <f>'F4.2'!AW117</f>
        <v>0</v>
      </c>
      <c r="K1297" s="405"/>
      <c r="L1297" s="405"/>
      <c r="M1297" s="404">
        <f t="shared" si="627"/>
        <v>0</v>
      </c>
      <c r="N1297" s="404">
        <f t="shared" si="628"/>
        <v>0</v>
      </c>
    </row>
    <row r="1298" spans="1:14" ht="15.75" hidden="1" outlineLevel="1">
      <c r="A1298" s="53">
        <f t="shared" ref="A1298:E1298" si="674">A905</f>
        <v>29</v>
      </c>
      <c r="B1298" s="247" t="str">
        <f t="shared" si="674"/>
        <v>PLC/UPS system  upgradation</v>
      </c>
      <c r="C1298" s="185" t="str">
        <f t="shared" si="674"/>
        <v>Add Cap (As per 296 of 2019)</v>
      </c>
      <c r="D1298" s="188" t="str">
        <f t="shared" si="674"/>
        <v>-</v>
      </c>
      <c r="E1298" s="63">
        <f t="shared" si="674"/>
        <v>0.5</v>
      </c>
      <c r="F1298" s="404">
        <f t="shared" si="624"/>
        <v>0.40149499999999999</v>
      </c>
      <c r="G1298" s="404">
        <f t="shared" si="625"/>
        <v>0.40149499999999999</v>
      </c>
      <c r="H1298" s="404">
        <f t="shared" si="626"/>
        <v>0</v>
      </c>
      <c r="I1298" s="404">
        <f>'F4.2'!X118</f>
        <v>0</v>
      </c>
      <c r="J1298" s="404">
        <f>'F4.2'!AW118</f>
        <v>0</v>
      </c>
      <c r="K1298" s="405"/>
      <c r="L1298" s="405"/>
      <c r="M1298" s="404">
        <f t="shared" si="627"/>
        <v>0</v>
      </c>
      <c r="N1298" s="404">
        <f t="shared" si="628"/>
        <v>0</v>
      </c>
    </row>
    <row r="1299" spans="1:14" hidden="1" outlineLevel="1">
      <c r="A1299" s="81">
        <f t="shared" ref="A1299:E1299" si="675">A906</f>
        <v>0</v>
      </c>
      <c r="B1299" s="24" t="str">
        <f t="shared" si="675"/>
        <v>DPR Schemes</v>
      </c>
      <c r="C1299" s="181">
        <f t="shared" si="675"/>
        <v>0</v>
      </c>
      <c r="D1299" s="183" t="str">
        <f t="shared" si="675"/>
        <v>-</v>
      </c>
      <c r="E1299" s="78">
        <f t="shared" si="675"/>
        <v>0</v>
      </c>
      <c r="F1299" s="404">
        <f t="shared" si="624"/>
        <v>0</v>
      </c>
      <c r="G1299" s="404">
        <f t="shared" si="625"/>
        <v>0</v>
      </c>
      <c r="H1299" s="404">
        <f t="shared" si="626"/>
        <v>0</v>
      </c>
      <c r="I1299" s="404">
        <f>'F4.2'!X119</f>
        <v>0</v>
      </c>
      <c r="J1299" s="404">
        <f>'F4.2'!AW119</f>
        <v>0</v>
      </c>
      <c r="K1299" s="405"/>
      <c r="L1299" s="405"/>
      <c r="M1299" s="404">
        <f t="shared" si="627"/>
        <v>0</v>
      </c>
      <c r="N1299" s="404">
        <f t="shared" si="628"/>
        <v>0</v>
      </c>
    </row>
    <row r="1300" spans="1:14" hidden="1" outlineLevel="1">
      <c r="A1300" s="259">
        <f t="shared" ref="A1300:E1300" si="676">A907</f>
        <v>22</v>
      </c>
      <c r="B1300" s="260" t="str">
        <f t="shared" si="676"/>
        <v>FGD at Parli Unit # 8</v>
      </c>
      <c r="C1300" s="259" t="str">
        <f t="shared" si="676"/>
        <v>MERC/CAPEX/2021-2022/0284</v>
      </c>
      <c r="D1300" s="262">
        <f t="shared" si="676"/>
        <v>44739</v>
      </c>
      <c r="E1300" s="263">
        <f t="shared" si="676"/>
        <v>89.240000000000009</v>
      </c>
      <c r="F1300" s="404">
        <f t="shared" si="624"/>
        <v>4.0999999999999996</v>
      </c>
      <c r="G1300" s="404">
        <f t="shared" si="625"/>
        <v>0</v>
      </c>
      <c r="H1300" s="404">
        <f t="shared" si="626"/>
        <v>4.0999999999999996</v>
      </c>
      <c r="I1300" s="404">
        <f>'F4.2'!X120</f>
        <v>0</v>
      </c>
      <c r="J1300" s="404">
        <f>'F4.2'!AW120</f>
        <v>0</v>
      </c>
      <c r="K1300" s="405"/>
      <c r="L1300" s="405"/>
      <c r="M1300" s="404">
        <f t="shared" si="627"/>
        <v>0</v>
      </c>
      <c r="N1300" s="404">
        <f t="shared" si="628"/>
        <v>4.0999999999999996</v>
      </c>
    </row>
    <row r="1301" spans="1:14" hidden="1" outlineLevel="1">
      <c r="A1301" s="68">
        <f t="shared" ref="A1301:E1301" si="677">A908</f>
        <v>22.1</v>
      </c>
      <c r="B1301" s="22" t="str">
        <f t="shared" si="677"/>
        <v>FGD at Parli Unit # 8</v>
      </c>
      <c r="C1301" s="53" t="str">
        <f t="shared" si="677"/>
        <v>MERC/CAPEX/2021-2022/0284</v>
      </c>
      <c r="D1301" s="403">
        <f t="shared" si="677"/>
        <v>44739</v>
      </c>
      <c r="E1301" s="118">
        <f t="shared" si="677"/>
        <v>85.2</v>
      </c>
      <c r="F1301" s="404">
        <f t="shared" si="624"/>
        <v>95.21</v>
      </c>
      <c r="G1301" s="404">
        <f t="shared" si="625"/>
        <v>76.2</v>
      </c>
      <c r="H1301" s="404">
        <f t="shared" si="626"/>
        <v>19.009999999999991</v>
      </c>
      <c r="I1301" s="404">
        <f>'F4.2'!X121</f>
        <v>0</v>
      </c>
      <c r="J1301" s="404">
        <f>'F4.2'!AW121</f>
        <v>32.659999999999997</v>
      </c>
      <c r="K1301" s="405"/>
      <c r="L1301" s="405"/>
      <c r="M1301" s="404">
        <f t="shared" si="627"/>
        <v>32.659999999999997</v>
      </c>
      <c r="N1301" s="404">
        <f t="shared" si="628"/>
        <v>-13.650000000000006</v>
      </c>
    </row>
    <row r="1302" spans="1:14" hidden="1" outlineLevel="1">
      <c r="A1302" s="192">
        <f t="shared" ref="A1302:E1302" si="678">A909</f>
        <v>0</v>
      </c>
      <c r="B1302" s="253" t="str">
        <f t="shared" si="678"/>
        <v>IDC</v>
      </c>
      <c r="C1302" s="53" t="str">
        <f t="shared" si="678"/>
        <v>MERC/CAPEX/2021-2022/0284</v>
      </c>
      <c r="D1302" s="403">
        <f t="shared" si="678"/>
        <v>44739</v>
      </c>
      <c r="E1302" s="118">
        <f t="shared" si="678"/>
        <v>4.04</v>
      </c>
      <c r="F1302" s="404">
        <f t="shared" si="624"/>
        <v>4.04</v>
      </c>
      <c r="G1302" s="404">
        <f t="shared" si="625"/>
        <v>0</v>
      </c>
      <c r="H1302" s="404">
        <f t="shared" si="626"/>
        <v>4.04</v>
      </c>
      <c r="I1302" s="404">
        <f>'F4.2'!X122</f>
        <v>0</v>
      </c>
      <c r="J1302" s="404">
        <f>'F4.2'!AW122</f>
        <v>0</v>
      </c>
      <c r="K1302" s="405"/>
      <c r="L1302" s="405"/>
      <c r="M1302" s="404">
        <f t="shared" si="627"/>
        <v>0</v>
      </c>
      <c r="N1302" s="404">
        <f t="shared" si="628"/>
        <v>4.04</v>
      </c>
    </row>
    <row r="1303" spans="1:14" ht="31.5" hidden="1" outlineLevel="1">
      <c r="A1303" s="271" t="str">
        <f t="shared" ref="A1303:E1303" si="679">A910</f>
        <v>HO
DPR 16</v>
      </c>
      <c r="B1303" s="272" t="str">
        <f t="shared" si="679"/>
        <v>Construction of new Administrative Building for Mahagenco at Vidyut Bhawan, Katol Road, Nagpur</v>
      </c>
      <c r="C1303" s="259" t="str">
        <f t="shared" si="679"/>
        <v>MERC/CAPEX/2021-2022/MSPGCL/063</v>
      </c>
      <c r="D1303" s="262">
        <f t="shared" si="679"/>
        <v>44604</v>
      </c>
      <c r="E1303" s="263">
        <f t="shared" si="679"/>
        <v>57</v>
      </c>
      <c r="F1303" s="404">
        <f t="shared" si="624"/>
        <v>0</v>
      </c>
      <c r="G1303" s="404">
        <f t="shared" si="625"/>
        <v>0</v>
      </c>
      <c r="H1303" s="404">
        <f t="shared" si="626"/>
        <v>0</v>
      </c>
      <c r="I1303" s="404">
        <f>'F4.2'!X123</f>
        <v>0</v>
      </c>
      <c r="J1303" s="404">
        <f>'F4.2'!AW123</f>
        <v>0</v>
      </c>
      <c r="K1303" s="405"/>
      <c r="L1303" s="405"/>
      <c r="M1303" s="404">
        <f t="shared" si="627"/>
        <v>0</v>
      </c>
      <c r="N1303" s="404">
        <f t="shared" si="628"/>
        <v>0</v>
      </c>
    </row>
    <row r="1304" spans="1:14" ht="47.25" hidden="1" outlineLevel="1">
      <c r="A1304" s="286" t="str">
        <f t="shared" ref="A1304:E1304" si="680">A911</f>
        <v>HO
DPR 16.1</v>
      </c>
      <c r="B1304" s="287" t="str">
        <f t="shared" si="680"/>
        <v>Construction of new Administrative Building for Mahagenco at Vidyut Bhawan, Katol Road, Nagpur</v>
      </c>
      <c r="C1304" s="53" t="str">
        <f t="shared" si="680"/>
        <v>MERC/CAPEX/2021-2022/MSPGCL/063</v>
      </c>
      <c r="D1304" s="403">
        <f t="shared" si="680"/>
        <v>44604</v>
      </c>
      <c r="E1304" s="118">
        <f t="shared" si="680"/>
        <v>54.24</v>
      </c>
      <c r="F1304" s="404">
        <f t="shared" si="624"/>
        <v>0</v>
      </c>
      <c r="G1304" s="404">
        <f t="shared" si="625"/>
        <v>0</v>
      </c>
      <c r="H1304" s="404">
        <f t="shared" si="626"/>
        <v>0</v>
      </c>
      <c r="I1304" s="404">
        <f>'F4.2'!X124</f>
        <v>0</v>
      </c>
      <c r="J1304" s="404">
        <f>'F4.2'!AW124</f>
        <v>0</v>
      </c>
      <c r="K1304" s="405"/>
      <c r="L1304" s="405"/>
      <c r="M1304" s="404">
        <f t="shared" si="627"/>
        <v>0</v>
      </c>
      <c r="N1304" s="404">
        <f t="shared" si="628"/>
        <v>0</v>
      </c>
    </row>
    <row r="1305" spans="1:14" ht="30" hidden="1" outlineLevel="1">
      <c r="A1305" s="288">
        <f t="shared" ref="A1305:E1305" si="681">A912</f>
        <v>0</v>
      </c>
      <c r="B1305" s="287" t="str">
        <f t="shared" si="681"/>
        <v>IDC</v>
      </c>
      <c r="C1305" s="53" t="str">
        <f t="shared" si="681"/>
        <v>MERC/CAPEX/2021-2022/MSPGCL/063</v>
      </c>
      <c r="D1305" s="403">
        <f t="shared" si="681"/>
        <v>44604</v>
      </c>
      <c r="E1305" s="118">
        <f t="shared" si="681"/>
        <v>2.76</v>
      </c>
      <c r="F1305" s="404">
        <f t="shared" si="624"/>
        <v>0</v>
      </c>
      <c r="G1305" s="404">
        <f t="shared" si="625"/>
        <v>0</v>
      </c>
      <c r="H1305" s="404">
        <f t="shared" si="626"/>
        <v>0</v>
      </c>
      <c r="I1305" s="404">
        <f>'F4.2'!X125</f>
        <v>0</v>
      </c>
      <c r="J1305" s="404">
        <f>'F4.2'!AW125</f>
        <v>0</v>
      </c>
      <c r="K1305" s="405"/>
      <c r="L1305" s="405"/>
      <c r="M1305" s="404">
        <f t="shared" si="627"/>
        <v>0</v>
      </c>
      <c r="N1305" s="404">
        <f t="shared" si="628"/>
        <v>0</v>
      </c>
    </row>
    <row r="1306" spans="1:14" ht="31.5" hidden="1" outlineLevel="1">
      <c r="A1306" s="271" t="str">
        <f t="shared" ref="A1306:E1306" si="682">A913</f>
        <v>HO
DPR 17</v>
      </c>
      <c r="B1306" s="272" t="str">
        <f t="shared" si="682"/>
        <v>Centralized Monitoring Solution</v>
      </c>
      <c r="C1306" s="259" t="str">
        <f t="shared" si="682"/>
        <v>MERC/CAPEX/MSPGCL/2023-24/0576</v>
      </c>
      <c r="D1306" s="262">
        <f t="shared" si="682"/>
        <v>45232</v>
      </c>
      <c r="E1306" s="263">
        <f t="shared" si="682"/>
        <v>69.308999999999997</v>
      </c>
      <c r="F1306" s="404">
        <f t="shared" si="624"/>
        <v>0</v>
      </c>
      <c r="G1306" s="404">
        <f t="shared" si="625"/>
        <v>0</v>
      </c>
      <c r="H1306" s="404">
        <f t="shared" si="626"/>
        <v>0</v>
      </c>
      <c r="I1306" s="404">
        <f>'F4.2'!X126</f>
        <v>0</v>
      </c>
      <c r="J1306" s="404">
        <f>'F4.2'!AW126</f>
        <v>0</v>
      </c>
      <c r="K1306" s="405"/>
      <c r="L1306" s="405"/>
      <c r="M1306" s="404">
        <f t="shared" si="627"/>
        <v>0</v>
      </c>
      <c r="N1306" s="404">
        <f t="shared" si="628"/>
        <v>0</v>
      </c>
    </row>
    <row r="1307" spans="1:14" ht="47.25" hidden="1" outlineLevel="1">
      <c r="A1307" s="286" t="str">
        <f t="shared" ref="A1307:E1307" si="683">A914</f>
        <v>HO
DPR 17.1</v>
      </c>
      <c r="B1307" s="287" t="str">
        <f t="shared" si="683"/>
        <v>Centralized Monitoring Solution</v>
      </c>
      <c r="C1307" s="53" t="str">
        <f t="shared" si="683"/>
        <v>MERC/CAPEX/MSPGCL/2023-24/0576</v>
      </c>
      <c r="D1307" s="403">
        <f t="shared" si="683"/>
        <v>45232</v>
      </c>
      <c r="E1307" s="118">
        <f t="shared" si="683"/>
        <v>66.009</v>
      </c>
      <c r="F1307" s="404">
        <f t="shared" si="624"/>
        <v>2.23</v>
      </c>
      <c r="G1307" s="404">
        <f t="shared" si="625"/>
        <v>2.23</v>
      </c>
      <c r="H1307" s="404">
        <f t="shared" si="626"/>
        <v>0</v>
      </c>
      <c r="I1307" s="404">
        <f>'F4.2'!X127</f>
        <v>0</v>
      </c>
      <c r="J1307" s="404">
        <f>'F4.2'!AW127</f>
        <v>0</v>
      </c>
      <c r="K1307" s="405"/>
      <c r="L1307" s="405"/>
      <c r="M1307" s="404">
        <f t="shared" si="627"/>
        <v>0</v>
      </c>
      <c r="N1307" s="404">
        <f t="shared" si="628"/>
        <v>0</v>
      </c>
    </row>
    <row r="1308" spans="1:14" ht="15.75" hidden="1" outlineLevel="1">
      <c r="A1308" s="288">
        <f t="shared" ref="A1308:E1308" si="684">A915</f>
        <v>0</v>
      </c>
      <c r="B1308" s="287" t="str">
        <f t="shared" si="684"/>
        <v>IDC</v>
      </c>
      <c r="C1308" s="53" t="str">
        <f t="shared" si="684"/>
        <v>MERC/CAPEX/MSPGCL/2023-24/0576</v>
      </c>
      <c r="D1308" s="403">
        <f t="shared" si="684"/>
        <v>45232</v>
      </c>
      <c r="E1308" s="118">
        <f t="shared" si="684"/>
        <v>3.3</v>
      </c>
      <c r="F1308" s="404">
        <f t="shared" si="624"/>
        <v>0</v>
      </c>
      <c r="G1308" s="404">
        <f t="shared" si="625"/>
        <v>0</v>
      </c>
      <c r="H1308" s="404">
        <f t="shared" si="626"/>
        <v>0</v>
      </c>
      <c r="I1308" s="404">
        <f>'F4.2'!X128</f>
        <v>0</v>
      </c>
      <c r="J1308" s="404">
        <f>'F4.2'!AW128</f>
        <v>0</v>
      </c>
      <c r="K1308" s="405"/>
      <c r="L1308" s="405"/>
      <c r="M1308" s="404">
        <f t="shared" si="627"/>
        <v>0</v>
      </c>
      <c r="N1308" s="404">
        <f t="shared" si="628"/>
        <v>0</v>
      </c>
    </row>
    <row r="1309" spans="1:14" hidden="1" outlineLevel="1">
      <c r="A1309" s="119">
        <f t="shared" ref="A1309:E1309" si="685">A916</f>
        <v>0</v>
      </c>
      <c r="B1309" s="24" t="str">
        <f t="shared" si="685"/>
        <v>(ii) Yet to be submitted to MERC</v>
      </c>
      <c r="C1309" s="53">
        <f t="shared" si="685"/>
        <v>0</v>
      </c>
      <c r="D1309" s="403" t="str">
        <f t="shared" si="685"/>
        <v>-</v>
      </c>
      <c r="E1309" s="118">
        <f t="shared" si="685"/>
        <v>0</v>
      </c>
      <c r="F1309" s="404">
        <f t="shared" si="624"/>
        <v>0</v>
      </c>
      <c r="G1309" s="404">
        <f t="shared" si="625"/>
        <v>0</v>
      </c>
      <c r="H1309" s="404">
        <f t="shared" si="626"/>
        <v>0</v>
      </c>
      <c r="I1309" s="404">
        <f>'F4.2'!X129</f>
        <v>0</v>
      </c>
      <c r="J1309" s="404">
        <f>'F4.2'!AW129</f>
        <v>0</v>
      </c>
      <c r="K1309" s="405"/>
      <c r="L1309" s="405"/>
      <c r="M1309" s="404">
        <f t="shared" si="627"/>
        <v>0</v>
      </c>
      <c r="N1309" s="404">
        <f t="shared" si="628"/>
        <v>0</v>
      </c>
    </row>
    <row r="1310" spans="1:14" ht="47.25" hidden="1" outlineLevel="1">
      <c r="A1310" s="271">
        <f t="shared" ref="A1310:E1310" si="686">A917</f>
        <v>1</v>
      </c>
      <c r="B1310" s="272" t="str">
        <f t="shared" si="686"/>
        <v xml:space="preserve">Detailed Project Report on  Boiler plant performance improvement and availability improvement schemes at Boiler Maintenance 1x250MW Unit-8 TPS Parli-V </v>
      </c>
      <c r="C1310" s="259" t="str">
        <f t="shared" si="686"/>
        <v>Yet to be approved</v>
      </c>
      <c r="D1310" s="262" t="str">
        <f t="shared" si="686"/>
        <v>-</v>
      </c>
      <c r="E1310" s="263">
        <f t="shared" si="686"/>
        <v>0</v>
      </c>
      <c r="F1310" s="404">
        <f t="shared" si="624"/>
        <v>0</v>
      </c>
      <c r="G1310" s="404">
        <f t="shared" si="625"/>
        <v>0</v>
      </c>
      <c r="H1310" s="404">
        <f t="shared" si="626"/>
        <v>0</v>
      </c>
      <c r="I1310" s="404">
        <f>'F4.2'!X130</f>
        <v>0</v>
      </c>
      <c r="J1310" s="404">
        <f>'F4.2'!AW130</f>
        <v>0</v>
      </c>
      <c r="K1310" s="405"/>
      <c r="L1310" s="405"/>
      <c r="M1310" s="404">
        <f t="shared" si="627"/>
        <v>0</v>
      </c>
      <c r="N1310" s="404">
        <f t="shared" si="628"/>
        <v>0</v>
      </c>
    </row>
    <row r="1311" spans="1:14" ht="30" hidden="1" outlineLevel="1">
      <c r="A1311" s="18">
        <f t="shared" ref="A1311:E1311" si="687">A918</f>
        <v>1.1000000000000001</v>
      </c>
      <c r="B1311" s="372" t="str">
        <f t="shared" si="687"/>
        <v>Procurement &amp; Replacement of Complete Economizer Upper &amp; Lower Bank Coil Assemblies at Unit-8, NPTPS Parli-V</v>
      </c>
      <c r="C1311" s="53" t="str">
        <f t="shared" si="687"/>
        <v>Yet to be approved</v>
      </c>
      <c r="D1311" s="403" t="str">
        <f t="shared" si="687"/>
        <v>-</v>
      </c>
      <c r="E1311" s="118">
        <f t="shared" si="687"/>
        <v>0</v>
      </c>
      <c r="F1311" s="404">
        <f t="shared" si="624"/>
        <v>0</v>
      </c>
      <c r="G1311" s="404">
        <f t="shared" si="625"/>
        <v>0</v>
      </c>
      <c r="H1311" s="404">
        <f t="shared" si="626"/>
        <v>0</v>
      </c>
      <c r="I1311" s="404">
        <f>'F4.2'!X131</f>
        <v>5.68</v>
      </c>
      <c r="J1311" s="404">
        <f>'F4.2'!AW131</f>
        <v>5.68</v>
      </c>
      <c r="K1311" s="405"/>
      <c r="L1311" s="405"/>
      <c r="M1311" s="404">
        <f t="shared" si="627"/>
        <v>5.68</v>
      </c>
      <c r="N1311" s="404">
        <f t="shared" si="628"/>
        <v>0</v>
      </c>
    </row>
    <row r="1312" spans="1:14" ht="30" hidden="1" outlineLevel="1">
      <c r="A1312" s="18">
        <f t="shared" ref="A1312:E1312" si="688">A919</f>
        <v>1.2</v>
      </c>
      <c r="B1312" s="372" t="str">
        <f t="shared" si="688"/>
        <v>Procurement &amp; Replacement of Two complete set of APH Baskets at 250 MW Unit-8, Parli TPS.</v>
      </c>
      <c r="C1312" s="53" t="str">
        <f t="shared" si="688"/>
        <v>Yet to be approved</v>
      </c>
      <c r="D1312" s="403" t="str">
        <f t="shared" si="688"/>
        <v>-</v>
      </c>
      <c r="E1312" s="118">
        <f t="shared" si="688"/>
        <v>0</v>
      </c>
      <c r="F1312" s="404">
        <f t="shared" si="624"/>
        <v>0</v>
      </c>
      <c r="G1312" s="404">
        <f t="shared" si="625"/>
        <v>0</v>
      </c>
      <c r="H1312" s="404">
        <f t="shared" si="626"/>
        <v>0</v>
      </c>
      <c r="I1312" s="404">
        <f>'F4.2'!X132</f>
        <v>4.5</v>
      </c>
      <c r="J1312" s="404">
        <f>'F4.2'!AW132</f>
        <v>4.5</v>
      </c>
      <c r="K1312" s="405"/>
      <c r="L1312" s="405"/>
      <c r="M1312" s="404">
        <f t="shared" si="627"/>
        <v>4.5</v>
      </c>
      <c r="N1312" s="404">
        <f t="shared" si="628"/>
        <v>0</v>
      </c>
    </row>
    <row r="1313" spans="1:14" ht="45" hidden="1" outlineLevel="1">
      <c r="A1313" s="18">
        <f t="shared" ref="A1313:E1313" si="689">A920</f>
        <v>1.3</v>
      </c>
      <c r="B1313" s="372" t="str">
        <f t="shared" si="689"/>
        <v>Procurement &amp; replacement of  PA Fan PAF 17/11.8-2 and FD Fan FAF 17/9.5-1 Complete Blade set required at BM U-8 NPTPS Parli-V.</v>
      </c>
      <c r="C1313" s="53" t="str">
        <f t="shared" si="689"/>
        <v>Yet to be approved</v>
      </c>
      <c r="D1313" s="403" t="str">
        <f t="shared" si="689"/>
        <v>-</v>
      </c>
      <c r="E1313" s="118">
        <f t="shared" si="689"/>
        <v>0</v>
      </c>
      <c r="F1313" s="404">
        <f t="shared" si="624"/>
        <v>0</v>
      </c>
      <c r="G1313" s="404">
        <f t="shared" si="625"/>
        <v>0</v>
      </c>
      <c r="H1313" s="404">
        <f t="shared" si="626"/>
        <v>0</v>
      </c>
      <c r="I1313" s="404">
        <f>'F4.2'!X133</f>
        <v>5.45</v>
      </c>
      <c r="J1313" s="404">
        <f>'F4.2'!AW133</f>
        <v>5.45</v>
      </c>
      <c r="K1313" s="405"/>
      <c r="L1313" s="405"/>
      <c r="M1313" s="404">
        <f t="shared" si="627"/>
        <v>5.45</v>
      </c>
      <c r="N1313" s="404">
        <f t="shared" si="628"/>
        <v>0</v>
      </c>
    </row>
    <row r="1314" spans="1:14" ht="30" hidden="1" outlineLevel="1">
      <c r="A1314" s="18">
        <f t="shared" ref="A1314:E1314" si="690">A921</f>
        <v>1.4</v>
      </c>
      <c r="B1314" s="372" t="str">
        <f t="shared" si="690"/>
        <v>Procurement &amp; Replacement of  Coal Mill Gear Box Type KMP 280 at 250 MW Unit-8, Parli TPS.</v>
      </c>
      <c r="C1314" s="53" t="str">
        <f t="shared" si="690"/>
        <v>Yet to be approved</v>
      </c>
      <c r="D1314" s="403" t="str">
        <f t="shared" si="690"/>
        <v>-</v>
      </c>
      <c r="E1314" s="118">
        <f t="shared" si="690"/>
        <v>0</v>
      </c>
      <c r="F1314" s="404">
        <f t="shared" si="624"/>
        <v>0</v>
      </c>
      <c r="G1314" s="404">
        <f t="shared" si="625"/>
        <v>0</v>
      </c>
      <c r="H1314" s="404">
        <f t="shared" si="626"/>
        <v>0</v>
      </c>
      <c r="I1314" s="404">
        <f>'F4.2'!X134</f>
        <v>7.43</v>
      </c>
      <c r="J1314" s="404">
        <f>'F4.2'!AW134</f>
        <v>7.43</v>
      </c>
      <c r="K1314" s="405"/>
      <c r="L1314" s="405"/>
      <c r="M1314" s="404">
        <f t="shared" si="627"/>
        <v>7.43</v>
      </c>
      <c r="N1314" s="404">
        <f t="shared" si="628"/>
        <v>0</v>
      </c>
    </row>
    <row r="1315" spans="1:14" ht="30" hidden="1" outlineLevel="1">
      <c r="A1315" s="18">
        <f t="shared" ref="A1315:E1315" si="691">A922</f>
        <v>1.5</v>
      </c>
      <c r="B1315" s="372" t="str">
        <f t="shared" si="691"/>
        <v>Procurement &amp; replacement of Bowl &amp; Bowl Hub Assembly of Coal Mill XRP-903 required at BM U-8 NPTPS Parli-V.</v>
      </c>
      <c r="C1315" s="53" t="str">
        <f t="shared" si="691"/>
        <v>Yet to be approved</v>
      </c>
      <c r="D1315" s="403" t="str">
        <f t="shared" si="691"/>
        <v>-</v>
      </c>
      <c r="E1315" s="118">
        <f t="shared" si="691"/>
        <v>0</v>
      </c>
      <c r="F1315" s="404">
        <f t="shared" si="624"/>
        <v>0</v>
      </c>
      <c r="G1315" s="404">
        <f t="shared" si="625"/>
        <v>0</v>
      </c>
      <c r="H1315" s="404">
        <f t="shared" si="626"/>
        <v>0</v>
      </c>
      <c r="I1315" s="404">
        <f>'F4.2'!X135</f>
        <v>3.1</v>
      </c>
      <c r="J1315" s="404">
        <f>'F4.2'!AW135</f>
        <v>3.1</v>
      </c>
      <c r="K1315" s="405"/>
      <c r="L1315" s="405"/>
      <c r="M1315" s="404">
        <f t="shared" ref="M1315" si="692">SUM(J1315:L1315)</f>
        <v>3.1</v>
      </c>
      <c r="N1315" s="404">
        <f t="shared" si="628"/>
        <v>0</v>
      </c>
    </row>
    <row r="1316" spans="1:14" ht="30" hidden="1" outlineLevel="1">
      <c r="A1316" s="18">
        <f t="shared" ref="A1316:E1316" si="693">A923</f>
        <v>1.6</v>
      </c>
      <c r="B1316" s="372" t="str">
        <f t="shared" si="693"/>
        <v>Procurement of Complete Journal Assembly without Grinding roll for Coal Mill XRP-903  required at BM U-8 NPTPS Parli-V</v>
      </c>
      <c r="C1316" s="53" t="str">
        <f t="shared" si="693"/>
        <v>Yet to be approved</v>
      </c>
      <c r="D1316" s="403" t="str">
        <f t="shared" si="693"/>
        <v>-</v>
      </c>
      <c r="E1316" s="118">
        <f t="shared" si="693"/>
        <v>0</v>
      </c>
      <c r="F1316" s="404">
        <f t="shared" si="624"/>
        <v>0</v>
      </c>
      <c r="G1316" s="404">
        <f t="shared" si="625"/>
        <v>0</v>
      </c>
      <c r="H1316" s="404">
        <f t="shared" si="626"/>
        <v>0</v>
      </c>
      <c r="I1316" s="404">
        <f>'F4.2'!X136</f>
        <v>1.29</v>
      </c>
      <c r="J1316" s="404">
        <f>'F4.2'!AW136</f>
        <v>1.29</v>
      </c>
      <c r="K1316" s="405"/>
      <c r="L1316" s="405"/>
      <c r="M1316" s="404">
        <f t="shared" ref="M1316:M1380" si="694">SUM(J1316:L1316)</f>
        <v>1.29</v>
      </c>
      <c r="N1316" s="404">
        <f t="shared" si="628"/>
        <v>0</v>
      </c>
    </row>
    <row r="1317" spans="1:14" ht="30" hidden="1" outlineLevel="1">
      <c r="A1317" s="18">
        <f t="shared" ref="A1317:E1317" si="695">A924</f>
        <v>1.7</v>
      </c>
      <c r="B1317" s="372" t="str">
        <f t="shared" si="695"/>
        <v>Procurement of  Hydraulic Adjustment Device for FD Fan FAF 17/9.5-1 at BM U-8 NPTPS Parli-V.</v>
      </c>
      <c r="C1317" s="53" t="str">
        <f t="shared" si="695"/>
        <v>Yet to be approved</v>
      </c>
      <c r="D1317" s="403" t="str">
        <f t="shared" si="695"/>
        <v>-</v>
      </c>
      <c r="E1317" s="118">
        <f t="shared" si="695"/>
        <v>0</v>
      </c>
      <c r="F1317" s="404">
        <f t="shared" si="624"/>
        <v>0</v>
      </c>
      <c r="G1317" s="404">
        <f t="shared" si="625"/>
        <v>0</v>
      </c>
      <c r="H1317" s="404">
        <f t="shared" si="626"/>
        <v>0</v>
      </c>
      <c r="I1317" s="404">
        <f>'F4.2'!X137</f>
        <v>1.4</v>
      </c>
      <c r="J1317" s="404">
        <f>'F4.2'!AW137</f>
        <v>1.4</v>
      </c>
      <c r="K1317" s="405"/>
      <c r="L1317" s="405"/>
      <c r="M1317" s="404">
        <f t="shared" si="694"/>
        <v>1.4</v>
      </c>
      <c r="N1317" s="404">
        <f t="shared" si="628"/>
        <v>0</v>
      </c>
    </row>
    <row r="1318" spans="1:14" hidden="1" outlineLevel="1">
      <c r="A1318" s="18">
        <f t="shared" ref="A1318:E1318" si="696">A925</f>
        <v>1.8</v>
      </c>
      <c r="B1318" s="372" t="str">
        <f t="shared" si="696"/>
        <v>SWAS upgradation at U#8</v>
      </c>
      <c r="C1318" s="53" t="str">
        <f t="shared" si="696"/>
        <v>Yet to be approved</v>
      </c>
      <c r="D1318" s="403" t="str">
        <f t="shared" si="696"/>
        <v>-</v>
      </c>
      <c r="E1318" s="118">
        <f t="shared" si="696"/>
        <v>0</v>
      </c>
      <c r="F1318" s="404">
        <f t="shared" ref="F1318:F1381" si="697">F925+I925</f>
        <v>0</v>
      </c>
      <c r="G1318" s="404">
        <f t="shared" ref="G1318:G1381" si="698">G925+M925</f>
        <v>0</v>
      </c>
      <c r="H1318" s="404">
        <f t="shared" ref="H1318:H1382" si="699">F1318-G1318</f>
        <v>0</v>
      </c>
      <c r="I1318" s="404">
        <f>'F4.2'!X138</f>
        <v>4.8</v>
      </c>
      <c r="J1318" s="404">
        <f>'F4.2'!AW138</f>
        <v>4.8</v>
      </c>
      <c r="K1318" s="405"/>
      <c r="L1318" s="405"/>
      <c r="M1318" s="404">
        <f t="shared" si="694"/>
        <v>4.8</v>
      </c>
      <c r="N1318" s="404">
        <f t="shared" ref="N1318:N1382" si="700">H1318+I1318-M1318</f>
        <v>0</v>
      </c>
    </row>
    <row r="1319" spans="1:14" ht="21" hidden="1" outlineLevel="1">
      <c r="A1319" s="410">
        <f t="shared" ref="A1319:E1319" si="701">A926</f>
        <v>0</v>
      </c>
      <c r="B1319" s="411" t="str">
        <f t="shared" si="701"/>
        <v>(ii) Yet to be submitted to MERC</v>
      </c>
      <c r="C1319" s="53">
        <f t="shared" si="701"/>
        <v>0</v>
      </c>
      <c r="D1319" s="403" t="str">
        <f t="shared" si="701"/>
        <v>-</v>
      </c>
      <c r="E1319" s="118">
        <f t="shared" si="701"/>
        <v>0</v>
      </c>
      <c r="F1319" s="404">
        <f t="shared" si="697"/>
        <v>0</v>
      </c>
      <c r="G1319" s="404">
        <f t="shared" si="698"/>
        <v>0</v>
      </c>
      <c r="H1319" s="404">
        <f t="shared" si="699"/>
        <v>0</v>
      </c>
      <c r="I1319" s="404">
        <f>'F4.2'!X139</f>
        <v>0</v>
      </c>
      <c r="J1319" s="404">
        <f>'F4.2'!AW139</f>
        <v>0</v>
      </c>
      <c r="K1319" s="405"/>
      <c r="L1319" s="405"/>
      <c r="M1319" s="404">
        <f t="shared" si="694"/>
        <v>0</v>
      </c>
      <c r="N1319" s="404">
        <f t="shared" si="700"/>
        <v>0</v>
      </c>
    </row>
    <row r="1320" spans="1:14" ht="94.5" hidden="1" outlineLevel="1">
      <c r="A1320" s="271">
        <f t="shared" ref="A1320:E1320" si="702">A927</f>
        <v>2</v>
      </c>
      <c r="B1320" s="272" t="str">
        <f t="shared" si="702"/>
        <v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v>
      </c>
      <c r="C1320" s="53" t="str">
        <f t="shared" si="702"/>
        <v>Yet to be approved</v>
      </c>
      <c r="D1320" s="403" t="str">
        <f t="shared" si="702"/>
        <v>-</v>
      </c>
      <c r="E1320" s="118">
        <f t="shared" si="702"/>
        <v>0</v>
      </c>
      <c r="F1320" s="404">
        <f t="shared" si="697"/>
        <v>0</v>
      </c>
      <c r="G1320" s="404">
        <f t="shared" si="698"/>
        <v>0</v>
      </c>
      <c r="H1320" s="404">
        <f t="shared" si="699"/>
        <v>0</v>
      </c>
      <c r="I1320" s="404">
        <f>'F4.2'!X140</f>
        <v>0</v>
      </c>
      <c r="J1320" s="404">
        <f>'F4.2'!AW140</f>
        <v>0</v>
      </c>
      <c r="K1320" s="405"/>
      <c r="L1320" s="405"/>
      <c r="M1320" s="404">
        <f t="shared" si="694"/>
        <v>0</v>
      </c>
      <c r="N1320" s="404">
        <f t="shared" si="700"/>
        <v>0</v>
      </c>
    </row>
    <row r="1321" spans="1:14" ht="30" hidden="1" outlineLevel="1">
      <c r="A1321" s="18">
        <f t="shared" ref="A1321:E1321" si="703">A928</f>
        <v>2.1</v>
      </c>
      <c r="B1321" s="372" t="str">
        <f t="shared" si="703"/>
        <v>Procurement &amp; Replacement of Complete Platen super heater coils  Coil Assemblies at Unit-8, TPS Parli-V</v>
      </c>
      <c r="C1321" s="53" t="str">
        <f t="shared" si="703"/>
        <v>Yet to be approved</v>
      </c>
      <c r="D1321" s="403" t="str">
        <f t="shared" si="703"/>
        <v>-</v>
      </c>
      <c r="E1321" s="118">
        <f t="shared" si="703"/>
        <v>0</v>
      </c>
      <c r="F1321" s="404">
        <f t="shared" si="697"/>
        <v>0</v>
      </c>
      <c r="G1321" s="404">
        <f t="shared" si="698"/>
        <v>0</v>
      </c>
      <c r="H1321" s="404">
        <f t="shared" si="699"/>
        <v>0</v>
      </c>
      <c r="I1321" s="404">
        <f>'F4.2'!X141</f>
        <v>0</v>
      </c>
      <c r="J1321" s="404">
        <f>'F4.2'!AW141</f>
        <v>0</v>
      </c>
      <c r="K1321" s="405"/>
      <c r="L1321" s="405"/>
      <c r="M1321" s="404">
        <f t="shared" si="694"/>
        <v>0</v>
      </c>
      <c r="N1321" s="404">
        <f t="shared" si="700"/>
        <v>0</v>
      </c>
    </row>
    <row r="1322" spans="1:14" ht="30" hidden="1" outlineLevel="1">
      <c r="A1322" s="18">
        <f t="shared" ref="A1322:E1322" si="704">A929</f>
        <v>2.2000000000000002</v>
      </c>
      <c r="B1322" s="372" t="str">
        <f t="shared" si="704"/>
        <v>Procurement &amp; Replacement of Complete LTSH upper &amp; lower bank Coil Assemblies at Unit-8, TPS Parli-V</v>
      </c>
      <c r="C1322" s="53" t="str">
        <f t="shared" si="704"/>
        <v>Yet to be approved</v>
      </c>
      <c r="D1322" s="403" t="str">
        <f t="shared" si="704"/>
        <v>-</v>
      </c>
      <c r="E1322" s="118">
        <f t="shared" si="704"/>
        <v>0</v>
      </c>
      <c r="F1322" s="404">
        <f t="shared" si="697"/>
        <v>0</v>
      </c>
      <c r="G1322" s="404">
        <f t="shared" si="698"/>
        <v>0</v>
      </c>
      <c r="H1322" s="404">
        <f t="shared" si="699"/>
        <v>0</v>
      </c>
      <c r="I1322" s="404">
        <f>'F4.2'!X142</f>
        <v>0</v>
      </c>
      <c r="J1322" s="404">
        <f>'F4.2'!AW142</f>
        <v>0</v>
      </c>
      <c r="K1322" s="405"/>
      <c r="L1322" s="405"/>
      <c r="M1322" s="404">
        <f t="shared" si="694"/>
        <v>0</v>
      </c>
      <c r="N1322" s="404">
        <f t="shared" si="700"/>
        <v>0</v>
      </c>
    </row>
    <row r="1323" spans="1:14" ht="30" hidden="1" outlineLevel="1">
      <c r="A1323" s="18">
        <f t="shared" ref="A1323:E1323" si="705">A930</f>
        <v>2.2999999999999998</v>
      </c>
      <c r="B1323" s="372" t="str">
        <f t="shared" si="705"/>
        <v xml:space="preserve"> Procurement &amp; Replacement of  Coal Mill Gear Box Type KMP 280 at 250 MW Unit-8, Parli TPS.</v>
      </c>
      <c r="C1323" s="53" t="str">
        <f t="shared" si="705"/>
        <v>Yet to be approved</v>
      </c>
      <c r="D1323" s="403" t="str">
        <f t="shared" si="705"/>
        <v>-</v>
      </c>
      <c r="E1323" s="118">
        <f t="shared" si="705"/>
        <v>0</v>
      </c>
      <c r="F1323" s="404">
        <f t="shared" si="697"/>
        <v>0</v>
      </c>
      <c r="G1323" s="404">
        <f t="shared" si="698"/>
        <v>0</v>
      </c>
      <c r="H1323" s="404">
        <f t="shared" si="699"/>
        <v>0</v>
      </c>
      <c r="I1323" s="404">
        <f>'F4.2'!X143</f>
        <v>0</v>
      </c>
      <c r="J1323" s="404">
        <f>'F4.2'!AW143</f>
        <v>0</v>
      </c>
      <c r="K1323" s="405"/>
      <c r="L1323" s="405"/>
      <c r="M1323" s="404">
        <f t="shared" si="694"/>
        <v>0</v>
      </c>
      <c r="N1323" s="404">
        <f t="shared" si="700"/>
        <v>0</v>
      </c>
    </row>
    <row r="1324" spans="1:14" ht="63" hidden="1" outlineLevel="1">
      <c r="A1324" s="271">
        <f t="shared" ref="A1324:E1324" si="706">A931</f>
        <v>3</v>
      </c>
      <c r="B1324" s="272" t="str">
        <f t="shared" si="706"/>
        <v xml:space="preserve"> Procurement &amp; Replacement of Two complete set of APH Baskets at 250 MW Unit-8, Parli TPS Procurement &amp; replacement of PA &amp; FD fan rotar hub assembly at Unit-8 TPS Parli-V</v>
      </c>
      <c r="C1324" s="53" t="str">
        <f t="shared" si="706"/>
        <v>Yet to be approved</v>
      </c>
      <c r="D1324" s="403" t="str">
        <f t="shared" si="706"/>
        <v>-</v>
      </c>
      <c r="E1324" s="118">
        <f t="shared" si="706"/>
        <v>0</v>
      </c>
      <c r="F1324" s="404">
        <f t="shared" si="697"/>
        <v>0</v>
      </c>
      <c r="G1324" s="404">
        <f t="shared" si="698"/>
        <v>0</v>
      </c>
      <c r="H1324" s="404">
        <f t="shared" si="699"/>
        <v>0</v>
      </c>
      <c r="I1324" s="404">
        <f>'F4.2'!X144</f>
        <v>0</v>
      </c>
      <c r="J1324" s="404">
        <f>'F4.2'!AW144</f>
        <v>0</v>
      </c>
      <c r="K1324" s="405"/>
      <c r="L1324" s="405"/>
      <c r="M1324" s="404">
        <f t="shared" si="694"/>
        <v>0</v>
      </c>
      <c r="N1324" s="404">
        <f t="shared" si="700"/>
        <v>0</v>
      </c>
    </row>
    <row r="1325" spans="1:14" ht="30" hidden="1" outlineLevel="1">
      <c r="A1325" s="18">
        <f t="shared" ref="A1325:E1325" si="707">A932</f>
        <v>3.1</v>
      </c>
      <c r="B1325" s="372" t="str">
        <f t="shared" si="707"/>
        <v xml:space="preserve"> Procurement &amp; Replacement of Two complete set of APH Baskets at 250 MW Unit-8, Parli TPS.</v>
      </c>
      <c r="C1325" s="53" t="str">
        <f t="shared" si="707"/>
        <v>Yet to be approved</v>
      </c>
      <c r="D1325" s="403" t="str">
        <f t="shared" si="707"/>
        <v>-</v>
      </c>
      <c r="E1325" s="118">
        <f t="shared" si="707"/>
        <v>0</v>
      </c>
      <c r="F1325" s="404">
        <f t="shared" si="697"/>
        <v>0</v>
      </c>
      <c r="G1325" s="404">
        <f t="shared" si="698"/>
        <v>0</v>
      </c>
      <c r="H1325" s="404">
        <f t="shared" si="699"/>
        <v>0</v>
      </c>
      <c r="I1325" s="404">
        <f>'F4.2'!X145</f>
        <v>0</v>
      </c>
      <c r="J1325" s="404">
        <f>'F4.2'!AW145</f>
        <v>0</v>
      </c>
      <c r="K1325" s="405"/>
      <c r="L1325" s="405"/>
      <c r="M1325" s="404">
        <f t="shared" si="694"/>
        <v>0</v>
      </c>
      <c r="N1325" s="404">
        <f t="shared" si="700"/>
        <v>0</v>
      </c>
    </row>
    <row r="1326" spans="1:14" ht="30" hidden="1" outlineLevel="1">
      <c r="A1326" s="18">
        <f t="shared" ref="A1326:E1326" si="708">A933</f>
        <v>3.2</v>
      </c>
      <c r="B1326" s="372" t="str">
        <f t="shared" si="708"/>
        <v>Procurement &amp; replacement of PA &amp; FD fan rotar hub assembly at Unit-8 TPS Parli-V</v>
      </c>
      <c r="C1326" s="53" t="str">
        <f t="shared" si="708"/>
        <v>Yet to be approved</v>
      </c>
      <c r="D1326" s="403" t="str">
        <f t="shared" si="708"/>
        <v>-</v>
      </c>
      <c r="E1326" s="118">
        <f t="shared" si="708"/>
        <v>0</v>
      </c>
      <c r="F1326" s="404">
        <f t="shared" si="697"/>
        <v>0</v>
      </c>
      <c r="G1326" s="404">
        <f t="shared" si="698"/>
        <v>0</v>
      </c>
      <c r="H1326" s="404">
        <f t="shared" si="699"/>
        <v>0</v>
      </c>
      <c r="I1326" s="404">
        <f>'F4.2'!X146</f>
        <v>0</v>
      </c>
      <c r="J1326" s="404">
        <f>'F4.2'!AW146</f>
        <v>0</v>
      </c>
      <c r="K1326" s="405"/>
      <c r="L1326" s="405"/>
      <c r="M1326" s="404">
        <f t="shared" si="694"/>
        <v>0</v>
      </c>
      <c r="N1326" s="404">
        <f t="shared" si="700"/>
        <v>0</v>
      </c>
    </row>
    <row r="1327" spans="1:14" ht="31.5" hidden="1" outlineLevel="1">
      <c r="A1327" s="271">
        <f t="shared" ref="A1327:E1327" si="709">A934</f>
        <v>4</v>
      </c>
      <c r="B1327" s="272" t="str">
        <f t="shared" si="709"/>
        <v xml:space="preserve">DPR on Refurbishment of TG Governing system at Unit-8, PTPS, Parli V. </v>
      </c>
      <c r="C1327" s="53" t="str">
        <f t="shared" si="709"/>
        <v>Yet to be approved</v>
      </c>
      <c r="D1327" s="403" t="str">
        <f t="shared" si="709"/>
        <v>-</v>
      </c>
      <c r="E1327" s="118">
        <f t="shared" si="709"/>
        <v>0</v>
      </c>
      <c r="F1327" s="404">
        <f t="shared" si="697"/>
        <v>0</v>
      </c>
      <c r="G1327" s="404">
        <f t="shared" si="698"/>
        <v>0</v>
      </c>
      <c r="H1327" s="404">
        <f t="shared" si="699"/>
        <v>0</v>
      </c>
      <c r="I1327" s="404">
        <f>'F4.2'!X147</f>
        <v>0</v>
      </c>
      <c r="J1327" s="404">
        <f>'F4.2'!AW147</f>
        <v>0</v>
      </c>
      <c r="K1327" s="405"/>
      <c r="L1327" s="405"/>
      <c r="M1327" s="404">
        <f t="shared" si="694"/>
        <v>0</v>
      </c>
      <c r="N1327" s="404">
        <f t="shared" si="700"/>
        <v>0</v>
      </c>
    </row>
    <row r="1328" spans="1:14" hidden="1" outlineLevel="1">
      <c r="A1328" s="18">
        <f t="shared" ref="A1328:E1328" si="710">A935</f>
        <v>4.0999999999999996</v>
      </c>
      <c r="B1328" s="372" t="str">
        <f t="shared" si="710"/>
        <v xml:space="preserve">Refurbishment of TG Governing system at Unit-8, PTPS, Parli V. </v>
      </c>
      <c r="C1328" s="53" t="str">
        <f t="shared" si="710"/>
        <v>Yet to be approved</v>
      </c>
      <c r="D1328" s="403" t="str">
        <f t="shared" si="710"/>
        <v>-</v>
      </c>
      <c r="E1328" s="118">
        <f t="shared" si="710"/>
        <v>0</v>
      </c>
      <c r="F1328" s="404">
        <f t="shared" si="697"/>
        <v>0</v>
      </c>
      <c r="G1328" s="404">
        <f t="shared" si="698"/>
        <v>0</v>
      </c>
      <c r="H1328" s="404">
        <f t="shared" si="699"/>
        <v>0</v>
      </c>
      <c r="I1328" s="404">
        <f>'F4.2'!X148</f>
        <v>25</v>
      </c>
      <c r="J1328" s="404">
        <f>'F4.2'!AW148</f>
        <v>25</v>
      </c>
      <c r="K1328" s="405"/>
      <c r="L1328" s="405"/>
      <c r="M1328" s="404">
        <f t="shared" si="694"/>
        <v>25</v>
      </c>
      <c r="N1328" s="404">
        <f t="shared" si="700"/>
        <v>0</v>
      </c>
    </row>
    <row r="1329" spans="1:14" ht="31.5" hidden="1" outlineLevel="1">
      <c r="A1329" s="271">
        <f t="shared" ref="A1329:E1329" si="711">A936</f>
        <v>5</v>
      </c>
      <c r="B1329" s="272" t="str">
        <f t="shared" si="711"/>
        <v>DPR on Performance improvement of Natural Draft Cooling Tower (NDCT) at Unit-8, PTPS, Parli V.</v>
      </c>
      <c r="C1329" s="53" t="str">
        <f t="shared" si="711"/>
        <v>Yet to be approved</v>
      </c>
      <c r="D1329" s="403" t="str">
        <f t="shared" si="711"/>
        <v>-</v>
      </c>
      <c r="E1329" s="118">
        <f t="shared" si="711"/>
        <v>0</v>
      </c>
      <c r="F1329" s="404">
        <f t="shared" si="697"/>
        <v>0</v>
      </c>
      <c r="G1329" s="404">
        <f t="shared" si="698"/>
        <v>0</v>
      </c>
      <c r="H1329" s="404">
        <f t="shared" si="699"/>
        <v>0</v>
      </c>
      <c r="I1329" s="404">
        <f>'F4.2'!X149</f>
        <v>0</v>
      </c>
      <c r="J1329" s="404">
        <f>'F4.2'!AW149</f>
        <v>0</v>
      </c>
      <c r="K1329" s="405"/>
      <c r="L1329" s="405"/>
      <c r="M1329" s="404">
        <f t="shared" si="694"/>
        <v>0</v>
      </c>
      <c r="N1329" s="404">
        <f t="shared" si="700"/>
        <v>0</v>
      </c>
    </row>
    <row r="1330" spans="1:14" ht="60" hidden="1" outlineLevel="1">
      <c r="A1330" s="18">
        <f t="shared" ref="A1330:E1330" si="712">A937</f>
        <v>5.0999999999999996</v>
      </c>
      <c r="B1330" s="372" t="str">
        <f t="shared" si="712"/>
        <v>Performance improvement of Natural Draft Cooling Tower (NDCT) by replacement of PVC fills, AC cement pipes, strengthening of Hot water distribution system, replacement of beams, columns, support structures, etc. at Unit-8, PTPS, Parli V.</v>
      </c>
      <c r="C1330" s="53" t="str">
        <f t="shared" si="712"/>
        <v>Yet to be approved</v>
      </c>
      <c r="D1330" s="403" t="str">
        <f t="shared" si="712"/>
        <v>-</v>
      </c>
      <c r="E1330" s="118">
        <f t="shared" si="712"/>
        <v>0</v>
      </c>
      <c r="F1330" s="404">
        <f t="shared" si="697"/>
        <v>0</v>
      </c>
      <c r="G1330" s="404">
        <f t="shared" si="698"/>
        <v>0</v>
      </c>
      <c r="H1330" s="404">
        <f t="shared" si="699"/>
        <v>0</v>
      </c>
      <c r="I1330" s="404">
        <f>'F4.2'!X150</f>
        <v>25</v>
      </c>
      <c r="J1330" s="404">
        <f>'F4.2'!AW150</f>
        <v>25</v>
      </c>
      <c r="K1330" s="405"/>
      <c r="L1330" s="405"/>
      <c r="M1330" s="404">
        <f t="shared" si="694"/>
        <v>25</v>
      </c>
      <c r="N1330" s="404">
        <f t="shared" si="700"/>
        <v>0</v>
      </c>
    </row>
    <row r="1331" spans="1:14" ht="31.5" hidden="1" outlineLevel="1">
      <c r="A1331" s="271">
        <f t="shared" ref="A1331:E1331" si="713">A938</f>
        <v>6</v>
      </c>
      <c r="B1331" s="272" t="str">
        <f t="shared" si="713"/>
        <v xml:space="preserve">DPR on Procurement of  ACW &amp; CW pump along with mandatory spares at Unit-8, PTPS, Parli V. </v>
      </c>
      <c r="C1331" s="53" t="str">
        <f t="shared" si="713"/>
        <v>Yet to be approved</v>
      </c>
      <c r="D1331" s="403" t="str">
        <f t="shared" si="713"/>
        <v>-</v>
      </c>
      <c r="E1331" s="118">
        <f t="shared" si="713"/>
        <v>0</v>
      </c>
      <c r="F1331" s="404">
        <f t="shared" si="697"/>
        <v>0</v>
      </c>
      <c r="G1331" s="404">
        <f t="shared" si="698"/>
        <v>0</v>
      </c>
      <c r="H1331" s="404">
        <f t="shared" si="699"/>
        <v>0</v>
      </c>
      <c r="I1331" s="404">
        <f>'F4.2'!X151</f>
        <v>0</v>
      </c>
      <c r="J1331" s="404">
        <f>'F4.2'!AW151</f>
        <v>0</v>
      </c>
      <c r="K1331" s="405"/>
      <c r="L1331" s="405"/>
      <c r="M1331" s="404">
        <f t="shared" si="694"/>
        <v>0</v>
      </c>
      <c r="N1331" s="404">
        <f t="shared" si="700"/>
        <v>0</v>
      </c>
    </row>
    <row r="1332" spans="1:14" ht="30" hidden="1" outlineLevel="1">
      <c r="A1332" s="18">
        <f t="shared" ref="A1332:E1332" si="714">A939</f>
        <v>6.1</v>
      </c>
      <c r="B1332" s="372" t="str">
        <f t="shared" si="714"/>
        <v xml:space="preserve">DPR on Procurement of  ACW &amp; CW pump along with mandatory spares at Unit-8, PTPS, Parli V. </v>
      </c>
      <c r="C1332" s="53" t="str">
        <f t="shared" si="714"/>
        <v>Yet to be approved</v>
      </c>
      <c r="D1332" s="403" t="str">
        <f t="shared" si="714"/>
        <v>-</v>
      </c>
      <c r="E1332" s="118">
        <f t="shared" si="714"/>
        <v>0</v>
      </c>
      <c r="F1332" s="404">
        <f t="shared" si="697"/>
        <v>0</v>
      </c>
      <c r="G1332" s="404">
        <f t="shared" si="698"/>
        <v>0</v>
      </c>
      <c r="H1332" s="404">
        <f t="shared" si="699"/>
        <v>0</v>
      </c>
      <c r="I1332" s="404">
        <f>'F4.2'!X152</f>
        <v>35</v>
      </c>
      <c r="J1332" s="404">
        <f>'F4.2'!AW152</f>
        <v>35</v>
      </c>
      <c r="K1332" s="405"/>
      <c r="L1332" s="405"/>
      <c r="M1332" s="404">
        <f t="shared" si="694"/>
        <v>35</v>
      </c>
      <c r="N1332" s="404">
        <f t="shared" si="700"/>
        <v>0</v>
      </c>
    </row>
    <row r="1333" spans="1:14" ht="63" hidden="1" outlineLevel="1">
      <c r="A1333" s="271">
        <f t="shared" ref="A1333:E1333" si="715">A940</f>
        <v>7</v>
      </c>
      <c r="B1333" s="272" t="str">
        <f t="shared" si="715"/>
        <v xml:space="preserve">DPR on Procurement of  CEP pump and BFP Booster pump along with mandatory spares at Unit-8, PTPS, Parli V and Procurement of Energy Efficient Cartridges of Boiler Feed Pump at Unit-8, PTPS, Parli V. </v>
      </c>
      <c r="C1333" s="53" t="str">
        <f t="shared" si="715"/>
        <v>Yet to be approved</v>
      </c>
      <c r="D1333" s="403" t="str">
        <f t="shared" si="715"/>
        <v>-</v>
      </c>
      <c r="E1333" s="118">
        <f t="shared" si="715"/>
        <v>0</v>
      </c>
      <c r="F1333" s="404">
        <f t="shared" si="697"/>
        <v>0</v>
      </c>
      <c r="G1333" s="404">
        <f t="shared" si="698"/>
        <v>0</v>
      </c>
      <c r="H1333" s="404">
        <f t="shared" si="699"/>
        <v>0</v>
      </c>
      <c r="I1333" s="404">
        <f>'F4.2'!X153</f>
        <v>0</v>
      </c>
      <c r="J1333" s="404">
        <f>'F4.2'!AW153</f>
        <v>0</v>
      </c>
      <c r="K1333" s="405"/>
      <c r="L1333" s="405"/>
      <c r="M1333" s="404">
        <f t="shared" si="694"/>
        <v>0</v>
      </c>
      <c r="N1333" s="404">
        <f t="shared" si="700"/>
        <v>0</v>
      </c>
    </row>
    <row r="1334" spans="1:14" ht="30" hidden="1" outlineLevel="1">
      <c r="A1334" s="18">
        <f t="shared" ref="A1334:E1334" si="716">A941</f>
        <v>7.1</v>
      </c>
      <c r="B1334" s="372" t="str">
        <f t="shared" si="716"/>
        <v xml:space="preserve">Procurement of  CEP pump and BFP Booster pump along with mandatory spares at Unit-8, PTPS, Parli </v>
      </c>
      <c r="C1334" s="53" t="str">
        <f t="shared" si="716"/>
        <v>Yet to be approved</v>
      </c>
      <c r="D1334" s="403" t="str">
        <f t="shared" si="716"/>
        <v>-</v>
      </c>
      <c r="E1334" s="118">
        <f t="shared" si="716"/>
        <v>0</v>
      </c>
      <c r="F1334" s="404">
        <f t="shared" si="697"/>
        <v>0</v>
      </c>
      <c r="G1334" s="404">
        <f t="shared" si="698"/>
        <v>0</v>
      </c>
      <c r="H1334" s="404">
        <f t="shared" si="699"/>
        <v>0</v>
      </c>
      <c r="I1334" s="404">
        <f>'F4.2'!X154</f>
        <v>30</v>
      </c>
      <c r="J1334" s="404">
        <f>'F4.2'!AW154</f>
        <v>30</v>
      </c>
      <c r="K1334" s="405"/>
      <c r="L1334" s="405"/>
      <c r="M1334" s="404">
        <f t="shared" si="694"/>
        <v>30</v>
      </c>
      <c r="N1334" s="404">
        <f t="shared" si="700"/>
        <v>0</v>
      </c>
    </row>
    <row r="1335" spans="1:14" ht="30" hidden="1" outlineLevel="1">
      <c r="A1335" s="18">
        <f t="shared" ref="A1335:E1335" si="717">A942</f>
        <v>7.2</v>
      </c>
      <c r="B1335" s="372" t="str">
        <f t="shared" si="717"/>
        <v xml:space="preserve">Procurement of Energy Efficient Cartridges of Boiler Feed Pump at Unit-8, PTPS, Parli V. </v>
      </c>
      <c r="C1335" s="53" t="str">
        <f t="shared" si="717"/>
        <v>Yet to be approved</v>
      </c>
      <c r="D1335" s="403" t="str">
        <f t="shared" si="717"/>
        <v>-</v>
      </c>
      <c r="E1335" s="118">
        <f t="shared" si="717"/>
        <v>0</v>
      </c>
      <c r="F1335" s="404">
        <f t="shared" si="697"/>
        <v>0</v>
      </c>
      <c r="G1335" s="404">
        <f t="shared" si="698"/>
        <v>0</v>
      </c>
      <c r="H1335" s="404">
        <f t="shared" si="699"/>
        <v>0</v>
      </c>
      <c r="I1335" s="404">
        <f>'F4.2'!X155</f>
        <v>10</v>
      </c>
      <c r="J1335" s="404">
        <f>'F4.2'!AW155</f>
        <v>10</v>
      </c>
      <c r="K1335" s="405"/>
      <c r="L1335" s="405"/>
      <c r="M1335" s="404">
        <f t="shared" si="694"/>
        <v>10</v>
      </c>
      <c r="N1335" s="404">
        <f t="shared" si="700"/>
        <v>0</v>
      </c>
    </row>
    <row r="1336" spans="1:14" ht="31.5" hidden="1" outlineLevel="1">
      <c r="A1336" s="271">
        <f t="shared" ref="A1336:E1336" si="718">A943</f>
        <v>8</v>
      </c>
      <c r="B1336" s="272" t="str">
        <f t="shared" si="718"/>
        <v>DPR on Procurement of turbine blades of HP, IP &amp; LP rotor in Unit-8, PTPS, Parli V.</v>
      </c>
      <c r="C1336" s="53" t="str">
        <f t="shared" si="718"/>
        <v>Yet to be approved</v>
      </c>
      <c r="D1336" s="403" t="str">
        <f t="shared" si="718"/>
        <v>-</v>
      </c>
      <c r="E1336" s="118">
        <f t="shared" si="718"/>
        <v>0</v>
      </c>
      <c r="F1336" s="404">
        <f t="shared" si="697"/>
        <v>0</v>
      </c>
      <c r="G1336" s="404">
        <f t="shared" si="698"/>
        <v>0</v>
      </c>
      <c r="H1336" s="404">
        <f t="shared" si="699"/>
        <v>0</v>
      </c>
      <c r="I1336" s="404">
        <f>'F4.2'!X156</f>
        <v>0</v>
      </c>
      <c r="J1336" s="404">
        <f>'F4.2'!AW156</f>
        <v>0</v>
      </c>
      <c r="K1336" s="405"/>
      <c r="L1336" s="405"/>
      <c r="M1336" s="404">
        <f t="shared" si="694"/>
        <v>0</v>
      </c>
      <c r="N1336" s="404">
        <f t="shared" si="700"/>
        <v>0</v>
      </c>
    </row>
    <row r="1337" spans="1:14" ht="30" hidden="1" outlineLevel="1">
      <c r="A1337" s="18">
        <f t="shared" ref="A1337:E1337" si="719">A944</f>
        <v>8.1</v>
      </c>
      <c r="B1337" s="372" t="str">
        <f t="shared" si="719"/>
        <v>DPR on Procurement of turbine blades of HP, IP &amp; LP rotor in Unit-8, PTPS, Parli V.</v>
      </c>
      <c r="C1337" s="53" t="str">
        <f t="shared" si="719"/>
        <v>Yet to be approved</v>
      </c>
      <c r="D1337" s="403" t="str">
        <f t="shared" si="719"/>
        <v>-</v>
      </c>
      <c r="E1337" s="118">
        <f t="shared" si="719"/>
        <v>0</v>
      </c>
      <c r="F1337" s="404">
        <f t="shared" si="697"/>
        <v>0</v>
      </c>
      <c r="G1337" s="404">
        <f t="shared" si="698"/>
        <v>0</v>
      </c>
      <c r="H1337" s="404">
        <f t="shared" si="699"/>
        <v>0</v>
      </c>
      <c r="I1337" s="404">
        <f>'F4.2'!X157</f>
        <v>0</v>
      </c>
      <c r="J1337" s="404">
        <f>'F4.2'!AW157</f>
        <v>0</v>
      </c>
      <c r="K1337" s="405"/>
      <c r="L1337" s="405"/>
      <c r="M1337" s="404">
        <f t="shared" si="694"/>
        <v>0</v>
      </c>
      <c r="N1337" s="404">
        <f t="shared" si="700"/>
        <v>0</v>
      </c>
    </row>
    <row r="1338" spans="1:14" ht="47.25" hidden="1" outlineLevel="1">
      <c r="A1338" s="271">
        <f t="shared" ref="A1338:E1338" si="720">A945</f>
        <v>9</v>
      </c>
      <c r="B1338" s="272" t="str">
        <f t="shared" si="720"/>
        <v xml:space="preserve">DPR on Repair &amp; Reconditioning of Water treatment plant at Unit-8, PTPS, Parli V and Performance improvement of centralised AC plant at Unit-8, PTPS, Parli V. </v>
      </c>
      <c r="C1338" s="53" t="str">
        <f t="shared" si="720"/>
        <v>Yet to be approved</v>
      </c>
      <c r="D1338" s="403" t="str">
        <f t="shared" si="720"/>
        <v>-</v>
      </c>
      <c r="E1338" s="118">
        <f t="shared" si="720"/>
        <v>0</v>
      </c>
      <c r="F1338" s="404">
        <f t="shared" si="697"/>
        <v>0</v>
      </c>
      <c r="G1338" s="404">
        <f t="shared" si="698"/>
        <v>0</v>
      </c>
      <c r="H1338" s="404">
        <f t="shared" si="699"/>
        <v>0</v>
      </c>
      <c r="I1338" s="404">
        <f>'F4.2'!X158</f>
        <v>0</v>
      </c>
      <c r="J1338" s="404">
        <f>'F4.2'!AW158</f>
        <v>0</v>
      </c>
      <c r="K1338" s="405"/>
      <c r="L1338" s="405"/>
      <c r="M1338" s="404">
        <f t="shared" si="694"/>
        <v>0</v>
      </c>
      <c r="N1338" s="404">
        <f t="shared" si="700"/>
        <v>0</v>
      </c>
    </row>
    <row r="1339" spans="1:14" ht="30" hidden="1" outlineLevel="1">
      <c r="A1339" s="18">
        <f t="shared" ref="A1339:E1339" si="721">A946</f>
        <v>9.1</v>
      </c>
      <c r="B1339" s="372" t="str">
        <f t="shared" si="721"/>
        <v>Reconditioning of Acid and Alkali Unloading and storage system at Unit-8, PTPS, Parli V.</v>
      </c>
      <c r="C1339" s="53" t="str">
        <f t="shared" si="721"/>
        <v>Yet to be approved</v>
      </c>
      <c r="D1339" s="403" t="str">
        <f t="shared" si="721"/>
        <v>-</v>
      </c>
      <c r="E1339" s="118">
        <f t="shared" si="721"/>
        <v>0</v>
      </c>
      <c r="F1339" s="404">
        <f t="shared" si="697"/>
        <v>0</v>
      </c>
      <c r="G1339" s="404">
        <f t="shared" si="698"/>
        <v>0</v>
      </c>
      <c r="H1339" s="404">
        <f t="shared" si="699"/>
        <v>0</v>
      </c>
      <c r="I1339" s="404">
        <f>'F4.2'!X159</f>
        <v>0</v>
      </c>
      <c r="J1339" s="404">
        <f>'F4.2'!AW159</f>
        <v>0</v>
      </c>
      <c r="K1339" s="405"/>
      <c r="L1339" s="405"/>
      <c r="M1339" s="404">
        <f t="shared" si="694"/>
        <v>0</v>
      </c>
      <c r="N1339" s="404">
        <f t="shared" si="700"/>
        <v>0</v>
      </c>
    </row>
    <row r="1340" spans="1:14" ht="30" hidden="1" outlineLevel="1">
      <c r="A1340" s="18">
        <f t="shared" ref="A1340:E1340" si="722">A947</f>
        <v>9.1999999999999993</v>
      </c>
      <c r="B1340" s="372" t="str">
        <f t="shared" si="722"/>
        <v>Reconditioning &amp; repairing of WTP DM Plant regeneration system at Unit-8, PTPS, Parli V.</v>
      </c>
      <c r="C1340" s="53" t="str">
        <f t="shared" si="722"/>
        <v>Yet to be approved</v>
      </c>
      <c r="D1340" s="403" t="str">
        <f t="shared" si="722"/>
        <v>-</v>
      </c>
      <c r="E1340" s="118">
        <f t="shared" si="722"/>
        <v>0</v>
      </c>
      <c r="F1340" s="404">
        <f t="shared" si="697"/>
        <v>0</v>
      </c>
      <c r="G1340" s="404">
        <f t="shared" si="698"/>
        <v>0</v>
      </c>
      <c r="H1340" s="404">
        <f t="shared" si="699"/>
        <v>0</v>
      </c>
      <c r="I1340" s="404">
        <f>'F4.2'!X160</f>
        <v>0</v>
      </c>
      <c r="J1340" s="404">
        <f>'F4.2'!AW160</f>
        <v>0</v>
      </c>
      <c r="K1340" s="405"/>
      <c r="L1340" s="405"/>
      <c r="M1340" s="404">
        <f t="shared" si="694"/>
        <v>0</v>
      </c>
      <c r="N1340" s="404">
        <f t="shared" si="700"/>
        <v>0</v>
      </c>
    </row>
    <row r="1341" spans="1:14" ht="45" hidden="1" outlineLevel="1">
      <c r="A1341" s="18">
        <f t="shared" ref="A1341:E1341" si="723">A948</f>
        <v>9.3000000000000007</v>
      </c>
      <c r="B1341" s="372" t="str">
        <f t="shared" si="723"/>
        <v xml:space="preserve"> Performance improvement of centralised AC plant by reconditioning of cooling tower, various pumps, heat exchangers, etc. at Unit-8, PTPS, Parli V. </v>
      </c>
      <c r="C1341" s="53" t="str">
        <f t="shared" si="723"/>
        <v>Yet to be approved</v>
      </c>
      <c r="D1341" s="403" t="str">
        <f t="shared" si="723"/>
        <v>-</v>
      </c>
      <c r="E1341" s="118">
        <f t="shared" si="723"/>
        <v>0</v>
      </c>
      <c r="F1341" s="404">
        <f t="shared" si="697"/>
        <v>0</v>
      </c>
      <c r="G1341" s="404">
        <f t="shared" si="698"/>
        <v>0</v>
      </c>
      <c r="H1341" s="404">
        <f t="shared" si="699"/>
        <v>0</v>
      </c>
      <c r="I1341" s="404">
        <f>'F4.2'!X161</f>
        <v>0</v>
      </c>
      <c r="J1341" s="404">
        <f>'F4.2'!AW161</f>
        <v>0</v>
      </c>
      <c r="K1341" s="405"/>
      <c r="L1341" s="405"/>
      <c r="M1341" s="404">
        <f t="shared" si="694"/>
        <v>0</v>
      </c>
      <c r="N1341" s="404">
        <f t="shared" si="700"/>
        <v>0</v>
      </c>
    </row>
    <row r="1342" spans="1:14" ht="47.25" hidden="1" outlineLevel="1">
      <c r="A1342" s="271">
        <f t="shared" ref="A1342:E1342" si="724">A949</f>
        <v>10</v>
      </c>
      <c r="B1342" s="272" t="str">
        <f t="shared" si="724"/>
        <v>DPR on Procurement of Control Fluid (HPCF) pump, Lube Oil pump, Emergency Oil pump, Jacking Oil pump, Seal oil pump at Unit-8, PTPS, Parli V.</v>
      </c>
      <c r="C1342" s="53" t="str">
        <f t="shared" si="724"/>
        <v>Yet to be approved</v>
      </c>
      <c r="D1342" s="403" t="str">
        <f t="shared" si="724"/>
        <v>-</v>
      </c>
      <c r="E1342" s="118">
        <f t="shared" si="724"/>
        <v>0</v>
      </c>
      <c r="F1342" s="404">
        <f t="shared" si="697"/>
        <v>0</v>
      </c>
      <c r="G1342" s="404">
        <f t="shared" si="698"/>
        <v>0</v>
      </c>
      <c r="H1342" s="404">
        <f t="shared" si="699"/>
        <v>0</v>
      </c>
      <c r="I1342" s="404">
        <f>'F4.2'!X162</f>
        <v>0</v>
      </c>
      <c r="J1342" s="404">
        <f>'F4.2'!AW162</f>
        <v>0</v>
      </c>
      <c r="K1342" s="405"/>
      <c r="L1342" s="405"/>
      <c r="M1342" s="404">
        <f t="shared" si="694"/>
        <v>0</v>
      </c>
      <c r="N1342" s="404">
        <f t="shared" si="700"/>
        <v>0</v>
      </c>
    </row>
    <row r="1343" spans="1:14" ht="45" hidden="1" outlineLevel="1">
      <c r="A1343" s="18">
        <f t="shared" ref="A1343:E1343" si="725">A950</f>
        <v>10.1</v>
      </c>
      <c r="B1343" s="372" t="str">
        <f t="shared" si="725"/>
        <v>DPR on Procurement of Control Fluid (HPCF) pump, Lube Oil pump, Emergency Oil pump, Jacking Oil pump, Seal oil pump at Unit-8, PTPS, Parli V.</v>
      </c>
      <c r="C1343" s="53" t="str">
        <f t="shared" si="725"/>
        <v>Yet to be approved</v>
      </c>
      <c r="D1343" s="403" t="str">
        <f t="shared" si="725"/>
        <v>-</v>
      </c>
      <c r="E1343" s="118">
        <f t="shared" si="725"/>
        <v>0</v>
      </c>
      <c r="F1343" s="404">
        <f t="shared" si="697"/>
        <v>0</v>
      </c>
      <c r="G1343" s="404">
        <f t="shared" si="698"/>
        <v>0</v>
      </c>
      <c r="H1343" s="404">
        <f t="shared" si="699"/>
        <v>0</v>
      </c>
      <c r="I1343" s="404">
        <f>'F4.2'!X163</f>
        <v>0</v>
      </c>
      <c r="J1343" s="404">
        <f>'F4.2'!AW163</f>
        <v>0</v>
      </c>
      <c r="K1343" s="405"/>
      <c r="L1343" s="405"/>
      <c r="M1343" s="404">
        <f t="shared" si="694"/>
        <v>0</v>
      </c>
      <c r="N1343" s="404">
        <f t="shared" si="700"/>
        <v>0</v>
      </c>
    </row>
    <row r="1344" spans="1:14" ht="47.25" hidden="1" outlineLevel="1">
      <c r="A1344" s="271">
        <f t="shared" ref="A1344:E1344" si="726">A951</f>
        <v>11</v>
      </c>
      <c r="B1344" s="272" t="str">
        <f t="shared" si="726"/>
        <v xml:space="preserve">DPR on Procurement of H2 cooler, BFP coolers, generator exciter cooler, Seal and Lube oil coolers at Unit-8, PTPS, Parli V. </v>
      </c>
      <c r="C1344" s="53" t="str">
        <f t="shared" si="726"/>
        <v>Yet to be approved</v>
      </c>
      <c r="D1344" s="403" t="str">
        <f t="shared" si="726"/>
        <v>-</v>
      </c>
      <c r="E1344" s="118">
        <f t="shared" si="726"/>
        <v>0</v>
      </c>
      <c r="F1344" s="404">
        <f t="shared" si="697"/>
        <v>0</v>
      </c>
      <c r="G1344" s="404">
        <f t="shared" si="698"/>
        <v>0</v>
      </c>
      <c r="H1344" s="404">
        <f t="shared" si="699"/>
        <v>0</v>
      </c>
      <c r="I1344" s="404">
        <f>'F4.2'!X164</f>
        <v>0</v>
      </c>
      <c r="J1344" s="404">
        <f>'F4.2'!AW164</f>
        <v>0</v>
      </c>
      <c r="K1344" s="405"/>
      <c r="L1344" s="405"/>
      <c r="M1344" s="404">
        <f t="shared" si="694"/>
        <v>0</v>
      </c>
      <c r="N1344" s="404">
        <f t="shared" si="700"/>
        <v>0</v>
      </c>
    </row>
    <row r="1345" spans="1:14" ht="30" hidden="1" outlineLevel="1">
      <c r="A1345" s="18">
        <f t="shared" ref="A1345:E1345" si="727">A952</f>
        <v>11.1</v>
      </c>
      <c r="B1345" s="372" t="str">
        <f t="shared" si="727"/>
        <v xml:space="preserve">DPR on Procurement of H2 cooler, BFP coolers, generator exciter cooler, Seal and Lube oil coolers at Unit-8, PTPS, Parli V. </v>
      </c>
      <c r="C1345" s="53" t="str">
        <f t="shared" si="727"/>
        <v>Yet to be approved</v>
      </c>
      <c r="D1345" s="403" t="str">
        <f t="shared" si="727"/>
        <v>-</v>
      </c>
      <c r="E1345" s="118">
        <f t="shared" si="727"/>
        <v>0</v>
      </c>
      <c r="F1345" s="404">
        <f t="shared" si="697"/>
        <v>0</v>
      </c>
      <c r="G1345" s="404">
        <f t="shared" si="698"/>
        <v>0</v>
      </c>
      <c r="H1345" s="404">
        <f t="shared" si="699"/>
        <v>0</v>
      </c>
      <c r="I1345" s="404">
        <f>'F4.2'!X165</f>
        <v>0</v>
      </c>
      <c r="J1345" s="404">
        <f>'F4.2'!AW165</f>
        <v>0</v>
      </c>
      <c r="K1345" s="405"/>
      <c r="L1345" s="405"/>
      <c r="M1345" s="404">
        <f t="shared" si="694"/>
        <v>0</v>
      </c>
      <c r="N1345" s="404">
        <f t="shared" si="700"/>
        <v>0</v>
      </c>
    </row>
    <row r="1346" spans="1:14" ht="63" hidden="1" outlineLevel="1">
      <c r="A1346" s="271">
        <f t="shared" ref="A1346:E1346" si="728">A953</f>
        <v>12</v>
      </c>
      <c r="B1346" s="272" t="str">
        <f t="shared" si="728"/>
        <v>Supply, installation &amp; commissioning of 220V 2140AH,24V 830AH &amp; 710AH, 360V 570AH Mains UPS,110V 110AH AHP PLC , 110V , 103 AH DM plant battery set for unit 8 , NPTPS Parli-V &amp; Procurement of HT motors at U#8</v>
      </c>
      <c r="C1346" s="53" t="str">
        <f t="shared" si="728"/>
        <v>Yet to be approved</v>
      </c>
      <c r="D1346" s="403" t="str">
        <f t="shared" si="728"/>
        <v>-</v>
      </c>
      <c r="E1346" s="118">
        <f t="shared" si="728"/>
        <v>0</v>
      </c>
      <c r="F1346" s="404">
        <f t="shared" si="697"/>
        <v>0</v>
      </c>
      <c r="G1346" s="404">
        <f t="shared" si="698"/>
        <v>0</v>
      </c>
      <c r="H1346" s="404">
        <f t="shared" si="699"/>
        <v>0</v>
      </c>
      <c r="I1346" s="404">
        <f>'F4.2'!X166</f>
        <v>0</v>
      </c>
      <c r="J1346" s="404">
        <f>'F4.2'!AW166</f>
        <v>0</v>
      </c>
      <c r="K1346" s="405"/>
      <c r="L1346" s="405"/>
      <c r="M1346" s="404">
        <f t="shared" si="694"/>
        <v>0</v>
      </c>
      <c r="N1346" s="404">
        <f t="shared" si="700"/>
        <v>0</v>
      </c>
    </row>
    <row r="1347" spans="1:14" ht="45" hidden="1" outlineLevel="1">
      <c r="A1347" s="18">
        <f t="shared" ref="A1347:E1347" si="729">A954</f>
        <v>12.1</v>
      </c>
      <c r="B1347" s="372" t="str">
        <f t="shared" si="729"/>
        <v>Supply, installation &amp; commissioning of 220V 2140AH,24V 830AH &amp; 710AH, 360V 570AH Mains UPS,110V 110AH AHP PLC , 110V , 103 AH DM plant battery set for unit 8 , NPTPS Parli-V</v>
      </c>
      <c r="C1347" s="53" t="str">
        <f t="shared" si="729"/>
        <v>Yet to be approved</v>
      </c>
      <c r="D1347" s="403" t="str">
        <f t="shared" si="729"/>
        <v>-</v>
      </c>
      <c r="E1347" s="118">
        <f t="shared" si="729"/>
        <v>0</v>
      </c>
      <c r="F1347" s="404">
        <f t="shared" si="697"/>
        <v>0</v>
      </c>
      <c r="G1347" s="404">
        <f t="shared" si="698"/>
        <v>0</v>
      </c>
      <c r="H1347" s="404">
        <f t="shared" si="699"/>
        <v>0</v>
      </c>
      <c r="I1347" s="404">
        <f>'F4.2'!X167</f>
        <v>0</v>
      </c>
      <c r="J1347" s="404">
        <f>'F4.2'!AW167</f>
        <v>0</v>
      </c>
      <c r="K1347" s="405"/>
      <c r="L1347" s="405"/>
      <c r="M1347" s="404">
        <f t="shared" si="694"/>
        <v>0</v>
      </c>
      <c r="N1347" s="404">
        <f t="shared" si="700"/>
        <v>0</v>
      </c>
    </row>
    <row r="1348" spans="1:14" hidden="1" outlineLevel="1">
      <c r="A1348" s="18">
        <f t="shared" ref="A1348:E1348" si="730">A955</f>
        <v>12.2</v>
      </c>
      <c r="B1348" s="372" t="str">
        <f t="shared" si="730"/>
        <v>Procurement of HT motors at U#8</v>
      </c>
      <c r="C1348" s="53" t="str">
        <f t="shared" si="730"/>
        <v>Yet to be approved</v>
      </c>
      <c r="D1348" s="403" t="str">
        <f t="shared" si="730"/>
        <v>-</v>
      </c>
      <c r="E1348" s="118">
        <f t="shared" si="730"/>
        <v>0</v>
      </c>
      <c r="F1348" s="404">
        <f t="shared" si="697"/>
        <v>0</v>
      </c>
      <c r="G1348" s="404">
        <f t="shared" si="698"/>
        <v>0</v>
      </c>
      <c r="H1348" s="404">
        <f t="shared" si="699"/>
        <v>0</v>
      </c>
      <c r="I1348" s="404">
        <f>'F4.2'!X168</f>
        <v>10</v>
      </c>
      <c r="J1348" s="404">
        <f>'F4.2'!AW168</f>
        <v>10</v>
      </c>
      <c r="K1348" s="405"/>
      <c r="L1348" s="405"/>
      <c r="M1348" s="404">
        <f t="shared" si="694"/>
        <v>10</v>
      </c>
      <c r="N1348" s="404">
        <f t="shared" si="700"/>
        <v>0</v>
      </c>
    </row>
    <row r="1349" spans="1:14" ht="15.75" hidden="1" outlineLevel="1">
      <c r="A1349" s="271">
        <f t="shared" ref="A1349:E1349" si="731">A956</f>
        <v>13</v>
      </c>
      <c r="B1349" s="272" t="str">
        <f t="shared" si="731"/>
        <v>DPR on various instrumentation &amp; control schemes at U#8</v>
      </c>
      <c r="C1349" s="53" t="str">
        <f t="shared" si="731"/>
        <v>Yet to be approved</v>
      </c>
      <c r="D1349" s="403" t="str">
        <f t="shared" si="731"/>
        <v>-</v>
      </c>
      <c r="E1349" s="118">
        <f t="shared" si="731"/>
        <v>0</v>
      </c>
      <c r="F1349" s="404">
        <f t="shared" si="697"/>
        <v>0</v>
      </c>
      <c r="G1349" s="404">
        <f t="shared" si="698"/>
        <v>0</v>
      </c>
      <c r="H1349" s="404">
        <f t="shared" si="699"/>
        <v>0</v>
      </c>
      <c r="I1349" s="404">
        <f>'F4.2'!X169</f>
        <v>0</v>
      </c>
      <c r="J1349" s="404">
        <f>'F4.2'!AW169</f>
        <v>0</v>
      </c>
      <c r="K1349" s="405"/>
      <c r="L1349" s="405"/>
      <c r="M1349" s="404">
        <f t="shared" si="694"/>
        <v>0</v>
      </c>
      <c r="N1349" s="404">
        <f t="shared" si="700"/>
        <v>0</v>
      </c>
    </row>
    <row r="1350" spans="1:14" hidden="1" outlineLevel="1">
      <c r="A1350" s="18">
        <f t="shared" ref="A1350:E1350" si="732">A957</f>
        <v>13.1</v>
      </c>
      <c r="B1350" s="372" t="str">
        <f t="shared" si="732"/>
        <v>Upgradation of MAX-DNA  DCS system at U#8 (HMI upgradation)</v>
      </c>
      <c r="C1350" s="53" t="str">
        <f t="shared" si="732"/>
        <v>Yet to be approved</v>
      </c>
      <c r="D1350" s="403" t="str">
        <f t="shared" si="732"/>
        <v>-</v>
      </c>
      <c r="E1350" s="118">
        <f t="shared" si="732"/>
        <v>0</v>
      </c>
      <c r="F1350" s="404">
        <f t="shared" si="697"/>
        <v>0</v>
      </c>
      <c r="G1350" s="404">
        <f t="shared" si="698"/>
        <v>0</v>
      </c>
      <c r="H1350" s="404">
        <f t="shared" si="699"/>
        <v>0</v>
      </c>
      <c r="I1350" s="404">
        <f>'F4.2'!X170</f>
        <v>6.81</v>
      </c>
      <c r="J1350" s="404">
        <f>'F4.2'!AW170</f>
        <v>6.81</v>
      </c>
      <c r="K1350" s="405"/>
      <c r="L1350" s="405"/>
      <c r="M1350" s="404">
        <f t="shared" si="694"/>
        <v>6.81</v>
      </c>
      <c r="N1350" s="404">
        <f t="shared" si="700"/>
        <v>0</v>
      </c>
    </row>
    <row r="1351" spans="1:14" ht="45" hidden="1" outlineLevel="1">
      <c r="A1351" s="18">
        <f t="shared" ref="A1351:E1351" si="733">A958</f>
        <v>13.2</v>
      </c>
      <c r="B1351" s="372" t="str">
        <f t="shared" si="733"/>
        <v>Upgradation of existing Pcal system with plant performance analysis diagnostic and optimization system (PADO) at Unit  8 New Parli TPS</v>
      </c>
      <c r="C1351" s="53" t="str">
        <f t="shared" si="733"/>
        <v>Yet to be approved</v>
      </c>
      <c r="D1351" s="403" t="str">
        <f t="shared" si="733"/>
        <v>-</v>
      </c>
      <c r="E1351" s="118">
        <f t="shared" si="733"/>
        <v>0</v>
      </c>
      <c r="F1351" s="404">
        <f t="shared" si="697"/>
        <v>0</v>
      </c>
      <c r="G1351" s="404">
        <f t="shared" si="698"/>
        <v>0</v>
      </c>
      <c r="H1351" s="404">
        <f t="shared" si="699"/>
        <v>0</v>
      </c>
      <c r="I1351" s="404">
        <f>'F4.2'!X171</f>
        <v>1.4</v>
      </c>
      <c r="J1351" s="404">
        <f>'F4.2'!AW171</f>
        <v>1.4</v>
      </c>
      <c r="K1351" s="405"/>
      <c r="L1351" s="405"/>
      <c r="M1351" s="404">
        <f t="shared" si="694"/>
        <v>1.4</v>
      </c>
      <c r="N1351" s="404">
        <f t="shared" si="700"/>
        <v>0</v>
      </c>
    </row>
    <row r="1352" spans="1:14" hidden="1" outlineLevel="1">
      <c r="A1352" s="18">
        <f t="shared" ref="A1352:E1352" si="734">A959</f>
        <v>13.3</v>
      </c>
      <c r="B1352" s="372" t="str">
        <f t="shared" si="734"/>
        <v xml:space="preserve"> Upgradation of coal feeder for I&amp;C Unit8 PTPS Parli V.</v>
      </c>
      <c r="C1352" s="53" t="str">
        <f t="shared" si="734"/>
        <v>Yet to be approved</v>
      </c>
      <c r="D1352" s="403" t="str">
        <f t="shared" si="734"/>
        <v>-</v>
      </c>
      <c r="E1352" s="118">
        <f t="shared" si="734"/>
        <v>0</v>
      </c>
      <c r="F1352" s="404">
        <f t="shared" si="697"/>
        <v>0</v>
      </c>
      <c r="G1352" s="404">
        <f t="shared" si="698"/>
        <v>0</v>
      </c>
      <c r="H1352" s="404">
        <f t="shared" si="699"/>
        <v>0</v>
      </c>
      <c r="I1352" s="404">
        <f>'F4.2'!X172</f>
        <v>0</v>
      </c>
      <c r="J1352" s="404">
        <f>'F4.2'!AW172</f>
        <v>0</v>
      </c>
      <c r="K1352" s="405"/>
      <c r="L1352" s="405"/>
      <c r="M1352" s="404">
        <f t="shared" si="694"/>
        <v>0</v>
      </c>
      <c r="N1352" s="404">
        <f t="shared" si="700"/>
        <v>0</v>
      </c>
    </row>
    <row r="1353" spans="1:14" ht="30" hidden="1" outlineLevel="1">
      <c r="A1353" s="18">
        <f t="shared" ref="A1353:E1353" si="735">A960</f>
        <v>13.4</v>
      </c>
      <c r="B1353" s="372" t="str">
        <f t="shared" si="735"/>
        <v>Procurement of smart control positioner at I&amp;C Unit8 PTPS Parli V.</v>
      </c>
      <c r="C1353" s="53" t="str">
        <f t="shared" si="735"/>
        <v>Yet to be approved</v>
      </c>
      <c r="D1353" s="403" t="str">
        <f t="shared" si="735"/>
        <v>-</v>
      </c>
      <c r="E1353" s="118">
        <f t="shared" si="735"/>
        <v>0</v>
      </c>
      <c r="F1353" s="404">
        <f t="shared" si="697"/>
        <v>0</v>
      </c>
      <c r="G1353" s="404">
        <f t="shared" si="698"/>
        <v>0</v>
      </c>
      <c r="H1353" s="404">
        <f t="shared" si="699"/>
        <v>0</v>
      </c>
      <c r="I1353" s="404">
        <f>'F4.2'!X173</f>
        <v>0</v>
      </c>
      <c r="J1353" s="404">
        <f>'F4.2'!AW173</f>
        <v>0</v>
      </c>
      <c r="K1353" s="405"/>
      <c r="L1353" s="405"/>
      <c r="M1353" s="404">
        <f t="shared" si="694"/>
        <v>0</v>
      </c>
      <c r="N1353" s="404">
        <f t="shared" si="700"/>
        <v>0</v>
      </c>
    </row>
    <row r="1354" spans="1:14" hidden="1" outlineLevel="1">
      <c r="A1354" s="18">
        <f t="shared" ref="A1354:E1355" si="736">A961</f>
        <v>13.5</v>
      </c>
      <c r="B1354" s="372" t="str">
        <f t="shared" si="736"/>
        <v>Upgradation Electronic control drive for I&amp;C Unit8 PTPS Parli V.</v>
      </c>
      <c r="C1354" s="53" t="str">
        <f t="shared" si="736"/>
        <v>Yet to be approved</v>
      </c>
      <c r="D1354" s="403" t="str">
        <f t="shared" si="736"/>
        <v>-</v>
      </c>
      <c r="E1354" s="118">
        <f t="shared" si="736"/>
        <v>0</v>
      </c>
      <c r="F1354" s="404">
        <f t="shared" si="697"/>
        <v>0</v>
      </c>
      <c r="G1354" s="404">
        <f t="shared" si="698"/>
        <v>0</v>
      </c>
      <c r="H1354" s="404">
        <f t="shared" si="699"/>
        <v>0</v>
      </c>
      <c r="I1354" s="404">
        <f>'F4.2'!X174</f>
        <v>0</v>
      </c>
      <c r="J1354" s="404">
        <f>'F4.2'!AW174</f>
        <v>0</v>
      </c>
      <c r="K1354" s="405"/>
      <c r="L1354" s="405"/>
      <c r="M1354" s="404">
        <f t="shared" si="694"/>
        <v>0</v>
      </c>
      <c r="N1354" s="404">
        <f t="shared" si="700"/>
        <v>0</v>
      </c>
    </row>
    <row r="1355" spans="1:14" ht="30" hidden="1" outlineLevel="1">
      <c r="A1355" s="18">
        <f t="shared" si="736"/>
        <v>13.6</v>
      </c>
      <c r="B1355" s="372" t="str">
        <f t="shared" si="736"/>
        <v>Upgradation of turbovisory &amp; vibration monitoring system control panel.</v>
      </c>
      <c r="C1355" s="53" t="str">
        <f t="shared" si="736"/>
        <v>Yet to be approved</v>
      </c>
      <c r="D1355" s="403" t="str">
        <f t="shared" si="736"/>
        <v>-</v>
      </c>
      <c r="E1355" s="118">
        <f t="shared" si="736"/>
        <v>0</v>
      </c>
      <c r="F1355" s="404">
        <f t="shared" si="697"/>
        <v>0</v>
      </c>
      <c r="G1355" s="404">
        <f t="shared" si="698"/>
        <v>0</v>
      </c>
      <c r="H1355" s="404">
        <f t="shared" ref="H1355" si="737">F1355-G1355</f>
        <v>0</v>
      </c>
      <c r="I1355" s="404">
        <f>'F4.2'!X175</f>
        <v>0</v>
      </c>
      <c r="J1355" s="404">
        <f>'F4.2'!AW175</f>
        <v>0</v>
      </c>
      <c r="K1355" s="405"/>
      <c r="L1355" s="405"/>
      <c r="M1355" s="404">
        <f t="shared" ref="M1355" si="738">SUM(J1355:L1355)</f>
        <v>0</v>
      </c>
      <c r="N1355" s="404">
        <f t="shared" ref="N1355" si="739">H1355+I1355-M1355</f>
        <v>0</v>
      </c>
    </row>
    <row r="1356" spans="1:14" ht="47.25" hidden="1" outlineLevel="1">
      <c r="A1356" s="271">
        <f t="shared" ref="A1356:E1356" si="740">A963</f>
        <v>14</v>
      </c>
      <c r="B1356" s="272" t="str">
        <f t="shared" si="740"/>
        <v>Performance improvement by system up gradation  at CHP &amp; DPR for normalization and stabilization of coal handling plant performance at Parli TPS</v>
      </c>
      <c r="C1356" s="53" t="str">
        <f t="shared" si="740"/>
        <v>Yet to be approved</v>
      </c>
      <c r="D1356" s="403" t="str">
        <f t="shared" si="740"/>
        <v>-</v>
      </c>
      <c r="E1356" s="118">
        <f t="shared" si="740"/>
        <v>0</v>
      </c>
      <c r="F1356" s="404">
        <f t="shared" si="697"/>
        <v>0</v>
      </c>
      <c r="G1356" s="404">
        <f t="shared" si="698"/>
        <v>0</v>
      </c>
      <c r="H1356" s="404">
        <f t="shared" si="699"/>
        <v>0</v>
      </c>
      <c r="I1356" s="404">
        <f>'F4.2'!X176</f>
        <v>0</v>
      </c>
      <c r="J1356" s="404">
        <f>'F4.2'!AW176</f>
        <v>0</v>
      </c>
      <c r="K1356" s="405"/>
      <c r="L1356" s="405"/>
      <c r="M1356" s="404">
        <f t="shared" si="694"/>
        <v>0</v>
      </c>
      <c r="N1356" s="404">
        <f t="shared" si="700"/>
        <v>0</v>
      </c>
    </row>
    <row r="1357" spans="1:14" ht="45" hidden="1" outlineLevel="1">
      <c r="A1357" s="18">
        <f t="shared" ref="A1357:E1357" si="741">A964</f>
        <v>14.1</v>
      </c>
      <c r="B1357" s="372" t="str">
        <f t="shared" si="741"/>
        <v xml:space="preserve">Supply and Commissioning of Energy Efficient Evaporative Cooling System for Control Panel &amp; Breaker room of CHP Unit-8   For  PARLI TPS </v>
      </c>
      <c r="C1357" s="53" t="str">
        <f t="shared" si="741"/>
        <v>Yet to be approved</v>
      </c>
      <c r="D1357" s="403" t="str">
        <f t="shared" si="741"/>
        <v>-</v>
      </c>
      <c r="E1357" s="118">
        <f t="shared" si="741"/>
        <v>0</v>
      </c>
      <c r="F1357" s="404">
        <f t="shared" si="697"/>
        <v>0</v>
      </c>
      <c r="G1357" s="404">
        <f t="shared" si="698"/>
        <v>0</v>
      </c>
      <c r="H1357" s="404">
        <f t="shared" si="699"/>
        <v>0</v>
      </c>
      <c r="I1357" s="404">
        <f>'F4.2'!X177</f>
        <v>1.38</v>
      </c>
      <c r="J1357" s="404">
        <f>'F4.2'!AW177</f>
        <v>1.38</v>
      </c>
      <c r="K1357" s="405"/>
      <c r="L1357" s="405"/>
      <c r="M1357" s="404">
        <f t="shared" si="694"/>
        <v>1.38</v>
      </c>
      <c r="N1357" s="404">
        <f t="shared" si="700"/>
        <v>0</v>
      </c>
    </row>
    <row r="1358" spans="1:14" ht="30" hidden="1" outlineLevel="1">
      <c r="A1358" s="18">
        <f t="shared" ref="A1358:E1358" si="742">A965</f>
        <v>14.2</v>
      </c>
      <c r="B1358" s="372" t="str">
        <f t="shared" si="742"/>
        <v>Supply and commissioning of Suspended Magnets for U-8 CHP NPTPS</v>
      </c>
      <c r="C1358" s="53" t="str">
        <f t="shared" si="742"/>
        <v>Yet to be approved</v>
      </c>
      <c r="D1358" s="403" t="str">
        <f t="shared" si="742"/>
        <v>-</v>
      </c>
      <c r="E1358" s="118">
        <f t="shared" si="742"/>
        <v>0</v>
      </c>
      <c r="F1358" s="404">
        <f t="shared" si="697"/>
        <v>0</v>
      </c>
      <c r="G1358" s="404">
        <f t="shared" si="698"/>
        <v>0</v>
      </c>
      <c r="H1358" s="404">
        <f t="shared" si="699"/>
        <v>0</v>
      </c>
      <c r="I1358" s="404">
        <f>'F4.2'!X178</f>
        <v>3.3</v>
      </c>
      <c r="J1358" s="404">
        <f>'F4.2'!AW178</f>
        <v>3.3</v>
      </c>
      <c r="K1358" s="405"/>
      <c r="L1358" s="405"/>
      <c r="M1358" s="404">
        <f t="shared" si="694"/>
        <v>3.3</v>
      </c>
      <c r="N1358" s="404">
        <f t="shared" si="700"/>
        <v>0</v>
      </c>
    </row>
    <row r="1359" spans="1:14" ht="30" hidden="1" outlineLevel="1">
      <c r="A1359" s="18">
        <f t="shared" ref="A1359:E1359" si="743">A966</f>
        <v>14.3</v>
      </c>
      <c r="B1359" s="372" t="str">
        <f t="shared" si="743"/>
        <v>Stacker-reclaimer Bucket wheel drive modification work of U- 8 CHP</v>
      </c>
      <c r="C1359" s="53" t="str">
        <f t="shared" si="743"/>
        <v>Yet to be approved</v>
      </c>
      <c r="D1359" s="403" t="str">
        <f t="shared" si="743"/>
        <v>-</v>
      </c>
      <c r="E1359" s="118">
        <f t="shared" si="743"/>
        <v>0</v>
      </c>
      <c r="F1359" s="404">
        <f t="shared" si="697"/>
        <v>0</v>
      </c>
      <c r="G1359" s="404">
        <f t="shared" si="698"/>
        <v>0</v>
      </c>
      <c r="H1359" s="404">
        <f t="shared" si="699"/>
        <v>0</v>
      </c>
      <c r="I1359" s="404">
        <f>'F4.2'!X179</f>
        <v>3.32</v>
      </c>
      <c r="J1359" s="404">
        <f>'F4.2'!AW179</f>
        <v>3.32</v>
      </c>
      <c r="K1359" s="405"/>
      <c r="L1359" s="405"/>
      <c r="M1359" s="404">
        <f t="shared" si="694"/>
        <v>3.32</v>
      </c>
      <c r="N1359" s="404">
        <f t="shared" si="700"/>
        <v>0</v>
      </c>
    </row>
    <row r="1360" spans="1:14" ht="30" hidden="1" outlineLevel="1">
      <c r="A1360" s="18">
        <f t="shared" ref="A1360:E1360" si="744">A967</f>
        <v>14.4</v>
      </c>
      <c r="B1360" s="372" t="str">
        <f t="shared" si="744"/>
        <v>Apron feeder drive modification from Hydraulic to Electro-Mechanical at CHP U-8  NPTPS</v>
      </c>
      <c r="C1360" s="53" t="str">
        <f t="shared" si="744"/>
        <v>Yet to be approved</v>
      </c>
      <c r="D1360" s="403" t="str">
        <f t="shared" si="744"/>
        <v>-</v>
      </c>
      <c r="E1360" s="118">
        <f t="shared" si="744"/>
        <v>0</v>
      </c>
      <c r="F1360" s="404">
        <f t="shared" si="697"/>
        <v>0</v>
      </c>
      <c r="G1360" s="404">
        <f t="shared" si="698"/>
        <v>0</v>
      </c>
      <c r="H1360" s="404">
        <f t="shared" si="699"/>
        <v>0</v>
      </c>
      <c r="I1360" s="404">
        <f>'F4.2'!X180</f>
        <v>4.0199999999999996</v>
      </c>
      <c r="J1360" s="404">
        <f>'F4.2'!AW180</f>
        <v>4.0199999999999996</v>
      </c>
      <c r="K1360" s="405"/>
      <c r="L1360" s="405"/>
      <c r="M1360" s="404">
        <f t="shared" si="694"/>
        <v>4.0199999999999996</v>
      </c>
      <c r="N1360" s="404">
        <f t="shared" si="700"/>
        <v>0</v>
      </c>
    </row>
    <row r="1361" spans="1:14" hidden="1" outlineLevel="1">
      <c r="A1361" s="18">
        <f t="shared" ref="A1361:E1361" si="745">A968</f>
        <v>14.5</v>
      </c>
      <c r="B1361" s="372" t="str">
        <f t="shared" si="745"/>
        <v>Procurement of U-8 W/T Major spares</v>
      </c>
      <c r="C1361" s="53" t="str">
        <f t="shared" si="745"/>
        <v>Yet to be approved</v>
      </c>
      <c r="D1361" s="403" t="str">
        <f t="shared" si="745"/>
        <v>-</v>
      </c>
      <c r="E1361" s="118">
        <f t="shared" si="745"/>
        <v>0</v>
      </c>
      <c r="F1361" s="404">
        <f t="shared" si="697"/>
        <v>0</v>
      </c>
      <c r="G1361" s="404">
        <f t="shared" si="698"/>
        <v>0</v>
      </c>
      <c r="H1361" s="404">
        <f t="shared" si="699"/>
        <v>0</v>
      </c>
      <c r="I1361" s="404">
        <f>'F4.2'!X181</f>
        <v>0</v>
      </c>
      <c r="J1361" s="404">
        <f>'F4.2'!AW181</f>
        <v>0</v>
      </c>
      <c r="K1361" s="405"/>
      <c r="L1361" s="405"/>
      <c r="M1361" s="404">
        <f t="shared" si="694"/>
        <v>0</v>
      </c>
      <c r="N1361" s="404">
        <f t="shared" si="700"/>
        <v>0</v>
      </c>
    </row>
    <row r="1362" spans="1:14" hidden="1" outlineLevel="1">
      <c r="A1362" s="18">
        <f t="shared" ref="A1362:E1362" si="746">A969</f>
        <v>14.6</v>
      </c>
      <c r="B1362" s="372" t="str">
        <f t="shared" si="746"/>
        <v>Provision of Soft starter / VFD for Various conveyor</v>
      </c>
      <c r="C1362" s="53" t="str">
        <f t="shared" si="746"/>
        <v>Yet to be approved</v>
      </c>
      <c r="D1362" s="403" t="str">
        <f t="shared" si="746"/>
        <v>-</v>
      </c>
      <c r="E1362" s="118">
        <f t="shared" si="746"/>
        <v>0</v>
      </c>
      <c r="F1362" s="404">
        <f t="shared" si="697"/>
        <v>0</v>
      </c>
      <c r="G1362" s="404">
        <f t="shared" si="698"/>
        <v>0</v>
      </c>
      <c r="H1362" s="404">
        <f t="shared" si="699"/>
        <v>0</v>
      </c>
      <c r="I1362" s="404">
        <f>'F4.2'!X182</f>
        <v>0</v>
      </c>
      <c r="J1362" s="404">
        <f>'F4.2'!AW182</f>
        <v>0</v>
      </c>
      <c r="K1362" s="405"/>
      <c r="L1362" s="405"/>
      <c r="M1362" s="404">
        <f t="shared" si="694"/>
        <v>0</v>
      </c>
      <c r="N1362" s="404">
        <f t="shared" si="700"/>
        <v>0</v>
      </c>
    </row>
    <row r="1363" spans="1:14" hidden="1" outlineLevel="1">
      <c r="A1363" s="18">
        <f t="shared" ref="A1363:E1363" si="747">A970</f>
        <v>14.7</v>
      </c>
      <c r="B1363" s="372" t="str">
        <f t="shared" si="747"/>
        <v>TP-3 chute modification at U-8 CHP.</v>
      </c>
      <c r="C1363" s="53" t="str">
        <f t="shared" si="747"/>
        <v>Yet to be approved</v>
      </c>
      <c r="D1363" s="403" t="str">
        <f t="shared" si="747"/>
        <v>-</v>
      </c>
      <c r="E1363" s="118">
        <f t="shared" si="747"/>
        <v>0</v>
      </c>
      <c r="F1363" s="404">
        <f t="shared" si="697"/>
        <v>0</v>
      </c>
      <c r="G1363" s="404">
        <f t="shared" si="698"/>
        <v>0</v>
      </c>
      <c r="H1363" s="404">
        <f t="shared" si="699"/>
        <v>0</v>
      </c>
      <c r="I1363" s="404">
        <f>'F4.2'!X183</f>
        <v>0</v>
      </c>
      <c r="J1363" s="404">
        <f>'F4.2'!AW183</f>
        <v>0</v>
      </c>
      <c r="K1363" s="405"/>
      <c r="L1363" s="405"/>
      <c r="M1363" s="404">
        <f t="shared" si="694"/>
        <v>0</v>
      </c>
      <c r="N1363" s="404">
        <f t="shared" si="700"/>
        <v>0</v>
      </c>
    </row>
    <row r="1364" spans="1:14" ht="30" hidden="1" outlineLevel="1">
      <c r="A1364" s="18">
        <f t="shared" ref="A1364:E1364" si="748">A971</f>
        <v>14.8</v>
      </c>
      <c r="B1364" s="372" t="str">
        <f t="shared" si="748"/>
        <v>Design, supply and commissioning of solar operated lighting system in CHP  U-8.</v>
      </c>
      <c r="C1364" s="53" t="str">
        <f t="shared" si="748"/>
        <v>Yet to be approved</v>
      </c>
      <c r="D1364" s="403" t="str">
        <f t="shared" si="748"/>
        <v>-</v>
      </c>
      <c r="E1364" s="118">
        <f t="shared" si="748"/>
        <v>0</v>
      </c>
      <c r="F1364" s="404">
        <f t="shared" si="697"/>
        <v>0</v>
      </c>
      <c r="G1364" s="404">
        <f t="shared" si="698"/>
        <v>0</v>
      </c>
      <c r="H1364" s="404">
        <f t="shared" si="699"/>
        <v>0</v>
      </c>
      <c r="I1364" s="404">
        <f>'F4.2'!X184</f>
        <v>0</v>
      </c>
      <c r="J1364" s="404">
        <f>'F4.2'!AW184</f>
        <v>0</v>
      </c>
      <c r="K1364" s="405"/>
      <c r="L1364" s="405"/>
      <c r="M1364" s="404">
        <f t="shared" si="694"/>
        <v>0</v>
      </c>
      <c r="N1364" s="404">
        <f t="shared" si="700"/>
        <v>0</v>
      </c>
    </row>
    <row r="1365" spans="1:14" hidden="1" outlineLevel="1">
      <c r="A1365" s="18">
        <f t="shared" ref="A1365:E1365" si="749">A972</f>
        <v>14.9</v>
      </c>
      <c r="B1365" s="372" t="str">
        <f t="shared" si="749"/>
        <v xml:space="preserve"> Installation of CCTV survillance system alongwith all conveyors.</v>
      </c>
      <c r="C1365" s="53" t="str">
        <f t="shared" si="749"/>
        <v>Yet to be approved</v>
      </c>
      <c r="D1365" s="403" t="str">
        <f t="shared" si="749"/>
        <v>-</v>
      </c>
      <c r="E1365" s="118">
        <f t="shared" si="749"/>
        <v>0</v>
      </c>
      <c r="F1365" s="404">
        <f t="shared" si="697"/>
        <v>0</v>
      </c>
      <c r="G1365" s="404">
        <f t="shared" si="698"/>
        <v>0</v>
      </c>
      <c r="H1365" s="404">
        <f t="shared" si="699"/>
        <v>0</v>
      </c>
      <c r="I1365" s="404">
        <f>'F4.2'!X185</f>
        <v>0</v>
      </c>
      <c r="J1365" s="404">
        <f>'F4.2'!AW185</f>
        <v>0</v>
      </c>
      <c r="K1365" s="405"/>
      <c r="L1365" s="405"/>
      <c r="M1365" s="404">
        <f t="shared" si="694"/>
        <v>0</v>
      </c>
      <c r="N1365" s="404">
        <f t="shared" si="700"/>
        <v>0</v>
      </c>
    </row>
    <row r="1366" spans="1:14" ht="31.5" hidden="1" outlineLevel="1">
      <c r="A1366" s="271">
        <f t="shared" ref="A1366:E1366" si="750">A973</f>
        <v>15</v>
      </c>
      <c r="B1366" s="272" t="str">
        <f t="shared" si="750"/>
        <v>DPR for maximiation of Coal Handling Plant efficiency &amp; DPR on life enhancement of Coal Handling Plant</v>
      </c>
      <c r="C1366" s="53" t="str">
        <f t="shared" si="750"/>
        <v>Yet to be approved</v>
      </c>
      <c r="D1366" s="403" t="str">
        <f t="shared" si="750"/>
        <v>-</v>
      </c>
      <c r="E1366" s="118">
        <f t="shared" si="750"/>
        <v>0</v>
      </c>
      <c r="F1366" s="404">
        <f t="shared" si="697"/>
        <v>0</v>
      </c>
      <c r="G1366" s="404">
        <f t="shared" si="698"/>
        <v>0</v>
      </c>
      <c r="H1366" s="404">
        <f t="shared" si="699"/>
        <v>0</v>
      </c>
      <c r="I1366" s="404">
        <f>'F4.2'!X186</f>
        <v>0</v>
      </c>
      <c r="J1366" s="404">
        <f>'F4.2'!AW186</f>
        <v>0</v>
      </c>
      <c r="K1366" s="405"/>
      <c r="L1366" s="405"/>
      <c r="M1366" s="404">
        <f t="shared" si="694"/>
        <v>0</v>
      </c>
      <c r="N1366" s="404">
        <f t="shared" si="700"/>
        <v>0</v>
      </c>
    </row>
    <row r="1367" spans="1:14" hidden="1" outlineLevel="1">
      <c r="A1367" s="18">
        <f t="shared" ref="A1367:E1367" si="751">A974</f>
        <v>15.1</v>
      </c>
      <c r="B1367" s="372" t="str">
        <f t="shared" si="751"/>
        <v>W/T control room &amp; bunker house battery &amp; UPS upgradation</v>
      </c>
      <c r="C1367" s="53" t="str">
        <f t="shared" si="751"/>
        <v>Yet to be approved</v>
      </c>
      <c r="D1367" s="403" t="str">
        <f t="shared" si="751"/>
        <v>-</v>
      </c>
      <c r="E1367" s="118">
        <f t="shared" si="751"/>
        <v>0</v>
      </c>
      <c r="F1367" s="404">
        <f t="shared" si="697"/>
        <v>0</v>
      </c>
      <c r="G1367" s="404">
        <f t="shared" si="698"/>
        <v>0</v>
      </c>
      <c r="H1367" s="404">
        <f t="shared" si="699"/>
        <v>0</v>
      </c>
      <c r="I1367" s="404">
        <f>'F4.2'!X187</f>
        <v>0</v>
      </c>
      <c r="J1367" s="404">
        <f>'F4.2'!AW187</f>
        <v>0</v>
      </c>
      <c r="K1367" s="405"/>
      <c r="L1367" s="405"/>
      <c r="M1367" s="404">
        <f t="shared" si="694"/>
        <v>0</v>
      </c>
      <c r="N1367" s="404">
        <f t="shared" si="700"/>
        <v>0</v>
      </c>
    </row>
    <row r="1368" spans="1:14" ht="30" hidden="1" outlineLevel="1">
      <c r="A1368" s="18">
        <f t="shared" ref="A1368:E1368" si="752">A975</f>
        <v>15.2</v>
      </c>
      <c r="B1368" s="372" t="str">
        <f t="shared" si="752"/>
        <v>Refurbishment of  conveyor no. 2 A/B &amp; 6 A/B drive system of CHP U-8 TPS Parli.</v>
      </c>
      <c r="C1368" s="53" t="str">
        <f t="shared" si="752"/>
        <v>Yet to be approved</v>
      </c>
      <c r="D1368" s="403" t="str">
        <f t="shared" si="752"/>
        <v>-</v>
      </c>
      <c r="E1368" s="118">
        <f t="shared" si="752"/>
        <v>0</v>
      </c>
      <c r="F1368" s="404">
        <f t="shared" si="697"/>
        <v>0</v>
      </c>
      <c r="G1368" s="404">
        <f t="shared" si="698"/>
        <v>0</v>
      </c>
      <c r="H1368" s="404">
        <f t="shared" si="699"/>
        <v>0</v>
      </c>
      <c r="I1368" s="404">
        <f>'F4.2'!X188</f>
        <v>0</v>
      </c>
      <c r="J1368" s="404">
        <f>'F4.2'!AW188</f>
        <v>0</v>
      </c>
      <c r="K1368" s="405"/>
      <c r="L1368" s="405"/>
      <c r="M1368" s="404">
        <f t="shared" si="694"/>
        <v>0</v>
      </c>
      <c r="N1368" s="404">
        <f t="shared" si="700"/>
        <v>0</v>
      </c>
    </row>
    <row r="1369" spans="1:14" hidden="1" outlineLevel="1">
      <c r="A1369" s="18">
        <f t="shared" ref="A1369:E1369" si="753">A976</f>
        <v>15.3</v>
      </c>
      <c r="B1369" s="372" t="str">
        <f t="shared" si="753"/>
        <v>Provision of Soft starter / VFD for Various conveyor</v>
      </c>
      <c r="C1369" s="53" t="str">
        <f t="shared" si="753"/>
        <v>Yet to be approved</v>
      </c>
      <c r="D1369" s="403" t="str">
        <f t="shared" si="753"/>
        <v>-</v>
      </c>
      <c r="E1369" s="118">
        <f t="shared" si="753"/>
        <v>0</v>
      </c>
      <c r="F1369" s="404">
        <f t="shared" si="697"/>
        <v>0</v>
      </c>
      <c r="G1369" s="404">
        <f t="shared" si="698"/>
        <v>0</v>
      </c>
      <c r="H1369" s="404">
        <f t="shared" si="699"/>
        <v>0</v>
      </c>
      <c r="I1369" s="404">
        <f>'F4.2'!X189</f>
        <v>0</v>
      </c>
      <c r="J1369" s="404">
        <f>'F4.2'!AW189</f>
        <v>0</v>
      </c>
      <c r="K1369" s="405"/>
      <c r="L1369" s="405"/>
      <c r="M1369" s="404">
        <f t="shared" si="694"/>
        <v>0</v>
      </c>
      <c r="N1369" s="404">
        <f t="shared" si="700"/>
        <v>0</v>
      </c>
    </row>
    <row r="1370" spans="1:14" hidden="1" outlineLevel="1">
      <c r="A1370" s="18">
        <f t="shared" ref="A1370:E1370" si="754">A977</f>
        <v>15.4</v>
      </c>
      <c r="B1370" s="372" t="str">
        <f t="shared" si="754"/>
        <v>Procurement &amp; installation of Belt tear detection system</v>
      </c>
      <c r="C1370" s="53" t="str">
        <f t="shared" si="754"/>
        <v>Yet to be approved</v>
      </c>
      <c r="D1370" s="403" t="str">
        <f t="shared" si="754"/>
        <v>-</v>
      </c>
      <c r="E1370" s="118">
        <f t="shared" si="754"/>
        <v>0</v>
      </c>
      <c r="F1370" s="404">
        <f t="shared" si="697"/>
        <v>0</v>
      </c>
      <c r="G1370" s="404">
        <f t="shared" si="698"/>
        <v>0</v>
      </c>
      <c r="H1370" s="404">
        <f t="shared" si="699"/>
        <v>0</v>
      </c>
      <c r="I1370" s="404">
        <f>'F4.2'!X190</f>
        <v>0</v>
      </c>
      <c r="J1370" s="404">
        <f>'F4.2'!AW190</f>
        <v>0</v>
      </c>
      <c r="K1370" s="405"/>
      <c r="L1370" s="405"/>
      <c r="M1370" s="404">
        <f t="shared" si="694"/>
        <v>0</v>
      </c>
      <c r="N1370" s="404">
        <f t="shared" si="700"/>
        <v>0</v>
      </c>
    </row>
    <row r="1371" spans="1:14" hidden="1" outlineLevel="1">
      <c r="A1371" s="18">
        <f t="shared" ref="A1371:E1371" si="755">A978</f>
        <v>15.5</v>
      </c>
      <c r="B1371" s="372" t="str">
        <f t="shared" si="755"/>
        <v>Conveyor gravity takeup infrastructure strengthening work</v>
      </c>
      <c r="C1371" s="53" t="str">
        <f t="shared" si="755"/>
        <v>Yet to be approved</v>
      </c>
      <c r="D1371" s="403" t="str">
        <f t="shared" si="755"/>
        <v>-</v>
      </c>
      <c r="E1371" s="118">
        <f t="shared" si="755"/>
        <v>0</v>
      </c>
      <c r="F1371" s="404">
        <f t="shared" si="697"/>
        <v>0</v>
      </c>
      <c r="G1371" s="404">
        <f t="shared" si="698"/>
        <v>0</v>
      </c>
      <c r="H1371" s="404">
        <f t="shared" si="699"/>
        <v>0</v>
      </c>
      <c r="I1371" s="404">
        <f>'F4.2'!X191</f>
        <v>0</v>
      </c>
      <c r="J1371" s="404">
        <f>'F4.2'!AW191</f>
        <v>0</v>
      </c>
      <c r="K1371" s="405"/>
      <c r="L1371" s="405"/>
      <c r="M1371" s="404">
        <f t="shared" si="694"/>
        <v>0</v>
      </c>
      <c r="N1371" s="404">
        <f t="shared" si="700"/>
        <v>0</v>
      </c>
    </row>
    <row r="1372" spans="1:14" ht="30" hidden="1" outlineLevel="1">
      <c r="A1372" s="18">
        <f t="shared" ref="A1372:E1372" si="756">A979</f>
        <v>15.6</v>
      </c>
      <c r="B1372" s="372" t="str">
        <f t="shared" si="756"/>
        <v>U-8 CHP apron feeder-I to Conveyor 1 A/B chute modification work .</v>
      </c>
      <c r="C1372" s="53" t="str">
        <f t="shared" si="756"/>
        <v>Yet to be approved</v>
      </c>
      <c r="D1372" s="403" t="str">
        <f t="shared" si="756"/>
        <v>-</v>
      </c>
      <c r="E1372" s="118">
        <f t="shared" si="756"/>
        <v>0</v>
      </c>
      <c r="F1372" s="404">
        <f t="shared" si="697"/>
        <v>0</v>
      </c>
      <c r="G1372" s="404">
        <f t="shared" si="698"/>
        <v>0</v>
      </c>
      <c r="H1372" s="404">
        <f t="shared" si="699"/>
        <v>0</v>
      </c>
      <c r="I1372" s="404">
        <f>'F4.2'!X192</f>
        <v>0</v>
      </c>
      <c r="J1372" s="404">
        <f>'F4.2'!AW192</f>
        <v>0</v>
      </c>
      <c r="K1372" s="405"/>
      <c r="L1372" s="405"/>
      <c r="M1372" s="404">
        <f t="shared" si="694"/>
        <v>0</v>
      </c>
      <c r="N1372" s="404">
        <f t="shared" si="700"/>
        <v>0</v>
      </c>
    </row>
    <row r="1373" spans="1:14" ht="15.75" hidden="1" outlineLevel="1">
      <c r="A1373" s="271">
        <f t="shared" ref="A1373:E1373" si="757">A980</f>
        <v>16</v>
      </c>
      <c r="B1373" s="272" t="str">
        <f t="shared" si="757"/>
        <v>DPR for stabiliazation of Coal Handling Performance.</v>
      </c>
      <c r="C1373" s="53" t="str">
        <f t="shared" si="757"/>
        <v>Yet to be approved</v>
      </c>
      <c r="D1373" s="403" t="str">
        <f t="shared" si="757"/>
        <v>-</v>
      </c>
      <c r="E1373" s="118">
        <f t="shared" si="757"/>
        <v>0</v>
      </c>
      <c r="F1373" s="404">
        <f t="shared" si="697"/>
        <v>0</v>
      </c>
      <c r="G1373" s="404">
        <f t="shared" si="698"/>
        <v>0</v>
      </c>
      <c r="H1373" s="404">
        <f t="shared" si="699"/>
        <v>0</v>
      </c>
      <c r="I1373" s="404">
        <f>'F4.2'!X193</f>
        <v>0</v>
      </c>
      <c r="J1373" s="404">
        <f>'F4.2'!AW193</f>
        <v>0</v>
      </c>
      <c r="K1373" s="405"/>
      <c r="L1373" s="405"/>
      <c r="M1373" s="404">
        <f t="shared" si="694"/>
        <v>0</v>
      </c>
      <c r="N1373" s="404">
        <f t="shared" si="700"/>
        <v>0</v>
      </c>
    </row>
    <row r="1374" spans="1:14" hidden="1" outlineLevel="1">
      <c r="A1374" s="18">
        <f t="shared" ref="A1374:E1374" si="758">A981</f>
        <v>16.100000000000001</v>
      </c>
      <c r="B1374" s="372" t="str">
        <f t="shared" si="758"/>
        <v xml:space="preserve">Drive modification of Stacker Reclaimer slewing system. </v>
      </c>
      <c r="C1374" s="53" t="str">
        <f t="shared" si="758"/>
        <v>Yet to be approved</v>
      </c>
      <c r="D1374" s="403" t="str">
        <f t="shared" si="758"/>
        <v>-</v>
      </c>
      <c r="E1374" s="118">
        <f t="shared" si="758"/>
        <v>0</v>
      </c>
      <c r="F1374" s="404">
        <f t="shared" si="697"/>
        <v>0</v>
      </c>
      <c r="G1374" s="404">
        <f t="shared" si="698"/>
        <v>0</v>
      </c>
      <c r="H1374" s="404">
        <f t="shared" si="699"/>
        <v>0</v>
      </c>
      <c r="I1374" s="404">
        <f>'F4.2'!X194</f>
        <v>0</v>
      </c>
      <c r="J1374" s="404">
        <f>'F4.2'!AW194</f>
        <v>0</v>
      </c>
      <c r="K1374" s="405"/>
      <c r="L1374" s="405"/>
      <c r="M1374" s="404">
        <f t="shared" si="694"/>
        <v>0</v>
      </c>
      <c r="N1374" s="404">
        <f t="shared" si="700"/>
        <v>0</v>
      </c>
    </row>
    <row r="1375" spans="1:14" hidden="1" outlineLevel="1">
      <c r="A1375" s="18">
        <f t="shared" ref="A1375:E1375" si="759">A982</f>
        <v>16.2</v>
      </c>
      <c r="B1375" s="372" t="str">
        <f t="shared" si="759"/>
        <v>Retrofitting of Side Arm Charger-I &amp; II at CHP U-8</v>
      </c>
      <c r="C1375" s="53" t="str">
        <f t="shared" si="759"/>
        <v>Yet to be approved</v>
      </c>
      <c r="D1375" s="403" t="str">
        <f t="shared" si="759"/>
        <v>-</v>
      </c>
      <c r="E1375" s="118">
        <f t="shared" si="759"/>
        <v>0</v>
      </c>
      <c r="F1375" s="404">
        <f t="shared" si="697"/>
        <v>0</v>
      </c>
      <c r="G1375" s="404">
        <f t="shared" si="698"/>
        <v>0</v>
      </c>
      <c r="H1375" s="404">
        <f t="shared" si="699"/>
        <v>0</v>
      </c>
      <c r="I1375" s="404">
        <f>'F4.2'!X195</f>
        <v>0</v>
      </c>
      <c r="J1375" s="404">
        <f>'F4.2'!AW195</f>
        <v>0</v>
      </c>
      <c r="K1375" s="405"/>
      <c r="L1375" s="405"/>
      <c r="M1375" s="404">
        <f t="shared" si="694"/>
        <v>0</v>
      </c>
      <c r="N1375" s="404">
        <f t="shared" si="700"/>
        <v>0</v>
      </c>
    </row>
    <row r="1376" spans="1:14" hidden="1" outlineLevel="1">
      <c r="A1376" s="18">
        <f t="shared" ref="A1376:E1376" si="760">A983</f>
        <v>16.3</v>
      </c>
      <c r="B1376" s="372" t="str">
        <f t="shared" si="760"/>
        <v>Upgradation of GE/Schineder make PLC system atU-8 CHP.</v>
      </c>
      <c r="C1376" s="53" t="str">
        <f t="shared" si="760"/>
        <v>Yet to be approved</v>
      </c>
      <c r="D1376" s="403" t="str">
        <f t="shared" si="760"/>
        <v>-</v>
      </c>
      <c r="E1376" s="118">
        <f t="shared" si="760"/>
        <v>0</v>
      </c>
      <c r="F1376" s="404">
        <f t="shared" si="697"/>
        <v>0</v>
      </c>
      <c r="G1376" s="404">
        <f t="shared" si="698"/>
        <v>0</v>
      </c>
      <c r="H1376" s="404">
        <f t="shared" si="699"/>
        <v>0</v>
      </c>
      <c r="I1376" s="404">
        <f>'F4.2'!X196</f>
        <v>0</v>
      </c>
      <c r="J1376" s="404">
        <f>'F4.2'!AW196</f>
        <v>0</v>
      </c>
      <c r="K1376" s="405"/>
      <c r="L1376" s="405"/>
      <c r="M1376" s="404">
        <f t="shared" si="694"/>
        <v>0</v>
      </c>
      <c r="N1376" s="404">
        <f t="shared" si="700"/>
        <v>0</v>
      </c>
    </row>
    <row r="1377" spans="1:14" hidden="1" outlineLevel="1">
      <c r="A1377" s="18">
        <f t="shared" ref="A1377:E1377" si="761">A984</f>
        <v>16.399999999999999</v>
      </c>
      <c r="B1377" s="372" t="str">
        <f t="shared" si="761"/>
        <v>Refurbishment of Apron Feeder at CHP U-8.</v>
      </c>
      <c r="C1377" s="53" t="str">
        <f t="shared" si="761"/>
        <v>Yet to be approved</v>
      </c>
      <c r="D1377" s="403" t="str">
        <f t="shared" si="761"/>
        <v>-</v>
      </c>
      <c r="E1377" s="118">
        <f t="shared" si="761"/>
        <v>0</v>
      </c>
      <c r="F1377" s="404">
        <f t="shared" si="697"/>
        <v>0</v>
      </c>
      <c r="G1377" s="404">
        <f t="shared" si="698"/>
        <v>0</v>
      </c>
      <c r="H1377" s="404">
        <f t="shared" si="699"/>
        <v>0</v>
      </c>
      <c r="I1377" s="404">
        <f>'F4.2'!X197</f>
        <v>0</v>
      </c>
      <c r="J1377" s="404">
        <f>'F4.2'!AW197</f>
        <v>0</v>
      </c>
      <c r="K1377" s="405"/>
      <c r="L1377" s="405"/>
      <c r="M1377" s="404">
        <f t="shared" si="694"/>
        <v>0</v>
      </c>
      <c r="N1377" s="404">
        <f t="shared" si="700"/>
        <v>0</v>
      </c>
    </row>
    <row r="1378" spans="1:14" ht="30" hidden="1" outlineLevel="1">
      <c r="A1378" s="18">
        <f t="shared" ref="A1378:E1378" si="762">A985</f>
        <v>16.5</v>
      </c>
      <c r="B1378" s="372" t="str">
        <f t="shared" si="762"/>
        <v>Provision of moveable stacker and crusher in CHP coal stack yard at CHP U-8.</v>
      </c>
      <c r="C1378" s="53" t="str">
        <f t="shared" si="762"/>
        <v>Yet to be approved</v>
      </c>
      <c r="D1378" s="403" t="str">
        <f t="shared" si="762"/>
        <v>-</v>
      </c>
      <c r="E1378" s="118">
        <f t="shared" si="762"/>
        <v>0</v>
      </c>
      <c r="F1378" s="404">
        <f t="shared" si="697"/>
        <v>0</v>
      </c>
      <c r="G1378" s="404">
        <f t="shared" si="698"/>
        <v>0</v>
      </c>
      <c r="H1378" s="404">
        <f t="shared" si="699"/>
        <v>0</v>
      </c>
      <c r="I1378" s="404">
        <f>'F4.2'!X198</f>
        <v>0</v>
      </c>
      <c r="J1378" s="404">
        <f>'F4.2'!AW198</f>
        <v>0</v>
      </c>
      <c r="K1378" s="405"/>
      <c r="L1378" s="405"/>
      <c r="M1378" s="404">
        <f t="shared" si="694"/>
        <v>0</v>
      </c>
      <c r="N1378" s="404">
        <f t="shared" si="700"/>
        <v>0</v>
      </c>
    </row>
    <row r="1379" spans="1:14" hidden="1" outlineLevel="1">
      <c r="A1379" s="18">
        <f t="shared" ref="A1379:E1379" si="763">A986</f>
        <v>16.600000000000001</v>
      </c>
      <c r="B1379" s="372" t="str">
        <f t="shared" si="763"/>
        <v>Procurement of Loco &amp; Bulldozer at CHP U-8.</v>
      </c>
      <c r="C1379" s="53" t="str">
        <f t="shared" si="763"/>
        <v>Yet to be approved</v>
      </c>
      <c r="D1379" s="403" t="str">
        <f t="shared" si="763"/>
        <v>-</v>
      </c>
      <c r="E1379" s="118">
        <f t="shared" si="763"/>
        <v>0</v>
      </c>
      <c r="F1379" s="404">
        <f t="shared" si="697"/>
        <v>0</v>
      </c>
      <c r="G1379" s="404">
        <f t="shared" si="698"/>
        <v>0</v>
      </c>
      <c r="H1379" s="404">
        <f t="shared" si="699"/>
        <v>0</v>
      </c>
      <c r="I1379" s="404">
        <f>'F4.2'!X199</f>
        <v>0</v>
      </c>
      <c r="J1379" s="404">
        <f>'F4.2'!AW199</f>
        <v>0</v>
      </c>
      <c r="K1379" s="405"/>
      <c r="L1379" s="405"/>
      <c r="M1379" s="404">
        <f t="shared" si="694"/>
        <v>0</v>
      </c>
      <c r="N1379" s="404">
        <f t="shared" si="700"/>
        <v>0</v>
      </c>
    </row>
    <row r="1380" spans="1:14" ht="31.5" hidden="1" outlineLevel="1">
      <c r="A1380" s="271">
        <f t="shared" ref="A1380:E1380" si="764">A987</f>
        <v>17</v>
      </c>
      <c r="B1380" s="272" t="str">
        <f t="shared" si="764"/>
        <v>DPR on dry fly ash utilisation improvement scheme for AHP U-8 NPTPS Parli-V.</v>
      </c>
      <c r="C1380" s="53" t="str">
        <f t="shared" si="764"/>
        <v>Yet to be approved</v>
      </c>
      <c r="D1380" s="403" t="str">
        <f t="shared" si="764"/>
        <v>-</v>
      </c>
      <c r="E1380" s="118">
        <f t="shared" si="764"/>
        <v>0</v>
      </c>
      <c r="F1380" s="404">
        <f t="shared" si="697"/>
        <v>0</v>
      </c>
      <c r="G1380" s="404">
        <f t="shared" si="698"/>
        <v>0</v>
      </c>
      <c r="H1380" s="404">
        <f t="shared" si="699"/>
        <v>0</v>
      </c>
      <c r="I1380" s="404">
        <f>'F4.2'!X200</f>
        <v>0</v>
      </c>
      <c r="J1380" s="404">
        <f>'F4.2'!AW200</f>
        <v>0</v>
      </c>
      <c r="K1380" s="405"/>
      <c r="L1380" s="405"/>
      <c r="M1380" s="404">
        <f t="shared" si="694"/>
        <v>0</v>
      </c>
      <c r="N1380" s="404">
        <f t="shared" si="700"/>
        <v>0</v>
      </c>
    </row>
    <row r="1381" spans="1:14" ht="30" hidden="1" outlineLevel="1">
      <c r="A1381" s="18">
        <f t="shared" ref="A1381:E1381" si="765">A988</f>
        <v>17.100000000000001</v>
      </c>
      <c r="B1381" s="372" t="str">
        <f t="shared" si="765"/>
        <v>Design, supply, erection, installation &amp; comissioning of intermediate silo with sub system at AHP U-8.</v>
      </c>
      <c r="C1381" s="53" t="str">
        <f t="shared" si="765"/>
        <v>Yet to be approved</v>
      </c>
      <c r="D1381" s="403" t="str">
        <f t="shared" si="765"/>
        <v>-</v>
      </c>
      <c r="E1381" s="118">
        <f t="shared" si="765"/>
        <v>0</v>
      </c>
      <c r="F1381" s="404">
        <f t="shared" si="697"/>
        <v>0</v>
      </c>
      <c r="G1381" s="404">
        <f t="shared" si="698"/>
        <v>0</v>
      </c>
      <c r="H1381" s="404">
        <f t="shared" si="699"/>
        <v>0</v>
      </c>
      <c r="I1381" s="404">
        <f>'F4.2'!X201</f>
        <v>0</v>
      </c>
      <c r="J1381" s="404">
        <f>'F4.2'!AW201</f>
        <v>0</v>
      </c>
      <c r="K1381" s="405"/>
      <c r="L1381" s="405"/>
      <c r="M1381" s="404">
        <f t="shared" ref="M1381:M1444" si="766">SUM(J1381:L1381)</f>
        <v>0</v>
      </c>
      <c r="N1381" s="404">
        <f t="shared" si="700"/>
        <v>0</v>
      </c>
    </row>
    <row r="1382" spans="1:14" ht="31.5" hidden="1" outlineLevel="1">
      <c r="A1382" s="271">
        <f t="shared" ref="A1382:E1382" si="767">A989</f>
        <v>18</v>
      </c>
      <c r="B1382" s="272" t="str">
        <f t="shared" si="767"/>
        <v>DPR on ash handling plant improvement scheme for AHP U-8 NPTPS Parli-V.</v>
      </c>
      <c r="C1382" s="53" t="str">
        <f t="shared" si="767"/>
        <v>Yet to be approved</v>
      </c>
      <c r="D1382" s="403" t="str">
        <f t="shared" si="767"/>
        <v>-</v>
      </c>
      <c r="E1382" s="118">
        <f t="shared" si="767"/>
        <v>0</v>
      </c>
      <c r="F1382" s="404">
        <f t="shared" ref="F1382:F1445" si="768">F989+I989</f>
        <v>0</v>
      </c>
      <c r="G1382" s="404">
        <f t="shared" ref="G1382:G1445" si="769">G989+M989</f>
        <v>0</v>
      </c>
      <c r="H1382" s="404">
        <f t="shared" si="699"/>
        <v>0</v>
      </c>
      <c r="I1382" s="404">
        <f>'F4.2'!X202</f>
        <v>0</v>
      </c>
      <c r="J1382" s="404">
        <f>'F4.2'!AW202</f>
        <v>0</v>
      </c>
      <c r="K1382" s="405"/>
      <c r="L1382" s="405"/>
      <c r="M1382" s="404">
        <f t="shared" si="766"/>
        <v>0</v>
      </c>
      <c r="N1382" s="404">
        <f t="shared" si="700"/>
        <v>0</v>
      </c>
    </row>
    <row r="1383" spans="1:14" ht="30" hidden="1" outlineLevel="1">
      <c r="A1383" s="18">
        <f t="shared" ref="A1383:E1383" si="770">A990</f>
        <v>18.100000000000001</v>
      </c>
      <c r="B1383" s="372" t="str">
        <f t="shared" si="770"/>
        <v xml:space="preserve"> Design, supply, erection &amp; comissioning of weigh bridge for silo at AHP U-8.</v>
      </c>
      <c r="C1383" s="53" t="str">
        <f t="shared" si="770"/>
        <v>Yet to be approved</v>
      </c>
      <c r="D1383" s="403" t="str">
        <f t="shared" si="770"/>
        <v>-</v>
      </c>
      <c r="E1383" s="118">
        <f t="shared" si="770"/>
        <v>0</v>
      </c>
      <c r="F1383" s="404">
        <f t="shared" si="768"/>
        <v>0</v>
      </c>
      <c r="G1383" s="404">
        <f t="shared" si="769"/>
        <v>0</v>
      </c>
      <c r="H1383" s="404">
        <f t="shared" ref="H1383:H1446" si="771">F1383-G1383</f>
        <v>0</v>
      </c>
      <c r="I1383" s="404">
        <f>'F4.2'!X203</f>
        <v>0.5</v>
      </c>
      <c r="J1383" s="404">
        <f>'F4.2'!AW203</f>
        <v>0.5</v>
      </c>
      <c r="K1383" s="405"/>
      <c r="L1383" s="405"/>
      <c r="M1383" s="404">
        <f t="shared" si="766"/>
        <v>0.5</v>
      </c>
      <c r="N1383" s="404">
        <f t="shared" ref="N1383:N1446" si="772">H1383+I1383-M1383</f>
        <v>0</v>
      </c>
    </row>
    <row r="1384" spans="1:14" ht="30" hidden="1" outlineLevel="1">
      <c r="A1384" s="18">
        <f t="shared" ref="A1384:E1384" si="773">A991</f>
        <v>18.2</v>
      </c>
      <c r="B1384" s="372" t="str">
        <f t="shared" si="773"/>
        <v>Supply, installation &amp; comissioning of energy efficient air compressor at AHP U-8.</v>
      </c>
      <c r="C1384" s="53" t="str">
        <f t="shared" si="773"/>
        <v>Yet to be approved</v>
      </c>
      <c r="D1384" s="403" t="str">
        <f t="shared" si="773"/>
        <v>-</v>
      </c>
      <c r="E1384" s="118">
        <f t="shared" si="773"/>
        <v>0</v>
      </c>
      <c r="F1384" s="404">
        <f t="shared" si="768"/>
        <v>0</v>
      </c>
      <c r="G1384" s="404">
        <f t="shared" si="769"/>
        <v>0</v>
      </c>
      <c r="H1384" s="404">
        <f t="shared" si="771"/>
        <v>0</v>
      </c>
      <c r="I1384" s="404">
        <f>'F4.2'!X204</f>
        <v>6</v>
      </c>
      <c r="J1384" s="404">
        <f>'F4.2'!AW204</f>
        <v>6</v>
      </c>
      <c r="K1384" s="405"/>
      <c r="L1384" s="405"/>
      <c r="M1384" s="404">
        <f t="shared" si="766"/>
        <v>6</v>
      </c>
      <c r="N1384" s="404">
        <f t="shared" si="772"/>
        <v>0</v>
      </c>
    </row>
    <row r="1385" spans="1:14" ht="60" hidden="1" outlineLevel="1">
      <c r="A1385" s="18">
        <f t="shared" ref="A1385:E1385" si="774">A992</f>
        <v>18.3</v>
      </c>
      <c r="B1385" s="372" t="str">
        <f t="shared" si="774"/>
        <v xml:space="preserve"> PROCUREMENT OF COMPLETE ASSEMBLY OF SAM MAKE AR-150/510 PUMPS (2 NOS) FOR REPLACEMENT OF ASH SLURRY PUMPS OF BOTTOM ASH SLURRY DISPOSAL FROM SLURRY TANK TO ASH BUND IN SLURRY PUMP HOUSE. </v>
      </c>
      <c r="C1385" s="53" t="str">
        <f t="shared" si="774"/>
        <v>Yet to be approved</v>
      </c>
      <c r="D1385" s="403" t="str">
        <f t="shared" si="774"/>
        <v>-</v>
      </c>
      <c r="E1385" s="118">
        <f t="shared" si="774"/>
        <v>0</v>
      </c>
      <c r="F1385" s="404">
        <f t="shared" si="768"/>
        <v>0</v>
      </c>
      <c r="G1385" s="404">
        <f t="shared" si="769"/>
        <v>0</v>
      </c>
      <c r="H1385" s="404">
        <f t="shared" si="771"/>
        <v>0</v>
      </c>
      <c r="I1385" s="404">
        <f>'F4.2'!X205</f>
        <v>0.5</v>
      </c>
      <c r="J1385" s="404">
        <f>'F4.2'!AW205</f>
        <v>0.5</v>
      </c>
      <c r="K1385" s="405"/>
      <c r="L1385" s="405"/>
      <c r="M1385" s="404">
        <f t="shared" si="766"/>
        <v>0.5</v>
      </c>
      <c r="N1385" s="404">
        <f t="shared" si="772"/>
        <v>0</v>
      </c>
    </row>
    <row r="1386" spans="1:14" ht="60" hidden="1" outlineLevel="1">
      <c r="A1386" s="18">
        <f t="shared" ref="A1386:E1386" si="775">A993</f>
        <v>18.399999999999999</v>
      </c>
      <c r="B1386" s="372" t="str">
        <f t="shared" si="775"/>
        <v>PROCUREMENT OF COMPLETE ASSEMBLY OF SAM MAKE ZM-II 530/02 (2 NOS) FOR REPLACEMENT OF HP PUMPS OF BOTTOM ASH &amp; COARSE ASH EVACUATION FROM BA/CA HOPPERS TO SLURRY TANK IN ASH WATER PUMP HOUSE. 0.75 0.89</v>
      </c>
      <c r="C1386" s="53" t="str">
        <f t="shared" si="775"/>
        <v>Yet to be approved</v>
      </c>
      <c r="D1386" s="403" t="str">
        <f t="shared" si="775"/>
        <v>-</v>
      </c>
      <c r="E1386" s="118">
        <f t="shared" si="775"/>
        <v>0</v>
      </c>
      <c r="F1386" s="404">
        <f t="shared" si="768"/>
        <v>0</v>
      </c>
      <c r="G1386" s="404">
        <f t="shared" si="769"/>
        <v>0</v>
      </c>
      <c r="H1386" s="404">
        <f t="shared" si="771"/>
        <v>0</v>
      </c>
      <c r="I1386" s="404">
        <f>'F4.2'!X206</f>
        <v>0.4</v>
      </c>
      <c r="J1386" s="404">
        <f>'F4.2'!AW206</f>
        <v>0.4</v>
      </c>
      <c r="K1386" s="405"/>
      <c r="L1386" s="405"/>
      <c r="M1386" s="404">
        <f t="shared" si="766"/>
        <v>0.4</v>
      </c>
      <c r="N1386" s="404">
        <f t="shared" si="772"/>
        <v>0</v>
      </c>
    </row>
    <row r="1387" spans="1:14" ht="30" hidden="1" outlineLevel="1">
      <c r="A1387" s="18">
        <f t="shared" ref="A1387:E1387" si="776">A994</f>
        <v>18.5</v>
      </c>
      <c r="B1387" s="372" t="str">
        <f t="shared" si="776"/>
        <v>Procurement of vacuum pumps complete assembly for AHP U-8 NPTPS Parli-V.</v>
      </c>
      <c r="C1387" s="53" t="str">
        <f t="shared" si="776"/>
        <v>Yet to be approved</v>
      </c>
      <c r="D1387" s="403" t="str">
        <f t="shared" si="776"/>
        <v>-</v>
      </c>
      <c r="E1387" s="118">
        <f t="shared" si="776"/>
        <v>0</v>
      </c>
      <c r="F1387" s="404">
        <f t="shared" si="768"/>
        <v>0</v>
      </c>
      <c r="G1387" s="404">
        <f t="shared" si="769"/>
        <v>0</v>
      </c>
      <c r="H1387" s="404">
        <f t="shared" si="771"/>
        <v>0</v>
      </c>
      <c r="I1387" s="404">
        <f>'F4.2'!X207</f>
        <v>1.5</v>
      </c>
      <c r="J1387" s="404">
        <f>'F4.2'!AW207</f>
        <v>1.5</v>
      </c>
      <c r="K1387" s="405"/>
      <c r="L1387" s="405"/>
      <c r="M1387" s="404">
        <f t="shared" si="766"/>
        <v>1.5</v>
      </c>
      <c r="N1387" s="404">
        <f t="shared" si="772"/>
        <v>0</v>
      </c>
    </row>
    <row r="1388" spans="1:14" ht="30" hidden="1" outlineLevel="1">
      <c r="A1388" s="18">
        <f t="shared" ref="A1388:E1388" si="777">A995</f>
        <v>18.600000000000001</v>
      </c>
      <c r="B1388" s="372" t="str">
        <f t="shared" si="777"/>
        <v>Procurement of vacuum pumps complete assembly for AHP U-8 NPTPS Parli-V.</v>
      </c>
      <c r="C1388" s="53" t="str">
        <f t="shared" si="777"/>
        <v>Yet to be approved</v>
      </c>
      <c r="D1388" s="403" t="str">
        <f t="shared" si="777"/>
        <v>-</v>
      </c>
      <c r="E1388" s="118">
        <f t="shared" si="777"/>
        <v>0</v>
      </c>
      <c r="F1388" s="404">
        <f t="shared" si="768"/>
        <v>0</v>
      </c>
      <c r="G1388" s="404">
        <f t="shared" si="769"/>
        <v>0</v>
      </c>
      <c r="H1388" s="404">
        <f t="shared" si="771"/>
        <v>0</v>
      </c>
      <c r="I1388" s="404">
        <f>'F4.2'!X208</f>
        <v>2</v>
      </c>
      <c r="J1388" s="404">
        <f>'F4.2'!AW208</f>
        <v>2</v>
      </c>
      <c r="K1388" s="405"/>
      <c r="L1388" s="405"/>
      <c r="M1388" s="404">
        <f t="shared" si="766"/>
        <v>2</v>
      </c>
      <c r="N1388" s="404">
        <f t="shared" si="772"/>
        <v>0</v>
      </c>
    </row>
    <row r="1389" spans="1:14" ht="30" hidden="1" outlineLevel="1">
      <c r="A1389" s="18">
        <f t="shared" ref="A1389:E1389" si="778">A996</f>
        <v>18.7</v>
      </c>
      <c r="B1389" s="372" t="str">
        <f t="shared" si="778"/>
        <v>Procurement of Feed Gate Complete Assembly along with modified metallurgy to enhance the life of Clinker Grinder.</v>
      </c>
      <c r="C1389" s="53" t="str">
        <f t="shared" si="778"/>
        <v>Yet to be approved</v>
      </c>
      <c r="D1389" s="403" t="str">
        <f t="shared" si="778"/>
        <v>-</v>
      </c>
      <c r="E1389" s="118">
        <f t="shared" si="778"/>
        <v>0</v>
      </c>
      <c r="F1389" s="404">
        <f t="shared" si="768"/>
        <v>0</v>
      </c>
      <c r="G1389" s="404">
        <f t="shared" si="769"/>
        <v>0</v>
      </c>
      <c r="H1389" s="404">
        <f t="shared" si="771"/>
        <v>0</v>
      </c>
      <c r="I1389" s="404">
        <f>'F4.2'!X209</f>
        <v>1</v>
      </c>
      <c r="J1389" s="404">
        <f>'F4.2'!AW209</f>
        <v>1</v>
      </c>
      <c r="K1389" s="405"/>
      <c r="L1389" s="405"/>
      <c r="M1389" s="404">
        <f t="shared" si="766"/>
        <v>1</v>
      </c>
      <c r="N1389" s="404">
        <f t="shared" si="772"/>
        <v>0</v>
      </c>
    </row>
    <row r="1390" spans="1:14" ht="30" hidden="1" outlineLevel="1">
      <c r="A1390" s="18">
        <f t="shared" ref="A1390:E1390" si="779">A997</f>
        <v>18.8</v>
      </c>
      <c r="B1390" s="372" t="str">
        <f t="shared" si="779"/>
        <v>Procurement of Double Roll Clinker Grinder Complete Assembly with Drive Unit installed at AHP</v>
      </c>
      <c r="C1390" s="53" t="str">
        <f t="shared" si="779"/>
        <v>Yet to be approved</v>
      </c>
      <c r="D1390" s="403" t="str">
        <f t="shared" si="779"/>
        <v>-</v>
      </c>
      <c r="E1390" s="118">
        <f t="shared" si="779"/>
        <v>0</v>
      </c>
      <c r="F1390" s="404">
        <f t="shared" si="768"/>
        <v>0</v>
      </c>
      <c r="G1390" s="404">
        <f t="shared" si="769"/>
        <v>0</v>
      </c>
      <c r="H1390" s="404">
        <f t="shared" si="771"/>
        <v>0</v>
      </c>
      <c r="I1390" s="404">
        <f>'F4.2'!X210</f>
        <v>1.25</v>
      </c>
      <c r="J1390" s="404">
        <f>'F4.2'!AW210</f>
        <v>1.25</v>
      </c>
      <c r="K1390" s="405"/>
      <c r="L1390" s="405"/>
      <c r="M1390" s="404">
        <f t="shared" si="766"/>
        <v>1.25</v>
      </c>
      <c r="N1390" s="404">
        <f t="shared" si="772"/>
        <v>0</v>
      </c>
    </row>
    <row r="1391" spans="1:14" ht="30" hidden="1" outlineLevel="1">
      <c r="A1391" s="18">
        <f t="shared" ref="A1391:E1391" si="780">A998</f>
        <v>18.899999999999999</v>
      </c>
      <c r="B1391" s="372" t="str">
        <f t="shared" si="780"/>
        <v>Procurement of Instrument Air Dryers assembly for performance improvement</v>
      </c>
      <c r="C1391" s="53" t="str">
        <f t="shared" si="780"/>
        <v>Yet to be approved</v>
      </c>
      <c r="D1391" s="403" t="str">
        <f t="shared" si="780"/>
        <v>-</v>
      </c>
      <c r="E1391" s="118">
        <f t="shared" si="780"/>
        <v>0</v>
      </c>
      <c r="F1391" s="404">
        <f t="shared" si="768"/>
        <v>0</v>
      </c>
      <c r="G1391" s="404">
        <f t="shared" si="769"/>
        <v>0</v>
      </c>
      <c r="H1391" s="404">
        <f t="shared" si="771"/>
        <v>0</v>
      </c>
      <c r="I1391" s="404">
        <f>'F4.2'!X211</f>
        <v>0.5</v>
      </c>
      <c r="J1391" s="404">
        <f>'F4.2'!AW211</f>
        <v>0.5</v>
      </c>
      <c r="K1391" s="405"/>
      <c r="L1391" s="405"/>
      <c r="M1391" s="404">
        <f t="shared" si="766"/>
        <v>0.5</v>
      </c>
      <c r="N1391" s="404">
        <f t="shared" si="772"/>
        <v>0</v>
      </c>
    </row>
    <row r="1392" spans="1:14" ht="60" hidden="1" outlineLevel="1">
      <c r="A1392" s="18">
        <f t="shared" ref="A1392:E1392" si="781">A999</f>
        <v>18.100000000000001</v>
      </c>
      <c r="B1392" s="372" t="str">
        <f t="shared" si="781"/>
        <v>Procurement of various types of Isolation Valves assembly, Dome Valves assembly, Root Valve Assembly &amp; Expansion Bellows Assembly for Dry Ash Conveing performance improvement</v>
      </c>
      <c r="C1392" s="53" t="str">
        <f t="shared" si="781"/>
        <v>Yet to be approved</v>
      </c>
      <c r="D1392" s="403" t="str">
        <f t="shared" si="781"/>
        <v>-</v>
      </c>
      <c r="E1392" s="118">
        <f t="shared" si="781"/>
        <v>0</v>
      </c>
      <c r="F1392" s="404">
        <f t="shared" si="768"/>
        <v>0</v>
      </c>
      <c r="G1392" s="404">
        <f t="shared" si="769"/>
        <v>0</v>
      </c>
      <c r="H1392" s="404">
        <f t="shared" si="771"/>
        <v>0</v>
      </c>
      <c r="I1392" s="404">
        <f>'F4.2'!X212</f>
        <v>3.6</v>
      </c>
      <c r="J1392" s="404">
        <f>'F4.2'!AW212</f>
        <v>3.6</v>
      </c>
      <c r="K1392" s="405"/>
      <c r="L1392" s="405"/>
      <c r="M1392" s="404">
        <f t="shared" si="766"/>
        <v>3.6</v>
      </c>
      <c r="N1392" s="404">
        <f t="shared" si="772"/>
        <v>0</v>
      </c>
    </row>
    <row r="1393" spans="1:14" ht="31.5" hidden="1" outlineLevel="1">
      <c r="A1393" s="271">
        <f t="shared" ref="A1393:E1393" si="782">A1000</f>
        <v>19</v>
      </c>
      <c r="B1393" s="272" t="str">
        <f t="shared" si="782"/>
        <v>DPR on ash handling plant improvement scheme for AHP U-8 NPTPS Parli-V.</v>
      </c>
      <c r="C1393" s="53" t="str">
        <f t="shared" si="782"/>
        <v>Yet to be approved</v>
      </c>
      <c r="D1393" s="403" t="str">
        <f t="shared" si="782"/>
        <v>-</v>
      </c>
      <c r="E1393" s="118">
        <f t="shared" si="782"/>
        <v>0</v>
      </c>
      <c r="F1393" s="404">
        <f t="shared" si="768"/>
        <v>0</v>
      </c>
      <c r="G1393" s="404">
        <f t="shared" si="769"/>
        <v>0</v>
      </c>
      <c r="H1393" s="404">
        <f t="shared" si="771"/>
        <v>0</v>
      </c>
      <c r="I1393" s="404">
        <f>'F4.2'!X213</f>
        <v>0</v>
      </c>
      <c r="J1393" s="404">
        <f>'F4.2'!AW213</f>
        <v>0</v>
      </c>
      <c r="K1393" s="405"/>
      <c r="L1393" s="405"/>
      <c r="M1393" s="404">
        <f t="shared" si="766"/>
        <v>0</v>
      </c>
      <c r="N1393" s="404">
        <f t="shared" si="772"/>
        <v>0</v>
      </c>
    </row>
    <row r="1394" spans="1:14" ht="30" hidden="1" outlineLevel="1">
      <c r="A1394" s="18">
        <f t="shared" ref="A1394:E1394" si="783">A1001</f>
        <v>19.100000000000001</v>
      </c>
      <c r="B1394" s="372" t="str">
        <f t="shared" si="783"/>
        <v>Design, supply, erection, installation &amp; comissioning of DM water close loop cooling system for air compressors at AHP U-8.</v>
      </c>
      <c r="C1394" s="53" t="str">
        <f t="shared" si="783"/>
        <v>Yet to be approved</v>
      </c>
      <c r="D1394" s="403" t="str">
        <f t="shared" si="783"/>
        <v>-</v>
      </c>
      <c r="E1394" s="118">
        <f t="shared" si="783"/>
        <v>0</v>
      </c>
      <c r="F1394" s="404">
        <f t="shared" si="768"/>
        <v>0</v>
      </c>
      <c r="G1394" s="404">
        <f t="shared" si="769"/>
        <v>0</v>
      </c>
      <c r="H1394" s="404">
        <f t="shared" si="771"/>
        <v>0</v>
      </c>
      <c r="I1394" s="404">
        <f>'F4.2'!X214</f>
        <v>0</v>
      </c>
      <c r="J1394" s="404">
        <f>'F4.2'!AW214</f>
        <v>0</v>
      </c>
      <c r="K1394" s="405"/>
      <c r="L1394" s="405"/>
      <c r="M1394" s="404">
        <f t="shared" si="766"/>
        <v>0</v>
      </c>
      <c r="N1394" s="404">
        <f t="shared" si="772"/>
        <v>0</v>
      </c>
    </row>
    <row r="1395" spans="1:14" ht="30" hidden="1" outlineLevel="1">
      <c r="A1395" s="18">
        <f t="shared" ref="A1395:E1395" si="784">A1002</f>
        <v>19.2</v>
      </c>
      <c r="B1395" s="372" t="str">
        <f t="shared" si="784"/>
        <v>Up-gradation of Existing Schneider make PLC (HMI + PLC hardware) installed at AHP Unit -8 at Parli TPS.</v>
      </c>
      <c r="C1395" s="53" t="str">
        <f t="shared" si="784"/>
        <v>Yet to be approved</v>
      </c>
      <c r="D1395" s="403" t="str">
        <f t="shared" si="784"/>
        <v>-</v>
      </c>
      <c r="E1395" s="118">
        <f t="shared" si="784"/>
        <v>0</v>
      </c>
      <c r="F1395" s="404">
        <f t="shared" si="768"/>
        <v>0</v>
      </c>
      <c r="G1395" s="404">
        <f t="shared" si="769"/>
        <v>0</v>
      </c>
      <c r="H1395" s="404">
        <f t="shared" si="771"/>
        <v>0</v>
      </c>
      <c r="I1395" s="404">
        <f>'F4.2'!X215</f>
        <v>0</v>
      </c>
      <c r="J1395" s="404">
        <f>'F4.2'!AW215</f>
        <v>0</v>
      </c>
      <c r="K1395" s="405"/>
      <c r="L1395" s="405"/>
      <c r="M1395" s="404">
        <f t="shared" si="766"/>
        <v>0</v>
      </c>
      <c r="N1395" s="404">
        <f t="shared" si="772"/>
        <v>0</v>
      </c>
    </row>
    <row r="1396" spans="1:14" hidden="1" outlineLevel="1">
      <c r="A1396" s="18">
        <f t="shared" ref="A1396:E1396" si="785">A1003</f>
        <v>19.3</v>
      </c>
      <c r="B1396" s="372" t="str">
        <f t="shared" si="785"/>
        <v>Procurement of HT motors for AHP U-8 Parli TPS.</v>
      </c>
      <c r="C1396" s="53" t="str">
        <f t="shared" si="785"/>
        <v>Yet to be approved</v>
      </c>
      <c r="D1396" s="403" t="str">
        <f t="shared" si="785"/>
        <v>-</v>
      </c>
      <c r="E1396" s="118">
        <f t="shared" si="785"/>
        <v>0</v>
      </c>
      <c r="F1396" s="404">
        <f t="shared" si="768"/>
        <v>0</v>
      </c>
      <c r="G1396" s="404">
        <f t="shared" si="769"/>
        <v>0</v>
      </c>
      <c r="H1396" s="404">
        <f t="shared" si="771"/>
        <v>0</v>
      </c>
      <c r="I1396" s="404">
        <f>'F4.2'!X216</f>
        <v>0</v>
      </c>
      <c r="J1396" s="404">
        <f>'F4.2'!AW216</f>
        <v>0</v>
      </c>
      <c r="K1396" s="405"/>
      <c r="L1396" s="405"/>
      <c r="M1396" s="404">
        <f t="shared" si="766"/>
        <v>0</v>
      </c>
      <c r="N1396" s="404">
        <f t="shared" si="772"/>
        <v>0</v>
      </c>
    </row>
    <row r="1397" spans="1:14" ht="45" hidden="1" outlineLevel="1">
      <c r="A1397" s="18">
        <f t="shared" ref="A1397:E1397" si="786">A1004</f>
        <v>19.399999999999999</v>
      </c>
      <c r="B1397" s="372" t="str">
        <f t="shared" si="786"/>
        <v>PROCUREMENT OF CRITICAL GEARBOXES AND FLUID COUPLINGS INTERNAL ASSEMBLIES FOR SLURRY PUMPS AND SILO HCSD SYSTEM INSTALLED AT AHP, PARLI TPS.</v>
      </c>
      <c r="C1397" s="53" t="str">
        <f t="shared" si="786"/>
        <v>Yet to be approved</v>
      </c>
      <c r="D1397" s="403" t="str">
        <f t="shared" si="786"/>
        <v>-</v>
      </c>
      <c r="E1397" s="118">
        <f t="shared" si="786"/>
        <v>0</v>
      </c>
      <c r="F1397" s="404">
        <f t="shared" si="768"/>
        <v>0</v>
      </c>
      <c r="G1397" s="404">
        <f t="shared" si="769"/>
        <v>0</v>
      </c>
      <c r="H1397" s="404">
        <f t="shared" si="771"/>
        <v>0</v>
      </c>
      <c r="I1397" s="404">
        <f>'F4.2'!X217</f>
        <v>0</v>
      </c>
      <c r="J1397" s="404">
        <f>'F4.2'!AW217</f>
        <v>0</v>
      </c>
      <c r="K1397" s="405"/>
      <c r="L1397" s="405"/>
      <c r="M1397" s="404">
        <f t="shared" si="766"/>
        <v>0</v>
      </c>
      <c r="N1397" s="404">
        <f t="shared" si="772"/>
        <v>0</v>
      </c>
    </row>
    <row r="1398" spans="1:14" ht="45" hidden="1" outlineLevel="1">
      <c r="A1398" s="18">
        <f t="shared" ref="A1398:E1398" si="787">A1005</f>
        <v>19.5</v>
      </c>
      <c r="B1398" s="372" t="str">
        <f t="shared" si="787"/>
        <v>Procurement of Atlas Copco Make Instrument Air Compressors Critical/Non-Critical Spares sub-assembly for performance improvement</v>
      </c>
      <c r="C1398" s="53" t="str">
        <f t="shared" si="787"/>
        <v>Yet to be approved</v>
      </c>
      <c r="D1398" s="403" t="str">
        <f t="shared" si="787"/>
        <v>-</v>
      </c>
      <c r="E1398" s="118">
        <f t="shared" si="787"/>
        <v>0</v>
      </c>
      <c r="F1398" s="404">
        <f t="shared" si="768"/>
        <v>0</v>
      </c>
      <c r="G1398" s="404">
        <f t="shared" si="769"/>
        <v>0</v>
      </c>
      <c r="H1398" s="404">
        <f t="shared" si="771"/>
        <v>0</v>
      </c>
      <c r="I1398" s="404">
        <f>'F4.2'!X218</f>
        <v>0</v>
      </c>
      <c r="J1398" s="404">
        <f>'F4.2'!AW218</f>
        <v>0</v>
      </c>
      <c r="K1398" s="405"/>
      <c r="L1398" s="405"/>
      <c r="M1398" s="404">
        <f t="shared" si="766"/>
        <v>0</v>
      </c>
      <c r="N1398" s="404">
        <f t="shared" si="772"/>
        <v>0</v>
      </c>
    </row>
    <row r="1399" spans="1:14" ht="60" hidden="1" outlineLevel="1">
      <c r="A1399" s="18">
        <f t="shared" ref="A1399:E1399" si="788">A1006</f>
        <v>19.600000000000001</v>
      </c>
      <c r="B1399" s="372" t="str">
        <f t="shared" si="788"/>
        <v>Upgradation and improvement in Hopper Temperature monitoring system by providing Rf Type Hopper Level Sensors for performance improvement of conveying of Dry ash evacuation system.</v>
      </c>
      <c r="C1399" s="53" t="str">
        <f t="shared" si="788"/>
        <v>Yet to be approved</v>
      </c>
      <c r="D1399" s="403" t="str">
        <f t="shared" si="788"/>
        <v>-</v>
      </c>
      <c r="E1399" s="118">
        <f t="shared" si="788"/>
        <v>0</v>
      </c>
      <c r="F1399" s="404">
        <f t="shared" si="768"/>
        <v>0</v>
      </c>
      <c r="G1399" s="404">
        <f t="shared" si="769"/>
        <v>0</v>
      </c>
      <c r="H1399" s="404">
        <f t="shared" si="771"/>
        <v>0</v>
      </c>
      <c r="I1399" s="404">
        <f>'F4.2'!X219</f>
        <v>0</v>
      </c>
      <c r="J1399" s="404">
        <f>'F4.2'!AW219</f>
        <v>0</v>
      </c>
      <c r="K1399" s="405"/>
      <c r="L1399" s="405"/>
      <c r="M1399" s="404">
        <f t="shared" si="766"/>
        <v>0</v>
      </c>
      <c r="N1399" s="404">
        <f t="shared" si="772"/>
        <v>0</v>
      </c>
    </row>
    <row r="1400" spans="1:14" ht="31.5" hidden="1" outlineLevel="1">
      <c r="A1400" s="271">
        <f t="shared" ref="A1400:E1400" si="789">A1007</f>
        <v>20</v>
      </c>
      <c r="B1400" s="272" t="str">
        <f t="shared" si="789"/>
        <v>DPR on ash handling plant improvement scheme for AHP U-8 NPTPS Parli-V.</v>
      </c>
      <c r="C1400" s="53" t="str">
        <f t="shared" si="789"/>
        <v>Yet to be approved</v>
      </c>
      <c r="D1400" s="403" t="str">
        <f t="shared" si="789"/>
        <v>-</v>
      </c>
      <c r="E1400" s="118">
        <f t="shared" si="789"/>
        <v>0</v>
      </c>
      <c r="F1400" s="404">
        <f t="shared" si="768"/>
        <v>0</v>
      </c>
      <c r="G1400" s="404">
        <f t="shared" si="769"/>
        <v>0</v>
      </c>
      <c r="H1400" s="404">
        <f t="shared" si="771"/>
        <v>0</v>
      </c>
      <c r="I1400" s="404">
        <f>'F4.2'!X220</f>
        <v>0</v>
      </c>
      <c r="J1400" s="404">
        <f>'F4.2'!AW220</f>
        <v>0</v>
      </c>
      <c r="K1400" s="405"/>
      <c r="L1400" s="405"/>
      <c r="M1400" s="404">
        <f t="shared" si="766"/>
        <v>0</v>
      </c>
      <c r="N1400" s="404">
        <f t="shared" si="772"/>
        <v>0</v>
      </c>
    </row>
    <row r="1401" spans="1:14" ht="30" hidden="1" outlineLevel="1">
      <c r="A1401" s="18">
        <f t="shared" ref="A1401:E1401" si="790">A1008</f>
        <v>20.100000000000001</v>
      </c>
      <c r="B1401" s="372" t="str">
        <f t="shared" si="790"/>
        <v xml:space="preserve"> Design, supply, erection, installation &amp; comissioning ESP 1st &amp; 2nd field dry fly ash evacuation &amp; conveying system at AHP U-8.</v>
      </c>
      <c r="C1401" s="53" t="str">
        <f t="shared" si="790"/>
        <v>Yet to be approved</v>
      </c>
      <c r="D1401" s="403" t="str">
        <f t="shared" si="790"/>
        <v>-</v>
      </c>
      <c r="E1401" s="118">
        <f t="shared" si="790"/>
        <v>0</v>
      </c>
      <c r="F1401" s="404">
        <f t="shared" si="768"/>
        <v>0</v>
      </c>
      <c r="G1401" s="404">
        <f t="shared" si="769"/>
        <v>0</v>
      </c>
      <c r="H1401" s="404">
        <f t="shared" si="771"/>
        <v>0</v>
      </c>
      <c r="I1401" s="404">
        <f>'F4.2'!X221</f>
        <v>0</v>
      </c>
      <c r="J1401" s="404">
        <f>'F4.2'!AW221</f>
        <v>0</v>
      </c>
      <c r="K1401" s="405"/>
      <c r="L1401" s="405"/>
      <c r="M1401" s="404">
        <f t="shared" si="766"/>
        <v>0</v>
      </c>
      <c r="N1401" s="404">
        <f t="shared" si="772"/>
        <v>0</v>
      </c>
    </row>
    <row r="1402" spans="1:14" ht="45" hidden="1" outlineLevel="1">
      <c r="A1402" s="18">
        <f t="shared" ref="A1402:E1402" si="791">A1009</f>
        <v>20.2</v>
      </c>
      <c r="B1402" s="372" t="str">
        <f t="shared" si="791"/>
        <v>Design, supply, erection, installation &amp; comissioning of dry ash evacuation &amp; conveying system for APH &amp; Economiser ash hoppers at AHP U-8.</v>
      </c>
      <c r="C1402" s="53" t="str">
        <f t="shared" si="791"/>
        <v>Yet to be approved</v>
      </c>
      <c r="D1402" s="403" t="str">
        <f t="shared" si="791"/>
        <v>-</v>
      </c>
      <c r="E1402" s="118">
        <f t="shared" si="791"/>
        <v>0</v>
      </c>
      <c r="F1402" s="404">
        <f t="shared" si="768"/>
        <v>0</v>
      </c>
      <c r="G1402" s="404">
        <f t="shared" si="769"/>
        <v>0</v>
      </c>
      <c r="H1402" s="404">
        <f t="shared" si="771"/>
        <v>0</v>
      </c>
      <c r="I1402" s="404">
        <f>'F4.2'!X222</f>
        <v>0</v>
      </c>
      <c r="J1402" s="404">
        <f>'F4.2'!AW222</f>
        <v>0</v>
      </c>
      <c r="K1402" s="405"/>
      <c r="L1402" s="405"/>
      <c r="M1402" s="404">
        <f t="shared" si="766"/>
        <v>0</v>
      </c>
      <c r="N1402" s="404">
        <f t="shared" si="772"/>
        <v>0</v>
      </c>
    </row>
    <row r="1403" spans="1:14" ht="15.75" hidden="1" outlineLevel="1">
      <c r="A1403" s="271">
        <f t="shared" ref="A1403:E1403" si="792">A1010</f>
        <v>21</v>
      </c>
      <c r="B1403" s="272" t="str">
        <f t="shared" si="792"/>
        <v>Verious Civil schemes in Unit 8 NPTPS  Parli V.</v>
      </c>
      <c r="C1403" s="53" t="str">
        <f t="shared" si="792"/>
        <v>Yet to be approved</v>
      </c>
      <c r="D1403" s="403" t="str">
        <f t="shared" si="792"/>
        <v>-</v>
      </c>
      <c r="E1403" s="118">
        <f t="shared" si="792"/>
        <v>0</v>
      </c>
      <c r="F1403" s="404">
        <f t="shared" si="768"/>
        <v>0</v>
      </c>
      <c r="G1403" s="404">
        <f t="shared" si="769"/>
        <v>0</v>
      </c>
      <c r="H1403" s="404">
        <f t="shared" si="771"/>
        <v>0</v>
      </c>
      <c r="I1403" s="404">
        <f>'F4.2'!X223</f>
        <v>0</v>
      </c>
      <c r="J1403" s="404">
        <f>'F4.2'!AW223</f>
        <v>0</v>
      </c>
      <c r="K1403" s="405"/>
      <c r="L1403" s="405"/>
      <c r="M1403" s="404">
        <f t="shared" si="766"/>
        <v>0</v>
      </c>
      <c r="N1403" s="404">
        <f t="shared" si="772"/>
        <v>0</v>
      </c>
    </row>
    <row r="1404" spans="1:14" ht="30" hidden="1" outlineLevel="1">
      <c r="A1404" s="18">
        <f t="shared" ref="A1404:E1404" si="793">A1011</f>
        <v>21.1</v>
      </c>
      <c r="B1404" s="372" t="str">
        <f t="shared" si="793"/>
        <v>Construction of chemical laboratory building at Unit 8, NPTPS, Parli V.</v>
      </c>
      <c r="C1404" s="53" t="str">
        <f t="shared" si="793"/>
        <v>Yet to be approved</v>
      </c>
      <c r="D1404" s="403" t="str">
        <f t="shared" si="793"/>
        <v>-</v>
      </c>
      <c r="E1404" s="118">
        <f t="shared" si="793"/>
        <v>0</v>
      </c>
      <c r="F1404" s="404">
        <f t="shared" si="768"/>
        <v>0</v>
      </c>
      <c r="G1404" s="404">
        <f t="shared" si="769"/>
        <v>0</v>
      </c>
      <c r="H1404" s="404">
        <f t="shared" si="771"/>
        <v>0</v>
      </c>
      <c r="I1404" s="404">
        <f>'F4.2'!X224</f>
        <v>2.5</v>
      </c>
      <c r="J1404" s="404">
        <f>'F4.2'!AW224</f>
        <v>0</v>
      </c>
      <c r="K1404" s="405"/>
      <c r="L1404" s="405"/>
      <c r="M1404" s="404">
        <f t="shared" si="766"/>
        <v>0</v>
      </c>
      <c r="N1404" s="404">
        <f t="shared" si="772"/>
        <v>2.5</v>
      </c>
    </row>
    <row r="1405" spans="1:14" ht="30" hidden="1" outlineLevel="1">
      <c r="A1405" s="18">
        <f t="shared" ref="A1405:E1405" si="794">A1012</f>
        <v>21.2</v>
      </c>
      <c r="B1405" s="372" t="str">
        <f t="shared" si="794"/>
        <v>Construction of Alum/salt storage area at Unit No.8 (1X250MW) NPTPS Parli Vaijnath.</v>
      </c>
      <c r="C1405" s="53" t="str">
        <f t="shared" si="794"/>
        <v>Yet to be approved</v>
      </c>
      <c r="D1405" s="403" t="str">
        <f t="shared" si="794"/>
        <v>-</v>
      </c>
      <c r="E1405" s="118">
        <f t="shared" si="794"/>
        <v>0</v>
      </c>
      <c r="F1405" s="404">
        <f t="shared" si="768"/>
        <v>0</v>
      </c>
      <c r="G1405" s="404">
        <f t="shared" si="769"/>
        <v>0</v>
      </c>
      <c r="H1405" s="404">
        <f t="shared" si="771"/>
        <v>0</v>
      </c>
      <c r="I1405" s="404">
        <f>'F4.2'!X225</f>
        <v>2.5</v>
      </c>
      <c r="J1405" s="404">
        <f>'F4.2'!AW225</f>
        <v>0</v>
      </c>
      <c r="K1405" s="405"/>
      <c r="L1405" s="405"/>
      <c r="M1405" s="404">
        <f t="shared" si="766"/>
        <v>0</v>
      </c>
      <c r="N1405" s="404">
        <f t="shared" si="772"/>
        <v>2.5</v>
      </c>
    </row>
    <row r="1406" spans="1:14" hidden="1" outlineLevel="1">
      <c r="A1406" s="18">
        <f t="shared" ref="A1406:E1406" si="795">A1013</f>
        <v>21.3</v>
      </c>
      <c r="B1406" s="372" t="str">
        <f t="shared" si="795"/>
        <v>Construction of Fire Fighting station  at Unit-8,  NPTPS  Parli V.</v>
      </c>
      <c r="C1406" s="53" t="str">
        <f t="shared" si="795"/>
        <v>Yet to be approved</v>
      </c>
      <c r="D1406" s="403" t="str">
        <f t="shared" si="795"/>
        <v>-</v>
      </c>
      <c r="E1406" s="118">
        <f t="shared" si="795"/>
        <v>0</v>
      </c>
      <c r="F1406" s="404">
        <f t="shared" si="768"/>
        <v>0</v>
      </c>
      <c r="G1406" s="404">
        <f t="shared" si="769"/>
        <v>0</v>
      </c>
      <c r="H1406" s="404">
        <f t="shared" si="771"/>
        <v>0</v>
      </c>
      <c r="I1406" s="404">
        <f>'F4.2'!X226</f>
        <v>1.5</v>
      </c>
      <c r="J1406" s="404">
        <f>'F4.2'!AW226</f>
        <v>0</v>
      </c>
      <c r="K1406" s="405"/>
      <c r="L1406" s="405"/>
      <c r="M1406" s="404">
        <f t="shared" si="766"/>
        <v>0</v>
      </c>
      <c r="N1406" s="404">
        <f t="shared" si="772"/>
        <v>1.5</v>
      </c>
    </row>
    <row r="1407" spans="1:14" hidden="1" outlineLevel="1">
      <c r="A1407" s="18">
        <f t="shared" ref="A1407:E1407" si="796">A1014</f>
        <v>21.4</v>
      </c>
      <c r="B1407" s="372" t="str">
        <f t="shared" si="796"/>
        <v xml:space="preserve">Construction of workshop building at Unit-8,  NPTPS  Parli V. </v>
      </c>
      <c r="C1407" s="53" t="str">
        <f t="shared" si="796"/>
        <v>Yet to be approved</v>
      </c>
      <c r="D1407" s="403" t="str">
        <f t="shared" si="796"/>
        <v>-</v>
      </c>
      <c r="E1407" s="118">
        <f t="shared" si="796"/>
        <v>0</v>
      </c>
      <c r="F1407" s="404">
        <f t="shared" si="768"/>
        <v>0</v>
      </c>
      <c r="G1407" s="404">
        <f t="shared" si="769"/>
        <v>0</v>
      </c>
      <c r="H1407" s="404">
        <f t="shared" si="771"/>
        <v>0</v>
      </c>
      <c r="I1407" s="404">
        <f>'F4.2'!X227</f>
        <v>1.5</v>
      </c>
      <c r="J1407" s="404">
        <f>'F4.2'!AW227</f>
        <v>0</v>
      </c>
      <c r="K1407" s="405"/>
      <c r="L1407" s="405"/>
      <c r="M1407" s="404">
        <f t="shared" si="766"/>
        <v>0</v>
      </c>
      <c r="N1407" s="404">
        <f t="shared" si="772"/>
        <v>1.5</v>
      </c>
    </row>
    <row r="1408" spans="1:14" ht="15.75" hidden="1" outlineLevel="1">
      <c r="A1408" s="271">
        <f t="shared" ref="A1408:E1408" si="797">A1015</f>
        <v>22</v>
      </c>
      <c r="B1408" s="272" t="str">
        <f t="shared" si="797"/>
        <v>CHP improvement scheme at 250 MW</v>
      </c>
      <c r="C1408" s="53">
        <f t="shared" si="797"/>
        <v>0</v>
      </c>
      <c r="D1408" s="403" t="str">
        <f t="shared" si="797"/>
        <v>-</v>
      </c>
      <c r="E1408" s="118">
        <f t="shared" si="797"/>
        <v>0</v>
      </c>
      <c r="F1408" s="404">
        <f t="shared" si="768"/>
        <v>0</v>
      </c>
      <c r="G1408" s="404">
        <f t="shared" si="769"/>
        <v>0</v>
      </c>
      <c r="H1408" s="404">
        <f t="shared" si="771"/>
        <v>0</v>
      </c>
      <c r="I1408" s="404">
        <f>'F4.2'!X228</f>
        <v>0</v>
      </c>
      <c r="J1408" s="404">
        <f>'F4.2'!AW228</f>
        <v>0</v>
      </c>
      <c r="K1408" s="405"/>
      <c r="L1408" s="405"/>
      <c r="M1408" s="404">
        <f t="shared" si="766"/>
        <v>0</v>
      </c>
      <c r="N1408" s="404">
        <f t="shared" si="772"/>
        <v>0</v>
      </c>
    </row>
    <row r="1409" spans="1:14" hidden="1" outlineLevel="1">
      <c r="A1409" s="18">
        <f t="shared" ref="A1409:E1409" si="798">A1016</f>
        <v>22.1</v>
      </c>
      <c r="B1409" s="372" t="str">
        <f t="shared" si="798"/>
        <v>CHP improvement scheme at 250 MW</v>
      </c>
      <c r="C1409" s="53">
        <f t="shared" si="798"/>
        <v>0</v>
      </c>
      <c r="D1409" s="403" t="str">
        <f t="shared" si="798"/>
        <v>-</v>
      </c>
      <c r="E1409" s="118">
        <f t="shared" si="798"/>
        <v>0</v>
      </c>
      <c r="F1409" s="404">
        <f t="shared" si="768"/>
        <v>0</v>
      </c>
      <c r="G1409" s="404">
        <f t="shared" si="769"/>
        <v>0</v>
      </c>
      <c r="H1409" s="404">
        <f t="shared" si="771"/>
        <v>0</v>
      </c>
      <c r="I1409" s="404">
        <f>'F4.2'!X229</f>
        <v>0</v>
      </c>
      <c r="J1409" s="404">
        <f>'F4.2'!AW229</f>
        <v>0</v>
      </c>
      <c r="K1409" s="405"/>
      <c r="L1409" s="405"/>
      <c r="M1409" s="404">
        <f t="shared" si="766"/>
        <v>0</v>
      </c>
      <c r="N1409" s="404">
        <f t="shared" si="772"/>
        <v>0</v>
      </c>
    </row>
    <row r="1410" spans="1:14" hidden="1" outlineLevel="1">
      <c r="A1410" s="366">
        <f t="shared" ref="A1410:E1410" si="799">A1017</f>
        <v>0</v>
      </c>
      <c r="B1410" s="266" t="str">
        <f t="shared" si="799"/>
        <v>B) Non-DPR</v>
      </c>
      <c r="C1410" s="53">
        <f t="shared" si="799"/>
        <v>0</v>
      </c>
      <c r="D1410" s="403" t="str">
        <f t="shared" si="799"/>
        <v>-</v>
      </c>
      <c r="E1410" s="118">
        <f t="shared" si="799"/>
        <v>0</v>
      </c>
      <c r="F1410" s="404">
        <f t="shared" si="768"/>
        <v>0</v>
      </c>
      <c r="G1410" s="404">
        <f t="shared" si="769"/>
        <v>0</v>
      </c>
      <c r="H1410" s="404">
        <f t="shared" si="771"/>
        <v>0</v>
      </c>
      <c r="I1410" s="404">
        <f>'F4.2'!X230</f>
        <v>0</v>
      </c>
      <c r="J1410" s="404">
        <f>'F4.2'!AW230</f>
        <v>0</v>
      </c>
      <c r="K1410" s="405"/>
      <c r="L1410" s="405"/>
      <c r="M1410" s="404">
        <f t="shared" si="766"/>
        <v>0</v>
      </c>
      <c r="N1410" s="404">
        <f t="shared" si="772"/>
        <v>0</v>
      </c>
    </row>
    <row r="1411" spans="1:14" ht="15.75" hidden="1" outlineLevel="1">
      <c r="A1411" s="271">
        <f t="shared" ref="A1411:E1411" si="800">A1018</f>
        <v>0</v>
      </c>
      <c r="B1411" s="272">
        <f t="shared" si="800"/>
        <v>0</v>
      </c>
      <c r="C1411" s="53">
        <f t="shared" si="800"/>
        <v>0</v>
      </c>
      <c r="D1411" s="403" t="str">
        <f t="shared" si="800"/>
        <v>-</v>
      </c>
      <c r="E1411" s="118">
        <f t="shared" si="800"/>
        <v>0</v>
      </c>
      <c r="F1411" s="404">
        <f t="shared" si="768"/>
        <v>0.56615120600000002</v>
      </c>
      <c r="G1411" s="404">
        <f t="shared" si="769"/>
        <v>0.56615120600000002</v>
      </c>
      <c r="H1411" s="404">
        <f t="shared" si="771"/>
        <v>0</v>
      </c>
      <c r="I1411" s="404">
        <f>'F4.2'!X231</f>
        <v>0</v>
      </c>
      <c r="J1411" s="404">
        <f>'F4.2'!AW231</f>
        <v>0</v>
      </c>
      <c r="K1411" s="405"/>
      <c r="L1411" s="405"/>
      <c r="M1411" s="404">
        <f t="shared" si="766"/>
        <v>0</v>
      </c>
      <c r="N1411" s="404">
        <f t="shared" si="772"/>
        <v>0</v>
      </c>
    </row>
    <row r="1412" spans="1:14" ht="15.75" hidden="1" outlineLevel="1">
      <c r="A1412" s="205">
        <f t="shared" ref="A1412:E1412" si="801">A1019</f>
        <v>0</v>
      </c>
      <c r="B1412" s="206" t="str">
        <f t="shared" si="801"/>
        <v>B) GA</v>
      </c>
      <c r="C1412" s="53">
        <f t="shared" si="801"/>
        <v>0</v>
      </c>
      <c r="D1412" s="403" t="str">
        <f t="shared" si="801"/>
        <v>-</v>
      </c>
      <c r="E1412" s="118">
        <f t="shared" si="801"/>
        <v>0</v>
      </c>
      <c r="F1412" s="404">
        <f t="shared" si="768"/>
        <v>0.34312365099999997</v>
      </c>
      <c r="G1412" s="404">
        <f t="shared" si="769"/>
        <v>0.40371165099999995</v>
      </c>
      <c r="H1412" s="404">
        <f t="shared" si="771"/>
        <v>-6.0587999999999975E-2</v>
      </c>
      <c r="I1412" s="404">
        <f>'F4.2'!X232</f>
        <v>0.28999999999999998</v>
      </c>
      <c r="J1412" s="404">
        <f>'F4.2'!AW232</f>
        <v>0.28999999999999998</v>
      </c>
      <c r="K1412" s="405"/>
      <c r="L1412" s="405"/>
      <c r="M1412" s="404">
        <f t="shared" si="766"/>
        <v>0.28999999999999998</v>
      </c>
      <c r="N1412" s="404">
        <f t="shared" si="772"/>
        <v>-6.0587999999999975E-2</v>
      </c>
    </row>
    <row r="1413" spans="1:14" hidden="1" outlineLevel="1">
      <c r="A1413" s="68">
        <f t="shared" ref="A1413:E1413" si="802">A1020</f>
        <v>0</v>
      </c>
      <c r="B1413" s="123">
        <f t="shared" si="802"/>
        <v>0</v>
      </c>
      <c r="C1413" s="53">
        <f t="shared" si="802"/>
        <v>0</v>
      </c>
      <c r="D1413" s="403" t="str">
        <f t="shared" si="802"/>
        <v>-</v>
      </c>
      <c r="E1413" s="118">
        <f t="shared" si="802"/>
        <v>0</v>
      </c>
      <c r="F1413" s="404">
        <f t="shared" si="768"/>
        <v>0.28999999999999998</v>
      </c>
      <c r="G1413" s="404">
        <f t="shared" si="769"/>
        <v>0</v>
      </c>
      <c r="H1413" s="404">
        <f t="shared" si="771"/>
        <v>0.28999999999999998</v>
      </c>
      <c r="I1413" s="404">
        <f>'F4.2'!X233</f>
        <v>0</v>
      </c>
      <c r="J1413" s="404">
        <f>'F4.2'!AW233</f>
        <v>0</v>
      </c>
      <c r="K1413" s="405"/>
      <c r="L1413" s="405"/>
      <c r="M1413" s="404">
        <f t="shared" si="766"/>
        <v>0</v>
      </c>
      <c r="N1413" s="404">
        <f t="shared" si="772"/>
        <v>0.28999999999999998</v>
      </c>
    </row>
    <row r="1414" spans="1:14" ht="15.75" hidden="1" outlineLevel="1">
      <c r="A1414" s="205">
        <f t="shared" ref="A1414:E1414" si="803">A1021</f>
        <v>0</v>
      </c>
      <c r="B1414" s="206" t="str">
        <f t="shared" si="803"/>
        <v>C) Asset received from Project U#8</v>
      </c>
      <c r="C1414" s="53">
        <f t="shared" si="803"/>
        <v>0</v>
      </c>
      <c r="D1414" s="403" t="str">
        <f t="shared" si="803"/>
        <v>-</v>
      </c>
      <c r="E1414" s="118">
        <f t="shared" si="803"/>
        <v>0</v>
      </c>
      <c r="F1414" s="404">
        <f t="shared" si="768"/>
        <v>0</v>
      </c>
      <c r="G1414" s="404">
        <f t="shared" si="769"/>
        <v>0</v>
      </c>
      <c r="H1414" s="404">
        <f t="shared" si="771"/>
        <v>0</v>
      </c>
      <c r="I1414" s="404">
        <f>'F4.2'!X234</f>
        <v>0</v>
      </c>
      <c r="J1414" s="404">
        <f>'F4.2'!AW234</f>
        <v>0</v>
      </c>
      <c r="K1414" s="405"/>
      <c r="L1414" s="405"/>
      <c r="M1414" s="404">
        <f t="shared" si="766"/>
        <v>0</v>
      </c>
      <c r="N1414" s="404">
        <f t="shared" si="772"/>
        <v>0</v>
      </c>
    </row>
    <row r="1415" spans="1:14" hidden="1" outlineLevel="1">
      <c r="A1415" s="68">
        <f t="shared" ref="A1415:E1415" si="804">A1022</f>
        <v>1</v>
      </c>
      <c r="B1415" s="123" t="str">
        <f t="shared" si="804"/>
        <v>Asset Recived From Civil-U#8-Land-10101</v>
      </c>
      <c r="C1415" s="53" t="str">
        <f t="shared" si="804"/>
        <v>N.A.</v>
      </c>
      <c r="D1415" s="403" t="str">
        <f t="shared" si="804"/>
        <v>-</v>
      </c>
      <c r="E1415" s="118">
        <f t="shared" si="804"/>
        <v>0</v>
      </c>
      <c r="F1415" s="404">
        <f t="shared" si="768"/>
        <v>3.1293089999999998E-3</v>
      </c>
      <c r="G1415" s="404">
        <f t="shared" si="769"/>
        <v>0</v>
      </c>
      <c r="H1415" s="404">
        <f t="shared" si="771"/>
        <v>3.1293089999999998E-3</v>
      </c>
      <c r="I1415" s="404">
        <f>'F4.2'!X235</f>
        <v>0</v>
      </c>
      <c r="J1415" s="404">
        <f>'F4.2'!AW235</f>
        <v>0</v>
      </c>
      <c r="K1415" s="405"/>
      <c r="L1415" s="405"/>
      <c r="M1415" s="404">
        <f t="shared" si="766"/>
        <v>0</v>
      </c>
      <c r="N1415" s="404">
        <f t="shared" si="772"/>
        <v>3.1293089999999998E-3</v>
      </c>
    </row>
    <row r="1416" spans="1:14" hidden="1" outlineLevel="1">
      <c r="A1416" s="68">
        <f t="shared" ref="A1416:E1416" si="805">A1023</f>
        <v>2</v>
      </c>
      <c r="B1416" s="123" t="str">
        <f t="shared" si="805"/>
        <v>Asset Recived From Civil-U#8-T.G. Building-10201</v>
      </c>
      <c r="C1416" s="53" t="str">
        <f t="shared" si="805"/>
        <v>N.A.</v>
      </c>
      <c r="D1416" s="403" t="str">
        <f t="shared" si="805"/>
        <v>-</v>
      </c>
      <c r="E1416" s="118">
        <f t="shared" si="805"/>
        <v>0</v>
      </c>
      <c r="F1416" s="404">
        <f t="shared" si="768"/>
        <v>1.0037712000000001E-2</v>
      </c>
      <c r="G1416" s="404">
        <f t="shared" si="769"/>
        <v>0</v>
      </c>
      <c r="H1416" s="404">
        <f t="shared" si="771"/>
        <v>1.0037712000000001E-2</v>
      </c>
      <c r="I1416" s="404">
        <f>'F4.2'!X236</f>
        <v>0</v>
      </c>
      <c r="J1416" s="404">
        <f>'F4.2'!AW236</f>
        <v>0</v>
      </c>
      <c r="K1416" s="405"/>
      <c r="L1416" s="405"/>
      <c r="M1416" s="404">
        <f t="shared" si="766"/>
        <v>0</v>
      </c>
      <c r="N1416" s="404">
        <f t="shared" si="772"/>
        <v>1.0037712000000001E-2</v>
      </c>
    </row>
    <row r="1417" spans="1:14" ht="30" hidden="1" outlineLevel="1">
      <c r="A1417" s="68">
        <f t="shared" ref="A1417:E1417" si="806">A1024</f>
        <v>3</v>
      </c>
      <c r="B1417" s="123" t="str">
        <f t="shared" si="806"/>
        <v>Asset Recived From Civil-U#8-T.G. Building(BC)bay&amp;control room-10201</v>
      </c>
      <c r="C1417" s="53" t="str">
        <f t="shared" si="806"/>
        <v>N.A.</v>
      </c>
      <c r="D1417" s="403" t="str">
        <f t="shared" si="806"/>
        <v>-</v>
      </c>
      <c r="E1417" s="118">
        <f t="shared" si="806"/>
        <v>0</v>
      </c>
      <c r="F1417" s="404">
        <f t="shared" si="768"/>
        <v>4.578426E-3</v>
      </c>
      <c r="G1417" s="404">
        <f t="shared" si="769"/>
        <v>0</v>
      </c>
      <c r="H1417" s="404">
        <f t="shared" si="771"/>
        <v>4.578426E-3</v>
      </c>
      <c r="I1417" s="404">
        <f>'F4.2'!X237</f>
        <v>0</v>
      </c>
      <c r="J1417" s="404">
        <f>'F4.2'!AW237</f>
        <v>0</v>
      </c>
      <c r="K1417" s="405"/>
      <c r="L1417" s="405"/>
      <c r="M1417" s="404">
        <f t="shared" si="766"/>
        <v>0</v>
      </c>
      <c r="N1417" s="404">
        <f t="shared" si="772"/>
        <v>4.578426E-3</v>
      </c>
    </row>
    <row r="1418" spans="1:14" ht="30" hidden="1" outlineLevel="1">
      <c r="A1418" s="68">
        <f t="shared" ref="A1418:E1418" si="807">A1025</f>
        <v>4</v>
      </c>
      <c r="B1418" s="123" t="str">
        <f t="shared" si="807"/>
        <v>Asset Recived From Civil-U#8-StructuralSteelWorks4TGBldgA2EBays-10201</v>
      </c>
      <c r="C1418" s="53" t="str">
        <f t="shared" si="807"/>
        <v>N.A.</v>
      </c>
      <c r="D1418" s="403" t="str">
        <f t="shared" si="807"/>
        <v>-</v>
      </c>
      <c r="E1418" s="118">
        <f t="shared" si="807"/>
        <v>0</v>
      </c>
      <c r="F1418" s="404">
        <f t="shared" si="768"/>
        <v>1.397639E-3</v>
      </c>
      <c r="G1418" s="404">
        <f t="shared" si="769"/>
        <v>0</v>
      </c>
      <c r="H1418" s="404">
        <f t="shared" si="771"/>
        <v>1.397639E-3</v>
      </c>
      <c r="I1418" s="404">
        <f>'F4.2'!X238</f>
        <v>0</v>
      </c>
      <c r="J1418" s="404">
        <f>'F4.2'!AW238</f>
        <v>0</v>
      </c>
      <c r="K1418" s="405"/>
      <c r="L1418" s="405"/>
      <c r="M1418" s="404">
        <f t="shared" si="766"/>
        <v>0</v>
      </c>
      <c r="N1418" s="404">
        <f t="shared" si="772"/>
        <v>1.397639E-3</v>
      </c>
    </row>
    <row r="1419" spans="1:14" hidden="1" outlineLevel="1">
      <c r="A1419" s="68">
        <f t="shared" ref="A1419:E1419" si="808">A1026</f>
        <v>5</v>
      </c>
      <c r="B1419" s="123" t="str">
        <f t="shared" si="808"/>
        <v>Asset Recived From Civil-U#8-WTP Building-10201</v>
      </c>
      <c r="C1419" s="53" t="str">
        <f t="shared" si="808"/>
        <v>N.A.</v>
      </c>
      <c r="D1419" s="403" t="str">
        <f t="shared" si="808"/>
        <v>-</v>
      </c>
      <c r="E1419" s="118">
        <f t="shared" si="808"/>
        <v>0</v>
      </c>
      <c r="F1419" s="404">
        <f t="shared" si="768"/>
        <v>1.14825E-4</v>
      </c>
      <c r="G1419" s="404">
        <f t="shared" si="769"/>
        <v>0</v>
      </c>
      <c r="H1419" s="404">
        <f t="shared" si="771"/>
        <v>1.14825E-4</v>
      </c>
      <c r="I1419" s="404">
        <f>'F4.2'!X239</f>
        <v>0</v>
      </c>
      <c r="J1419" s="404">
        <f>'F4.2'!AW239</f>
        <v>0</v>
      </c>
      <c r="K1419" s="405"/>
      <c r="L1419" s="405"/>
      <c r="M1419" s="404">
        <f t="shared" si="766"/>
        <v>0</v>
      </c>
      <c r="N1419" s="404">
        <f t="shared" si="772"/>
        <v>1.14825E-4</v>
      </c>
    </row>
    <row r="1420" spans="1:14" ht="30" hidden="1" outlineLevel="1">
      <c r="A1420" s="68">
        <f t="shared" ref="A1420:E1420" si="809">A1027</f>
        <v>6</v>
      </c>
      <c r="B1420" s="123" t="str">
        <f t="shared" si="809"/>
        <v>Asset Recived From Civil-U#8-DG SET ROOM CUM AIR COMP. HOUSE-10201</v>
      </c>
      <c r="C1420" s="53" t="str">
        <f t="shared" si="809"/>
        <v>N.A.</v>
      </c>
      <c r="D1420" s="403" t="str">
        <f t="shared" si="809"/>
        <v>-</v>
      </c>
      <c r="E1420" s="118">
        <f t="shared" si="809"/>
        <v>0</v>
      </c>
      <c r="F1420" s="404">
        <f t="shared" si="768"/>
        <v>1.05983E-4</v>
      </c>
      <c r="G1420" s="404">
        <f t="shared" si="769"/>
        <v>0</v>
      </c>
      <c r="H1420" s="404">
        <f t="shared" si="771"/>
        <v>1.05983E-4</v>
      </c>
      <c r="I1420" s="404">
        <f>'F4.2'!X240</f>
        <v>0</v>
      </c>
      <c r="J1420" s="404">
        <f>'F4.2'!AW240</f>
        <v>0</v>
      </c>
      <c r="K1420" s="405"/>
      <c r="L1420" s="405"/>
      <c r="M1420" s="404">
        <f t="shared" si="766"/>
        <v>0</v>
      </c>
      <c r="N1420" s="404">
        <f t="shared" si="772"/>
        <v>1.05983E-4</v>
      </c>
    </row>
    <row r="1421" spans="1:14" ht="30" hidden="1" outlineLevel="1">
      <c r="A1421" s="68">
        <f t="shared" ref="A1421:E1421" si="810">A1028</f>
        <v>7</v>
      </c>
      <c r="B1421" s="123" t="str">
        <f t="shared" si="810"/>
        <v>Asset Recived From Civil-U#8-WTP-Raw/Fire water pump House-10233</v>
      </c>
      <c r="C1421" s="53" t="str">
        <f t="shared" si="810"/>
        <v>N.A.</v>
      </c>
      <c r="D1421" s="403" t="str">
        <f t="shared" si="810"/>
        <v>-</v>
      </c>
      <c r="E1421" s="118">
        <f t="shared" si="810"/>
        <v>0</v>
      </c>
      <c r="F1421" s="404">
        <f t="shared" si="768"/>
        <v>6.9018599999999997E-4</v>
      </c>
      <c r="G1421" s="404">
        <f t="shared" si="769"/>
        <v>0</v>
      </c>
      <c r="H1421" s="404">
        <f t="shared" si="771"/>
        <v>6.9018599999999997E-4</v>
      </c>
      <c r="I1421" s="404">
        <f>'F4.2'!X241</f>
        <v>0</v>
      </c>
      <c r="J1421" s="404">
        <f>'F4.2'!AW241</f>
        <v>0</v>
      </c>
      <c r="K1421" s="405"/>
      <c r="L1421" s="405"/>
      <c r="M1421" s="404">
        <f t="shared" si="766"/>
        <v>0</v>
      </c>
      <c r="N1421" s="404">
        <f t="shared" si="772"/>
        <v>6.9018599999999997E-4</v>
      </c>
    </row>
    <row r="1422" spans="1:14" hidden="1" outlineLevel="1">
      <c r="A1422" s="68">
        <f t="shared" ref="A1422:E1422" si="811">A1029</f>
        <v>8</v>
      </c>
      <c r="B1422" s="123" t="str">
        <f t="shared" si="811"/>
        <v>Asset Recived From Civil-U#8-SERVICE BUILDING -10211</v>
      </c>
      <c r="C1422" s="53" t="str">
        <f t="shared" si="811"/>
        <v>N.A.</v>
      </c>
      <c r="D1422" s="403" t="str">
        <f t="shared" si="811"/>
        <v>-</v>
      </c>
      <c r="E1422" s="118">
        <f t="shared" si="811"/>
        <v>0</v>
      </c>
      <c r="F1422" s="404">
        <f t="shared" si="768"/>
        <v>5.51437E-4</v>
      </c>
      <c r="G1422" s="404">
        <f t="shared" si="769"/>
        <v>0</v>
      </c>
      <c r="H1422" s="404">
        <f t="shared" si="771"/>
        <v>5.51437E-4</v>
      </c>
      <c r="I1422" s="404">
        <f>'F4.2'!X242</f>
        <v>0</v>
      </c>
      <c r="J1422" s="404">
        <f>'F4.2'!AW242</f>
        <v>0</v>
      </c>
      <c r="K1422" s="405"/>
      <c r="L1422" s="405"/>
      <c r="M1422" s="404">
        <f t="shared" si="766"/>
        <v>0</v>
      </c>
      <c r="N1422" s="404">
        <f t="shared" si="772"/>
        <v>5.51437E-4</v>
      </c>
    </row>
    <row r="1423" spans="1:14" hidden="1" outlineLevel="1">
      <c r="A1423" s="68">
        <f t="shared" ref="A1423:E1423" si="812">A1030</f>
        <v>9</v>
      </c>
      <c r="B1423" s="123" t="str">
        <f t="shared" si="812"/>
        <v>Asset Recived From Civil-U#8-Canteen -10233</v>
      </c>
      <c r="C1423" s="53" t="str">
        <f t="shared" si="812"/>
        <v>N.A.</v>
      </c>
      <c r="D1423" s="403" t="str">
        <f t="shared" si="812"/>
        <v>-</v>
      </c>
      <c r="E1423" s="118">
        <f t="shared" si="812"/>
        <v>0</v>
      </c>
      <c r="F1423" s="404">
        <f t="shared" si="768"/>
        <v>7.2491400000000001E-4</v>
      </c>
      <c r="G1423" s="404">
        <f t="shared" si="769"/>
        <v>0</v>
      </c>
      <c r="H1423" s="404">
        <f t="shared" si="771"/>
        <v>7.2491400000000001E-4</v>
      </c>
      <c r="I1423" s="404">
        <f>'F4.2'!X243</f>
        <v>0</v>
      </c>
      <c r="J1423" s="404">
        <f>'F4.2'!AW243</f>
        <v>0</v>
      </c>
      <c r="K1423" s="405"/>
      <c r="L1423" s="405"/>
      <c r="M1423" s="404">
        <f t="shared" si="766"/>
        <v>0</v>
      </c>
      <c r="N1423" s="404">
        <f t="shared" si="772"/>
        <v>7.2491400000000001E-4</v>
      </c>
    </row>
    <row r="1424" spans="1:14" hidden="1" outlineLevel="1">
      <c r="A1424" s="68">
        <f t="shared" ref="A1424:E1424" si="813">A1031</f>
        <v>10</v>
      </c>
      <c r="B1424" s="123" t="str">
        <f t="shared" si="813"/>
        <v>Asset Recived From Civil-U#8-PARKING SHED -10233</v>
      </c>
      <c r="C1424" s="53" t="str">
        <f t="shared" si="813"/>
        <v>N.A.</v>
      </c>
      <c r="D1424" s="403" t="str">
        <f t="shared" si="813"/>
        <v>-</v>
      </c>
      <c r="E1424" s="118">
        <f t="shared" si="813"/>
        <v>0</v>
      </c>
      <c r="F1424" s="404">
        <f t="shared" si="768"/>
        <v>6.1109999999999996E-6</v>
      </c>
      <c r="G1424" s="404">
        <f t="shared" si="769"/>
        <v>0</v>
      </c>
      <c r="H1424" s="404">
        <f t="shared" si="771"/>
        <v>6.1109999999999996E-6</v>
      </c>
      <c r="I1424" s="404">
        <f>'F4.2'!X244</f>
        <v>0</v>
      </c>
      <c r="J1424" s="404">
        <f>'F4.2'!AW244</f>
        <v>0</v>
      </c>
      <c r="K1424" s="405"/>
      <c r="L1424" s="405"/>
      <c r="M1424" s="404">
        <f t="shared" si="766"/>
        <v>0</v>
      </c>
      <c r="N1424" s="404">
        <f t="shared" si="772"/>
        <v>6.1109999999999996E-6</v>
      </c>
    </row>
    <row r="1425" spans="1:14" hidden="1" outlineLevel="1">
      <c r="A1425" s="68">
        <f t="shared" ref="A1425:E1425" si="814">A1032</f>
        <v>11</v>
      </c>
      <c r="B1425" s="123" t="str">
        <f t="shared" si="814"/>
        <v>Asset Recived From Civil-U#8-Time Security Building -10233</v>
      </c>
      <c r="C1425" s="53" t="str">
        <f t="shared" si="814"/>
        <v>N.A.</v>
      </c>
      <c r="D1425" s="403" t="str">
        <f t="shared" si="814"/>
        <v>-</v>
      </c>
      <c r="E1425" s="118">
        <f t="shared" si="814"/>
        <v>0</v>
      </c>
      <c r="F1425" s="404">
        <f t="shared" si="768"/>
        <v>3.595E-5</v>
      </c>
      <c r="G1425" s="404">
        <f t="shared" si="769"/>
        <v>0</v>
      </c>
      <c r="H1425" s="404">
        <f t="shared" si="771"/>
        <v>3.595E-5</v>
      </c>
      <c r="I1425" s="404">
        <f>'F4.2'!X245</f>
        <v>0</v>
      </c>
      <c r="J1425" s="404">
        <f>'F4.2'!AW245</f>
        <v>0</v>
      </c>
      <c r="K1425" s="405"/>
      <c r="L1425" s="405"/>
      <c r="M1425" s="404">
        <f t="shared" si="766"/>
        <v>0</v>
      </c>
      <c r="N1425" s="404">
        <f t="shared" si="772"/>
        <v>3.595E-5</v>
      </c>
    </row>
    <row r="1426" spans="1:14" ht="30" hidden="1" outlineLevel="1">
      <c r="A1426" s="68">
        <f t="shared" ref="A1426:E1426" si="815">A1033</f>
        <v>12</v>
      </c>
      <c r="B1426" s="123" t="str">
        <f t="shared" si="815"/>
        <v>Asset Recived From Civil-U#8-Misc.Building/structure/Watchtower-10233</v>
      </c>
      <c r="C1426" s="53" t="str">
        <f t="shared" si="815"/>
        <v>N.A.</v>
      </c>
      <c r="D1426" s="403" t="str">
        <f t="shared" si="815"/>
        <v>-</v>
      </c>
      <c r="E1426" s="118">
        <f t="shared" si="815"/>
        <v>0</v>
      </c>
      <c r="F1426" s="404">
        <f t="shared" si="768"/>
        <v>1.7243E-4</v>
      </c>
      <c r="G1426" s="404">
        <f t="shared" si="769"/>
        <v>0</v>
      </c>
      <c r="H1426" s="404">
        <f t="shared" si="771"/>
        <v>1.7243E-4</v>
      </c>
      <c r="I1426" s="404">
        <f>'F4.2'!X246</f>
        <v>0</v>
      </c>
      <c r="J1426" s="404">
        <f>'F4.2'!AW246</f>
        <v>0</v>
      </c>
      <c r="K1426" s="405"/>
      <c r="L1426" s="405"/>
      <c r="M1426" s="404">
        <f t="shared" si="766"/>
        <v>0</v>
      </c>
      <c r="N1426" s="404">
        <f t="shared" si="772"/>
        <v>1.7243E-4</v>
      </c>
    </row>
    <row r="1427" spans="1:14" ht="30" hidden="1" outlineLevel="1">
      <c r="A1427" s="68">
        <f t="shared" ref="A1427:E1427" si="816">A1034</f>
        <v>13</v>
      </c>
      <c r="B1427" s="123" t="str">
        <f t="shared" si="816"/>
        <v>Asset Recived From Civil-U#8-Boundry compound wall Mall-10233</v>
      </c>
      <c r="C1427" s="53" t="str">
        <f t="shared" si="816"/>
        <v>N.A.</v>
      </c>
      <c r="D1427" s="403" t="str">
        <f t="shared" si="816"/>
        <v>-</v>
      </c>
      <c r="E1427" s="118">
        <f t="shared" si="816"/>
        <v>0</v>
      </c>
      <c r="F1427" s="404">
        <f t="shared" si="768"/>
        <v>0.15765880700000001</v>
      </c>
      <c r="G1427" s="404">
        <f t="shared" si="769"/>
        <v>0</v>
      </c>
      <c r="H1427" s="404">
        <f t="shared" si="771"/>
        <v>0.15765880700000001</v>
      </c>
      <c r="I1427" s="404">
        <f>'F4.2'!X247</f>
        <v>0</v>
      </c>
      <c r="J1427" s="404">
        <f>'F4.2'!AW247</f>
        <v>0</v>
      </c>
      <c r="K1427" s="405"/>
      <c r="L1427" s="405"/>
      <c r="M1427" s="404">
        <f t="shared" si="766"/>
        <v>0</v>
      </c>
      <c r="N1427" s="404">
        <f t="shared" si="772"/>
        <v>0.15765880700000001</v>
      </c>
    </row>
    <row r="1428" spans="1:14" hidden="1" outlineLevel="1">
      <c r="A1428" s="68">
        <f t="shared" ref="A1428:E1428" si="817">A1035</f>
        <v>14</v>
      </c>
      <c r="B1428" s="123" t="str">
        <f t="shared" si="817"/>
        <v>Asset Recived From Civil-U#8-Workshop civil work-10233</v>
      </c>
      <c r="C1428" s="53" t="str">
        <f t="shared" si="817"/>
        <v>N.A.</v>
      </c>
      <c r="D1428" s="403" t="str">
        <f t="shared" si="817"/>
        <v>-</v>
      </c>
      <c r="E1428" s="118">
        <f t="shared" si="817"/>
        <v>0</v>
      </c>
      <c r="F1428" s="404">
        <f t="shared" si="768"/>
        <v>4.1879999999999999E-5</v>
      </c>
      <c r="G1428" s="404">
        <f t="shared" si="769"/>
        <v>0</v>
      </c>
      <c r="H1428" s="404">
        <f t="shared" si="771"/>
        <v>4.1879999999999999E-5</v>
      </c>
      <c r="I1428" s="404">
        <f>'F4.2'!X248</f>
        <v>0</v>
      </c>
      <c r="J1428" s="404">
        <f>'F4.2'!AW248</f>
        <v>0</v>
      </c>
      <c r="K1428" s="405"/>
      <c r="L1428" s="405"/>
      <c r="M1428" s="404">
        <f t="shared" si="766"/>
        <v>0</v>
      </c>
      <c r="N1428" s="404">
        <f t="shared" si="772"/>
        <v>4.1879999999999999E-5</v>
      </c>
    </row>
    <row r="1429" spans="1:14" ht="30" hidden="1" outlineLevel="1">
      <c r="A1429" s="68">
        <f t="shared" ref="A1429:E1429" si="818">A1036</f>
        <v>15</v>
      </c>
      <c r="B1429" s="123" t="str">
        <f t="shared" si="818"/>
        <v>Asset Recived From Civil-U#8-Interior Work for CEC-I Office-10233</v>
      </c>
      <c r="C1429" s="53" t="str">
        <f t="shared" si="818"/>
        <v>N.A.</v>
      </c>
      <c r="D1429" s="403" t="str">
        <f t="shared" si="818"/>
        <v>-</v>
      </c>
      <c r="E1429" s="118">
        <f t="shared" si="818"/>
        <v>0</v>
      </c>
      <c r="F1429" s="404">
        <f t="shared" si="768"/>
        <v>5.6437999999999997E-5</v>
      </c>
      <c r="G1429" s="404">
        <f t="shared" si="769"/>
        <v>0</v>
      </c>
      <c r="H1429" s="404">
        <f t="shared" si="771"/>
        <v>5.6437999999999997E-5</v>
      </c>
      <c r="I1429" s="404">
        <f>'F4.2'!X249</f>
        <v>0</v>
      </c>
      <c r="J1429" s="404">
        <f>'F4.2'!AW249</f>
        <v>0</v>
      </c>
      <c r="K1429" s="405"/>
      <c r="L1429" s="405"/>
      <c r="M1429" s="404">
        <f t="shared" si="766"/>
        <v>0</v>
      </c>
      <c r="N1429" s="404">
        <f t="shared" si="772"/>
        <v>5.6437999999999997E-5</v>
      </c>
    </row>
    <row r="1430" spans="1:14" hidden="1" outlineLevel="1">
      <c r="A1430" s="68">
        <f t="shared" ref="A1430:E1430" si="819">A1037</f>
        <v>16</v>
      </c>
      <c r="B1430" s="123" t="str">
        <f t="shared" si="819"/>
        <v>Asset Recived From Civil-U#8-WTP-Raw water reservoir -10305</v>
      </c>
      <c r="C1430" s="53" t="str">
        <f t="shared" si="819"/>
        <v>N.A.</v>
      </c>
      <c r="D1430" s="403" t="str">
        <f t="shared" si="819"/>
        <v>-</v>
      </c>
      <c r="E1430" s="118">
        <f t="shared" si="819"/>
        <v>0</v>
      </c>
      <c r="F1430" s="404">
        <f t="shared" si="768"/>
        <v>1.224798E-3</v>
      </c>
      <c r="G1430" s="404">
        <f t="shared" si="769"/>
        <v>0</v>
      </c>
      <c r="H1430" s="404">
        <f t="shared" si="771"/>
        <v>1.224798E-3</v>
      </c>
      <c r="I1430" s="404">
        <f>'F4.2'!X250</f>
        <v>0</v>
      </c>
      <c r="J1430" s="404">
        <f>'F4.2'!AW250</f>
        <v>0</v>
      </c>
      <c r="K1430" s="405"/>
      <c r="L1430" s="405"/>
      <c r="M1430" s="404">
        <f t="shared" si="766"/>
        <v>0</v>
      </c>
      <c r="N1430" s="404">
        <f t="shared" si="772"/>
        <v>1.224798E-3</v>
      </c>
    </row>
    <row r="1431" spans="1:14" hidden="1" outlineLevel="1">
      <c r="A1431" s="68">
        <f t="shared" ref="A1431:E1431" si="820">A1038</f>
        <v>17</v>
      </c>
      <c r="B1431" s="123" t="str">
        <f t="shared" si="820"/>
        <v>Asset Recived From Civil-U#8-WTP-Clarifier -10305</v>
      </c>
      <c r="C1431" s="53" t="str">
        <f t="shared" si="820"/>
        <v>N.A.</v>
      </c>
      <c r="D1431" s="403" t="str">
        <f t="shared" si="820"/>
        <v>-</v>
      </c>
      <c r="E1431" s="118">
        <f t="shared" si="820"/>
        <v>0</v>
      </c>
      <c r="F1431" s="404">
        <f t="shared" si="768"/>
        <v>1.1651750000000001E-3</v>
      </c>
      <c r="G1431" s="404">
        <f t="shared" si="769"/>
        <v>0</v>
      </c>
      <c r="H1431" s="404">
        <f t="shared" si="771"/>
        <v>1.1651750000000001E-3</v>
      </c>
      <c r="I1431" s="404">
        <f>'F4.2'!X251</f>
        <v>0</v>
      </c>
      <c r="J1431" s="404">
        <f>'F4.2'!AW251</f>
        <v>0</v>
      </c>
      <c r="K1431" s="405"/>
      <c r="L1431" s="405"/>
      <c r="M1431" s="404">
        <f t="shared" si="766"/>
        <v>0</v>
      </c>
      <c r="N1431" s="404">
        <f t="shared" si="772"/>
        <v>1.1651750000000001E-3</v>
      </c>
    </row>
    <row r="1432" spans="1:14" ht="30" hidden="1" outlineLevel="1">
      <c r="A1432" s="68">
        <f t="shared" ref="A1432:E1432" si="821">A1039</f>
        <v>18</v>
      </c>
      <c r="B1432" s="123" t="str">
        <f t="shared" si="821"/>
        <v>Asset Recived From Civil-U#8-WTP-Clarifier Water Storage Tank-10305</v>
      </c>
      <c r="C1432" s="53" t="str">
        <f t="shared" si="821"/>
        <v>N.A.</v>
      </c>
      <c r="D1432" s="403" t="str">
        <f t="shared" si="821"/>
        <v>-</v>
      </c>
      <c r="E1432" s="118">
        <f t="shared" si="821"/>
        <v>0</v>
      </c>
      <c r="F1432" s="404">
        <f t="shared" si="768"/>
        <v>1.9514200000000001E-4</v>
      </c>
      <c r="G1432" s="404">
        <f t="shared" si="769"/>
        <v>0</v>
      </c>
      <c r="H1432" s="404">
        <f t="shared" si="771"/>
        <v>1.9514200000000001E-4</v>
      </c>
      <c r="I1432" s="404">
        <f>'F4.2'!X252</f>
        <v>0</v>
      </c>
      <c r="J1432" s="404">
        <f>'F4.2'!AW252</f>
        <v>0</v>
      </c>
      <c r="K1432" s="405"/>
      <c r="L1432" s="405"/>
      <c r="M1432" s="404">
        <f t="shared" si="766"/>
        <v>0</v>
      </c>
      <c r="N1432" s="404">
        <f t="shared" si="772"/>
        <v>1.9514200000000001E-4</v>
      </c>
    </row>
    <row r="1433" spans="1:14" hidden="1" outlineLevel="1">
      <c r="A1433" s="68">
        <f t="shared" ref="A1433:E1433" si="822">A1040</f>
        <v>19</v>
      </c>
      <c r="B1433" s="123" t="str">
        <f t="shared" si="822"/>
        <v>Asset Recived From Civil-U#8-C.W. pump house &amp; forebay-10310</v>
      </c>
      <c r="C1433" s="53" t="str">
        <f t="shared" si="822"/>
        <v>N.A.</v>
      </c>
      <c r="D1433" s="403" t="str">
        <f t="shared" si="822"/>
        <v>-</v>
      </c>
      <c r="E1433" s="118">
        <f t="shared" si="822"/>
        <v>0</v>
      </c>
      <c r="F1433" s="404">
        <f t="shared" si="768"/>
        <v>5.2946099999999995E-4</v>
      </c>
      <c r="G1433" s="404">
        <f t="shared" si="769"/>
        <v>0</v>
      </c>
      <c r="H1433" s="404">
        <f t="shared" si="771"/>
        <v>5.2946099999999995E-4</v>
      </c>
      <c r="I1433" s="404">
        <f>'F4.2'!X253</f>
        <v>0</v>
      </c>
      <c r="J1433" s="404">
        <f>'F4.2'!AW253</f>
        <v>0</v>
      </c>
      <c r="K1433" s="405"/>
      <c r="L1433" s="405"/>
      <c r="M1433" s="404">
        <f t="shared" si="766"/>
        <v>0</v>
      </c>
      <c r="N1433" s="404">
        <f t="shared" si="772"/>
        <v>5.2946099999999995E-4</v>
      </c>
    </row>
    <row r="1434" spans="1:14" ht="30" hidden="1" outlineLevel="1">
      <c r="A1434" s="68">
        <f t="shared" ref="A1434:E1434" si="823">A1041</f>
        <v>20</v>
      </c>
      <c r="B1434" s="123" t="str">
        <f t="shared" si="823"/>
        <v>Asset Recived From Civil-U#8-Construction of STP for Colony-10322</v>
      </c>
      <c r="C1434" s="53" t="str">
        <f t="shared" si="823"/>
        <v>N.A.</v>
      </c>
      <c r="D1434" s="403" t="str">
        <f t="shared" si="823"/>
        <v>-</v>
      </c>
      <c r="E1434" s="118">
        <f t="shared" si="823"/>
        <v>0</v>
      </c>
      <c r="F1434" s="404">
        <f t="shared" si="768"/>
        <v>1.79662E-4</v>
      </c>
      <c r="G1434" s="404">
        <f t="shared" si="769"/>
        <v>0</v>
      </c>
      <c r="H1434" s="404">
        <f t="shared" si="771"/>
        <v>1.79662E-4</v>
      </c>
      <c r="I1434" s="404">
        <f>'F4.2'!X254</f>
        <v>0</v>
      </c>
      <c r="J1434" s="404">
        <f>'F4.2'!AW254</f>
        <v>0</v>
      </c>
      <c r="K1434" s="405"/>
      <c r="L1434" s="405"/>
      <c r="M1434" s="404">
        <f t="shared" si="766"/>
        <v>0</v>
      </c>
      <c r="N1434" s="404">
        <f t="shared" si="772"/>
        <v>1.79662E-4</v>
      </c>
    </row>
    <row r="1435" spans="1:14" hidden="1" outlineLevel="1">
      <c r="A1435" s="68">
        <f t="shared" ref="A1435:E1435" si="824">A1042</f>
        <v>21</v>
      </c>
      <c r="B1435" s="123" t="str">
        <f t="shared" si="824"/>
        <v>Asset Recived From Civil-U#8-Cooling Towers-10311</v>
      </c>
      <c r="C1435" s="53" t="str">
        <f t="shared" si="824"/>
        <v>N.A.</v>
      </c>
      <c r="D1435" s="403" t="str">
        <f t="shared" si="824"/>
        <v>-</v>
      </c>
      <c r="E1435" s="118">
        <f t="shared" si="824"/>
        <v>0</v>
      </c>
      <c r="F1435" s="404">
        <f t="shared" si="768"/>
        <v>0.37627639299999999</v>
      </c>
      <c r="G1435" s="404">
        <f t="shared" si="769"/>
        <v>0</v>
      </c>
      <c r="H1435" s="404">
        <f t="shared" si="771"/>
        <v>0.37627639299999999</v>
      </c>
      <c r="I1435" s="404">
        <f>'F4.2'!X255</f>
        <v>0</v>
      </c>
      <c r="J1435" s="404">
        <f>'F4.2'!AW255</f>
        <v>0</v>
      </c>
      <c r="K1435" s="405"/>
      <c r="L1435" s="405"/>
      <c r="M1435" s="404">
        <f t="shared" si="766"/>
        <v>0</v>
      </c>
      <c r="N1435" s="404">
        <f t="shared" si="772"/>
        <v>0.37627639299999999</v>
      </c>
    </row>
    <row r="1436" spans="1:14" hidden="1" outlineLevel="1">
      <c r="A1436" s="68">
        <f t="shared" ref="A1436:E1436" si="825">A1043</f>
        <v>22</v>
      </c>
      <c r="B1436" s="123" t="str">
        <f t="shared" si="825"/>
        <v>Asset Recived From Civil-U#8-Railway sidings-10412</v>
      </c>
      <c r="C1436" s="53" t="str">
        <f t="shared" si="825"/>
        <v>N.A.</v>
      </c>
      <c r="D1436" s="403" t="str">
        <f t="shared" si="825"/>
        <v>-</v>
      </c>
      <c r="E1436" s="118">
        <f t="shared" si="825"/>
        <v>0</v>
      </c>
      <c r="F1436" s="404">
        <f t="shared" si="768"/>
        <v>0.13615478800000003</v>
      </c>
      <c r="G1436" s="404">
        <f t="shared" si="769"/>
        <v>0</v>
      </c>
      <c r="H1436" s="404">
        <f t="shared" si="771"/>
        <v>0.13615478800000003</v>
      </c>
      <c r="I1436" s="404">
        <f>'F4.2'!X256</f>
        <v>0</v>
      </c>
      <c r="J1436" s="404">
        <f>'F4.2'!AW256</f>
        <v>0</v>
      </c>
      <c r="K1436" s="405"/>
      <c r="L1436" s="405"/>
      <c r="M1436" s="404">
        <f t="shared" si="766"/>
        <v>0</v>
      </c>
      <c r="N1436" s="404">
        <f t="shared" si="772"/>
        <v>0.13615478800000003</v>
      </c>
    </row>
    <row r="1437" spans="1:14" hidden="1" outlineLevel="1">
      <c r="A1437" s="68">
        <f t="shared" ref="A1437:E1437" si="826">A1044</f>
        <v>23</v>
      </c>
      <c r="B1437" s="123" t="str">
        <f t="shared" si="826"/>
        <v>Asset Recived From Civil-U#8-In plant Roads -10401</v>
      </c>
      <c r="C1437" s="53" t="str">
        <f t="shared" si="826"/>
        <v>N.A.</v>
      </c>
      <c r="D1437" s="403" t="str">
        <f t="shared" si="826"/>
        <v>-</v>
      </c>
      <c r="E1437" s="118">
        <f t="shared" si="826"/>
        <v>0</v>
      </c>
      <c r="F1437" s="404">
        <f t="shared" si="768"/>
        <v>9.1029900000000005E-4</v>
      </c>
      <c r="G1437" s="404">
        <f t="shared" si="769"/>
        <v>0</v>
      </c>
      <c r="H1437" s="404">
        <f t="shared" si="771"/>
        <v>9.1029900000000005E-4</v>
      </c>
      <c r="I1437" s="404">
        <f>'F4.2'!X257</f>
        <v>0</v>
      </c>
      <c r="J1437" s="404">
        <f>'F4.2'!AW257</f>
        <v>0</v>
      </c>
      <c r="K1437" s="405"/>
      <c r="L1437" s="405"/>
      <c r="M1437" s="404">
        <f t="shared" si="766"/>
        <v>0</v>
      </c>
      <c r="N1437" s="404">
        <f t="shared" si="772"/>
        <v>9.1029900000000005E-4</v>
      </c>
    </row>
    <row r="1438" spans="1:14" hidden="1" outlineLevel="1">
      <c r="A1438" s="68">
        <f t="shared" ref="A1438:E1438" si="827">A1045</f>
        <v>24</v>
      </c>
      <c r="B1438" s="123" t="str">
        <f t="shared" si="827"/>
        <v>Asset Recived From Civil-U#8-Pipe Rack -10419</v>
      </c>
      <c r="C1438" s="53" t="str">
        <f t="shared" si="827"/>
        <v>N.A.</v>
      </c>
      <c r="D1438" s="403" t="str">
        <f t="shared" si="827"/>
        <v>-</v>
      </c>
      <c r="E1438" s="118">
        <f t="shared" si="827"/>
        <v>0</v>
      </c>
      <c r="F1438" s="404">
        <f t="shared" si="768"/>
        <v>4.1823400000000002E-4</v>
      </c>
      <c r="G1438" s="404">
        <f t="shared" si="769"/>
        <v>0</v>
      </c>
      <c r="H1438" s="404">
        <f t="shared" si="771"/>
        <v>4.1823400000000002E-4</v>
      </c>
      <c r="I1438" s="404">
        <f>'F4.2'!X258</f>
        <v>0</v>
      </c>
      <c r="J1438" s="404">
        <f>'F4.2'!AW258</f>
        <v>0</v>
      </c>
      <c r="K1438" s="405"/>
      <c r="L1438" s="405"/>
      <c r="M1438" s="404">
        <f t="shared" si="766"/>
        <v>0</v>
      </c>
      <c r="N1438" s="404">
        <f t="shared" si="772"/>
        <v>4.1823400000000002E-4</v>
      </c>
    </row>
    <row r="1439" spans="1:14" hidden="1" outlineLevel="1">
      <c r="A1439" s="68">
        <f t="shared" ref="A1439:E1439" si="828">A1046</f>
        <v>25</v>
      </c>
      <c r="B1439" s="123" t="str">
        <f t="shared" si="828"/>
        <v>Asset Recived From Civil-U#8-Transformar yard area -10541</v>
      </c>
      <c r="C1439" s="53" t="str">
        <f t="shared" si="828"/>
        <v>N.A.</v>
      </c>
      <c r="D1439" s="403" t="str">
        <f t="shared" si="828"/>
        <v>-</v>
      </c>
      <c r="E1439" s="118">
        <f t="shared" si="828"/>
        <v>0</v>
      </c>
      <c r="F1439" s="404">
        <f t="shared" si="768"/>
        <v>5.31695E-4</v>
      </c>
      <c r="G1439" s="404">
        <f t="shared" si="769"/>
        <v>0</v>
      </c>
      <c r="H1439" s="404">
        <f t="shared" si="771"/>
        <v>5.31695E-4</v>
      </c>
      <c r="I1439" s="404">
        <f>'F4.2'!X259</f>
        <v>0</v>
      </c>
      <c r="J1439" s="404">
        <f>'F4.2'!AW259</f>
        <v>0</v>
      </c>
      <c r="K1439" s="405"/>
      <c r="L1439" s="405"/>
      <c r="M1439" s="404">
        <f t="shared" si="766"/>
        <v>0</v>
      </c>
      <c r="N1439" s="404">
        <f t="shared" si="772"/>
        <v>5.31695E-4</v>
      </c>
    </row>
    <row r="1440" spans="1:14" ht="30" hidden="1" outlineLevel="1">
      <c r="A1440" s="68">
        <f t="shared" ref="A1440:E1440" si="829">A1047</f>
        <v>26</v>
      </c>
      <c r="B1440" s="123" t="str">
        <f t="shared" si="829"/>
        <v>Asset Recived From Civil-U#8-BA-Boiler and Auxilary foundation-10501</v>
      </c>
      <c r="C1440" s="53" t="str">
        <f t="shared" si="829"/>
        <v>N.A.</v>
      </c>
      <c r="D1440" s="403" t="str">
        <f t="shared" si="829"/>
        <v>-</v>
      </c>
      <c r="E1440" s="118">
        <f t="shared" si="829"/>
        <v>0</v>
      </c>
      <c r="F1440" s="404">
        <f t="shared" si="768"/>
        <v>6.1116199999999999E-3</v>
      </c>
      <c r="G1440" s="404">
        <f t="shared" si="769"/>
        <v>0</v>
      </c>
      <c r="H1440" s="404">
        <f t="shared" si="771"/>
        <v>6.1116199999999999E-3</v>
      </c>
      <c r="I1440" s="404">
        <f>'F4.2'!X260</f>
        <v>0</v>
      </c>
      <c r="J1440" s="404">
        <f>'F4.2'!AW260</f>
        <v>0</v>
      </c>
      <c r="K1440" s="405"/>
      <c r="L1440" s="405"/>
      <c r="M1440" s="404">
        <f t="shared" si="766"/>
        <v>0</v>
      </c>
      <c r="N1440" s="404">
        <f t="shared" si="772"/>
        <v>6.1116199999999999E-3</v>
      </c>
    </row>
    <row r="1441" spans="1:14" hidden="1" outlineLevel="1">
      <c r="A1441" s="68">
        <f t="shared" ref="A1441:E1441" si="830">A1048</f>
        <v>27</v>
      </c>
      <c r="B1441" s="123" t="str">
        <f t="shared" si="830"/>
        <v>Asset Recived From Civil-U#8-BA-FD FAN FOUNDATIONS -10501</v>
      </c>
      <c r="C1441" s="53" t="str">
        <f t="shared" si="830"/>
        <v>N.A.</v>
      </c>
      <c r="D1441" s="403" t="str">
        <f t="shared" si="830"/>
        <v>-</v>
      </c>
      <c r="E1441" s="118">
        <f t="shared" si="830"/>
        <v>0</v>
      </c>
      <c r="F1441" s="404">
        <f t="shared" si="768"/>
        <v>1.11659E-4</v>
      </c>
      <c r="G1441" s="404">
        <f t="shared" si="769"/>
        <v>0</v>
      </c>
      <c r="H1441" s="404">
        <f t="shared" si="771"/>
        <v>1.11659E-4</v>
      </c>
      <c r="I1441" s="404">
        <f>'F4.2'!X261</f>
        <v>0</v>
      </c>
      <c r="J1441" s="404">
        <f>'F4.2'!AW261</f>
        <v>0</v>
      </c>
      <c r="K1441" s="405"/>
      <c r="L1441" s="405"/>
      <c r="M1441" s="404">
        <f t="shared" si="766"/>
        <v>0</v>
      </c>
      <c r="N1441" s="404">
        <f t="shared" si="772"/>
        <v>1.11659E-4</v>
      </c>
    </row>
    <row r="1442" spans="1:14" hidden="1" outlineLevel="1">
      <c r="A1442" s="68">
        <f t="shared" ref="A1442:E1442" si="831">A1049</f>
        <v>28</v>
      </c>
      <c r="B1442" s="123" t="str">
        <f t="shared" si="831"/>
        <v>Asset Recived From Civil-U#8-BA-PA FAN FOUNDATION -10501</v>
      </c>
      <c r="C1442" s="53" t="str">
        <f t="shared" si="831"/>
        <v>N.A.</v>
      </c>
      <c r="D1442" s="403" t="str">
        <f t="shared" si="831"/>
        <v>-</v>
      </c>
      <c r="E1442" s="118">
        <f t="shared" si="831"/>
        <v>0</v>
      </c>
      <c r="F1442" s="404">
        <f t="shared" si="768"/>
        <v>1.11659E-4</v>
      </c>
      <c r="G1442" s="404">
        <f t="shared" si="769"/>
        <v>0</v>
      </c>
      <c r="H1442" s="404">
        <f t="shared" si="771"/>
        <v>1.11659E-4</v>
      </c>
      <c r="I1442" s="404">
        <f>'F4.2'!X262</f>
        <v>0</v>
      </c>
      <c r="J1442" s="404">
        <f>'F4.2'!AW262</f>
        <v>0</v>
      </c>
      <c r="K1442" s="405"/>
      <c r="L1442" s="405"/>
      <c r="M1442" s="404">
        <f t="shared" si="766"/>
        <v>0</v>
      </c>
      <c r="N1442" s="404">
        <f t="shared" si="772"/>
        <v>1.11659E-4</v>
      </c>
    </row>
    <row r="1443" spans="1:14" hidden="1" outlineLevel="1">
      <c r="A1443" s="68">
        <f t="shared" ref="A1443:E1443" si="832">A1050</f>
        <v>29</v>
      </c>
      <c r="B1443" s="123" t="str">
        <f t="shared" si="832"/>
        <v>Asset Recived From Civil-U#8-BA-I.D. Fan foundation -10501</v>
      </c>
      <c r="C1443" s="53" t="str">
        <f t="shared" si="832"/>
        <v>N.A.</v>
      </c>
      <c r="D1443" s="403" t="str">
        <f t="shared" si="832"/>
        <v>-</v>
      </c>
      <c r="E1443" s="118">
        <f t="shared" si="832"/>
        <v>0</v>
      </c>
      <c r="F1443" s="404">
        <f t="shared" si="768"/>
        <v>2.23317E-4</v>
      </c>
      <c r="G1443" s="404">
        <f t="shared" si="769"/>
        <v>0</v>
      </c>
      <c r="H1443" s="404">
        <f t="shared" si="771"/>
        <v>2.23317E-4</v>
      </c>
      <c r="I1443" s="404">
        <f>'F4.2'!X263</f>
        <v>0</v>
      </c>
      <c r="J1443" s="404">
        <f>'F4.2'!AW263</f>
        <v>0</v>
      </c>
      <c r="K1443" s="405"/>
      <c r="L1443" s="405"/>
      <c r="M1443" s="404">
        <f t="shared" si="766"/>
        <v>0</v>
      </c>
      <c r="N1443" s="404">
        <f t="shared" si="772"/>
        <v>2.23317E-4</v>
      </c>
    </row>
    <row r="1444" spans="1:14" hidden="1" outlineLevel="1">
      <c r="A1444" s="68">
        <f t="shared" ref="A1444:E1444" si="833">A1051</f>
        <v>30</v>
      </c>
      <c r="B1444" s="123" t="str">
        <f t="shared" si="833"/>
        <v>Asset Recived From Civil-U#8-BA-MILL FOUNDATION-10501</v>
      </c>
      <c r="C1444" s="53" t="str">
        <f t="shared" si="833"/>
        <v>N.A.</v>
      </c>
      <c r="D1444" s="403" t="str">
        <f t="shared" si="833"/>
        <v>-</v>
      </c>
      <c r="E1444" s="118">
        <f t="shared" si="833"/>
        <v>0</v>
      </c>
      <c r="F1444" s="404">
        <f t="shared" si="768"/>
        <v>1.98259E-4</v>
      </c>
      <c r="G1444" s="404">
        <f t="shared" si="769"/>
        <v>0</v>
      </c>
      <c r="H1444" s="404">
        <f t="shared" si="771"/>
        <v>1.98259E-4</v>
      </c>
      <c r="I1444" s="404">
        <f>'F4.2'!X264</f>
        <v>0</v>
      </c>
      <c r="J1444" s="404">
        <f>'F4.2'!AW264</f>
        <v>0</v>
      </c>
      <c r="K1444" s="405"/>
      <c r="L1444" s="405"/>
      <c r="M1444" s="404">
        <f t="shared" si="766"/>
        <v>0</v>
      </c>
      <c r="N1444" s="404">
        <f t="shared" si="772"/>
        <v>1.98259E-4</v>
      </c>
    </row>
    <row r="1445" spans="1:14" ht="30" hidden="1" outlineLevel="1">
      <c r="A1445" s="68">
        <f t="shared" ref="A1445:E1445" si="834">A1052</f>
        <v>31</v>
      </c>
      <c r="B1445" s="123" t="str">
        <f t="shared" si="834"/>
        <v>Asset Recived From Civil-U#8-BA-BUNKER FOUNDATION &amp; STRUCTURE-10515</v>
      </c>
      <c r="C1445" s="53" t="str">
        <f t="shared" si="834"/>
        <v>N.A.</v>
      </c>
      <c r="D1445" s="403" t="str">
        <f t="shared" si="834"/>
        <v>-</v>
      </c>
      <c r="E1445" s="118">
        <f t="shared" si="834"/>
        <v>0</v>
      </c>
      <c r="F1445" s="404">
        <f t="shared" si="768"/>
        <v>1.392536E-3</v>
      </c>
      <c r="G1445" s="404">
        <f t="shared" si="769"/>
        <v>0</v>
      </c>
      <c r="H1445" s="404">
        <f t="shared" si="771"/>
        <v>1.392536E-3</v>
      </c>
      <c r="I1445" s="404">
        <f>'F4.2'!X265</f>
        <v>0</v>
      </c>
      <c r="J1445" s="404">
        <f>'F4.2'!AW265</f>
        <v>0</v>
      </c>
      <c r="K1445" s="405"/>
      <c r="L1445" s="405"/>
      <c r="M1445" s="404">
        <f t="shared" ref="M1445:M1508" si="835">SUM(J1445:L1445)</f>
        <v>0</v>
      </c>
      <c r="N1445" s="404">
        <f t="shared" si="772"/>
        <v>1.392536E-3</v>
      </c>
    </row>
    <row r="1446" spans="1:14" hidden="1" outlineLevel="1">
      <c r="A1446" s="68">
        <f t="shared" ref="A1446:E1446" si="836">A1053</f>
        <v>32</v>
      </c>
      <c r="B1446" s="123" t="str">
        <f t="shared" si="836"/>
        <v>Asset Recived From Civil-U#8-ESP-10501</v>
      </c>
      <c r="C1446" s="53" t="str">
        <f t="shared" si="836"/>
        <v>N.A.</v>
      </c>
      <c r="D1446" s="403" t="str">
        <f t="shared" si="836"/>
        <v>-</v>
      </c>
      <c r="E1446" s="118">
        <f t="shared" si="836"/>
        <v>0</v>
      </c>
      <c r="F1446" s="404">
        <f t="shared" ref="F1446:F1509" si="837">F1053+I1053</f>
        <v>7.0722000000000005E-4</v>
      </c>
      <c r="G1446" s="404">
        <f t="shared" ref="G1446:G1509" si="838">G1053+M1053</f>
        <v>0</v>
      </c>
      <c r="H1446" s="404">
        <f t="shared" si="771"/>
        <v>7.0722000000000005E-4</v>
      </c>
      <c r="I1446" s="404">
        <f>'F4.2'!X266</f>
        <v>0</v>
      </c>
      <c r="J1446" s="404">
        <f>'F4.2'!AW266</f>
        <v>0</v>
      </c>
      <c r="K1446" s="405"/>
      <c r="L1446" s="405"/>
      <c r="M1446" s="404">
        <f t="shared" si="835"/>
        <v>0</v>
      </c>
      <c r="N1446" s="404">
        <f t="shared" si="772"/>
        <v>7.0722000000000005E-4</v>
      </c>
    </row>
    <row r="1447" spans="1:14" hidden="1" outlineLevel="1">
      <c r="A1447" s="68">
        <f t="shared" ref="A1447:E1447" si="839">A1054</f>
        <v>33</v>
      </c>
      <c r="B1447" s="123" t="str">
        <f t="shared" si="839"/>
        <v>Asset Recived From Civil-U#8-ESP Control Room-10501</v>
      </c>
      <c r="C1447" s="53" t="str">
        <f t="shared" si="839"/>
        <v>N.A.</v>
      </c>
      <c r="D1447" s="403" t="str">
        <f t="shared" si="839"/>
        <v>-</v>
      </c>
      <c r="E1447" s="118">
        <f t="shared" si="839"/>
        <v>0</v>
      </c>
      <c r="F1447" s="404">
        <f t="shared" si="837"/>
        <v>4.2763499999999999E-4</v>
      </c>
      <c r="G1447" s="404">
        <f t="shared" si="838"/>
        <v>0</v>
      </c>
      <c r="H1447" s="404">
        <f t="shared" ref="H1447:H1510" si="840">F1447-G1447</f>
        <v>4.2763499999999999E-4</v>
      </c>
      <c r="I1447" s="404">
        <f>'F4.2'!X267</f>
        <v>0</v>
      </c>
      <c r="J1447" s="404">
        <f>'F4.2'!AW267</f>
        <v>0</v>
      </c>
      <c r="K1447" s="405"/>
      <c r="L1447" s="405"/>
      <c r="M1447" s="404">
        <f t="shared" si="835"/>
        <v>0</v>
      </c>
      <c r="N1447" s="404">
        <f t="shared" ref="N1447:N1510" si="841">H1447+I1447-M1447</f>
        <v>4.2763499999999999E-4</v>
      </c>
    </row>
    <row r="1448" spans="1:14" hidden="1" outlineLevel="1">
      <c r="A1448" s="68">
        <f t="shared" ref="A1448:E1448" si="842">A1055</f>
        <v>34</v>
      </c>
      <c r="B1448" s="123" t="str">
        <f t="shared" si="842"/>
        <v>Asset Recived From Civil-U#8-RCC Chimney -10501</v>
      </c>
      <c r="C1448" s="53" t="str">
        <f t="shared" si="842"/>
        <v>N.A.</v>
      </c>
      <c r="D1448" s="403" t="str">
        <f t="shared" si="842"/>
        <v>-</v>
      </c>
      <c r="E1448" s="118">
        <f t="shared" si="842"/>
        <v>0</v>
      </c>
      <c r="F1448" s="404">
        <f t="shared" si="837"/>
        <v>4.612672E-3</v>
      </c>
      <c r="G1448" s="404">
        <f t="shared" si="838"/>
        <v>0</v>
      </c>
      <c r="H1448" s="404">
        <f t="shared" si="840"/>
        <v>4.612672E-3</v>
      </c>
      <c r="I1448" s="404">
        <f>'F4.2'!X268</f>
        <v>0</v>
      </c>
      <c r="J1448" s="404">
        <f>'F4.2'!AW268</f>
        <v>0</v>
      </c>
      <c r="K1448" s="405"/>
      <c r="L1448" s="405"/>
      <c r="M1448" s="404">
        <f t="shared" si="835"/>
        <v>0</v>
      </c>
      <c r="N1448" s="404">
        <f t="shared" si="841"/>
        <v>4.612672E-3</v>
      </c>
    </row>
    <row r="1449" spans="1:14" ht="30" hidden="1" outlineLevel="1">
      <c r="A1449" s="68">
        <f t="shared" ref="A1449:E1449" si="843">A1056</f>
        <v>35</v>
      </c>
      <c r="B1449" s="123" t="str">
        <f t="shared" si="843"/>
        <v>Asset Recived From Civil-U#8-WTP-D.M.Plant equipment fdn. etc.-10509</v>
      </c>
      <c r="C1449" s="53" t="str">
        <f t="shared" si="843"/>
        <v>N.A.</v>
      </c>
      <c r="D1449" s="403" t="str">
        <f t="shared" si="843"/>
        <v>-</v>
      </c>
      <c r="E1449" s="118">
        <f t="shared" si="843"/>
        <v>0</v>
      </c>
      <c r="F1449" s="404">
        <f t="shared" si="837"/>
        <v>6.3898000000000004E-5</v>
      </c>
      <c r="G1449" s="404">
        <f t="shared" si="838"/>
        <v>0</v>
      </c>
      <c r="H1449" s="404">
        <f t="shared" si="840"/>
        <v>6.3898000000000004E-5</v>
      </c>
      <c r="I1449" s="404">
        <f>'F4.2'!X269</f>
        <v>0</v>
      </c>
      <c r="J1449" s="404">
        <f>'F4.2'!AW269</f>
        <v>0</v>
      </c>
      <c r="K1449" s="405"/>
      <c r="L1449" s="405"/>
      <c r="M1449" s="404">
        <f t="shared" si="835"/>
        <v>0</v>
      </c>
      <c r="N1449" s="404">
        <f t="shared" si="841"/>
        <v>6.3898000000000004E-5</v>
      </c>
    </row>
    <row r="1450" spans="1:14" hidden="1" outlineLevel="1">
      <c r="A1450" s="68">
        <f t="shared" ref="A1450:E1450" si="844">A1057</f>
        <v>36</v>
      </c>
      <c r="B1450" s="123" t="str">
        <f t="shared" si="844"/>
        <v>Asset Recived From Civil-U#8-CHP-Wagon Tippler-10515</v>
      </c>
      <c r="C1450" s="53" t="str">
        <f t="shared" si="844"/>
        <v>N.A.</v>
      </c>
      <c r="D1450" s="403" t="str">
        <f t="shared" si="844"/>
        <v>-</v>
      </c>
      <c r="E1450" s="118">
        <f t="shared" si="844"/>
        <v>0</v>
      </c>
      <c r="F1450" s="404">
        <f t="shared" si="837"/>
        <v>9.4041100000000005E-4</v>
      </c>
      <c r="G1450" s="404">
        <f t="shared" si="838"/>
        <v>0</v>
      </c>
      <c r="H1450" s="404">
        <f t="shared" si="840"/>
        <v>9.4041100000000005E-4</v>
      </c>
      <c r="I1450" s="404">
        <f>'F4.2'!X270</f>
        <v>0</v>
      </c>
      <c r="J1450" s="404">
        <f>'F4.2'!AW270</f>
        <v>0</v>
      </c>
      <c r="K1450" s="405"/>
      <c r="L1450" s="405"/>
      <c r="M1450" s="404">
        <f t="shared" si="835"/>
        <v>0</v>
      </c>
      <c r="N1450" s="404">
        <f t="shared" si="841"/>
        <v>9.4041100000000005E-4</v>
      </c>
    </row>
    <row r="1451" spans="1:14" hidden="1" outlineLevel="1">
      <c r="A1451" s="68">
        <f t="shared" ref="A1451:E1451" si="845">A1058</f>
        <v>37</v>
      </c>
      <c r="B1451" s="123" t="str">
        <f t="shared" si="845"/>
        <v>Asset Recived From Civil-U#8-CHP-Crusher House -10515</v>
      </c>
      <c r="C1451" s="53" t="str">
        <f t="shared" si="845"/>
        <v>N.A.</v>
      </c>
      <c r="D1451" s="403" t="str">
        <f t="shared" si="845"/>
        <v>-</v>
      </c>
      <c r="E1451" s="118">
        <f t="shared" si="845"/>
        <v>0</v>
      </c>
      <c r="F1451" s="404">
        <f t="shared" si="837"/>
        <v>7.4704199999999995E-4</v>
      </c>
      <c r="G1451" s="404">
        <f t="shared" si="838"/>
        <v>0</v>
      </c>
      <c r="H1451" s="404">
        <f t="shared" si="840"/>
        <v>7.4704199999999995E-4</v>
      </c>
      <c r="I1451" s="404">
        <f>'F4.2'!X271</f>
        <v>0</v>
      </c>
      <c r="J1451" s="404">
        <f>'F4.2'!AW271</f>
        <v>0</v>
      </c>
      <c r="K1451" s="405"/>
      <c r="L1451" s="405"/>
      <c r="M1451" s="404">
        <f t="shared" si="835"/>
        <v>0</v>
      </c>
      <c r="N1451" s="404">
        <f t="shared" si="841"/>
        <v>7.4704199999999995E-4</v>
      </c>
    </row>
    <row r="1452" spans="1:14" hidden="1" outlineLevel="1">
      <c r="A1452" s="68">
        <f t="shared" ref="A1452:E1452" si="846">A1059</f>
        <v>38</v>
      </c>
      <c r="B1452" s="123" t="str">
        <f t="shared" si="846"/>
        <v>Asset Recived From Civil-U#8-CHP-Stacker Reclaimer -10515</v>
      </c>
      <c r="C1452" s="53" t="str">
        <f t="shared" si="846"/>
        <v>N.A.</v>
      </c>
      <c r="D1452" s="403" t="str">
        <f t="shared" si="846"/>
        <v>-</v>
      </c>
      <c r="E1452" s="118">
        <f t="shared" si="846"/>
        <v>0</v>
      </c>
      <c r="F1452" s="404">
        <f t="shared" si="837"/>
        <v>2.8485300000000001E-4</v>
      </c>
      <c r="G1452" s="404">
        <f t="shared" si="838"/>
        <v>0</v>
      </c>
      <c r="H1452" s="404">
        <f t="shared" si="840"/>
        <v>2.8485300000000001E-4</v>
      </c>
      <c r="I1452" s="404">
        <f>'F4.2'!X272</f>
        <v>0</v>
      </c>
      <c r="J1452" s="404">
        <f>'F4.2'!AW272</f>
        <v>0</v>
      </c>
      <c r="K1452" s="405"/>
      <c r="L1452" s="405"/>
      <c r="M1452" s="404">
        <f t="shared" si="835"/>
        <v>0</v>
      </c>
      <c r="N1452" s="404">
        <f t="shared" si="841"/>
        <v>2.8485300000000001E-4</v>
      </c>
    </row>
    <row r="1453" spans="1:14" hidden="1" outlineLevel="1">
      <c r="A1453" s="68">
        <f t="shared" ref="A1453:E1453" si="847">A1060</f>
        <v>39</v>
      </c>
      <c r="B1453" s="123" t="str">
        <f t="shared" si="847"/>
        <v>Asset Recived From Civil-U#8-CHP-Stock Yard-10515</v>
      </c>
      <c r="C1453" s="53" t="str">
        <f t="shared" si="847"/>
        <v>N.A.</v>
      </c>
      <c r="D1453" s="403" t="str">
        <f t="shared" si="847"/>
        <v>-</v>
      </c>
      <c r="E1453" s="118">
        <f t="shared" si="847"/>
        <v>0</v>
      </c>
      <c r="F1453" s="404">
        <f t="shared" si="837"/>
        <v>1.5851400000000001E-4</v>
      </c>
      <c r="G1453" s="404">
        <f t="shared" si="838"/>
        <v>0</v>
      </c>
      <c r="H1453" s="404">
        <f t="shared" si="840"/>
        <v>1.5851400000000001E-4</v>
      </c>
      <c r="I1453" s="404">
        <f>'F4.2'!X273</f>
        <v>0</v>
      </c>
      <c r="J1453" s="404">
        <f>'F4.2'!AW273</f>
        <v>0</v>
      </c>
      <c r="K1453" s="405"/>
      <c r="L1453" s="405"/>
      <c r="M1453" s="404">
        <f t="shared" si="835"/>
        <v>0</v>
      </c>
      <c r="N1453" s="404">
        <f t="shared" si="841"/>
        <v>1.5851400000000001E-4</v>
      </c>
    </row>
    <row r="1454" spans="1:14" ht="30" hidden="1" outlineLevel="1">
      <c r="A1454" s="68">
        <f t="shared" ref="A1454:E1454" si="848">A1061</f>
        <v>40</v>
      </c>
      <c r="B1454" s="123" t="str">
        <f t="shared" si="848"/>
        <v>Asset Recived From Civil-U#8-CHP-ConveyorPedetals&amp;TransferPoint-10515</v>
      </c>
      <c r="C1454" s="53" t="str">
        <f t="shared" si="848"/>
        <v>N.A.</v>
      </c>
      <c r="D1454" s="403" t="str">
        <f t="shared" si="848"/>
        <v>-</v>
      </c>
      <c r="E1454" s="118">
        <f t="shared" si="848"/>
        <v>0</v>
      </c>
      <c r="F1454" s="404">
        <f t="shared" si="837"/>
        <v>5.5407899999999996E-4</v>
      </c>
      <c r="G1454" s="404">
        <f t="shared" si="838"/>
        <v>0</v>
      </c>
      <c r="H1454" s="404">
        <f t="shared" si="840"/>
        <v>5.5407899999999996E-4</v>
      </c>
      <c r="I1454" s="404">
        <f>'F4.2'!X274</f>
        <v>0</v>
      </c>
      <c r="J1454" s="404">
        <f>'F4.2'!AW274</f>
        <v>0</v>
      </c>
      <c r="K1454" s="405"/>
      <c r="L1454" s="405"/>
      <c r="M1454" s="404">
        <f t="shared" si="835"/>
        <v>0</v>
      </c>
      <c r="N1454" s="404">
        <f t="shared" si="841"/>
        <v>5.5407899999999996E-4</v>
      </c>
    </row>
    <row r="1455" spans="1:14" hidden="1" outlineLevel="1">
      <c r="A1455" s="68">
        <f t="shared" ref="A1455:E1455" si="849">A1062</f>
        <v>41</v>
      </c>
      <c r="B1455" s="123" t="str">
        <f t="shared" si="849"/>
        <v>Asset Recived From Civil-U#8-CHP-MCC ROOM -10515</v>
      </c>
      <c r="C1455" s="53" t="str">
        <f t="shared" si="849"/>
        <v>N.A.</v>
      </c>
      <c r="D1455" s="403" t="str">
        <f t="shared" si="849"/>
        <v>-</v>
      </c>
      <c r="E1455" s="118">
        <f t="shared" si="849"/>
        <v>0</v>
      </c>
      <c r="F1455" s="404">
        <f t="shared" si="837"/>
        <v>2.6945000000000002E-4</v>
      </c>
      <c r="G1455" s="404">
        <f t="shared" si="838"/>
        <v>0</v>
      </c>
      <c r="H1455" s="404">
        <f t="shared" si="840"/>
        <v>2.6945000000000002E-4</v>
      </c>
      <c r="I1455" s="404">
        <f>'F4.2'!X275</f>
        <v>0</v>
      </c>
      <c r="J1455" s="404">
        <f>'F4.2'!AW275</f>
        <v>0</v>
      </c>
      <c r="K1455" s="405"/>
      <c r="L1455" s="405"/>
      <c r="M1455" s="404">
        <f t="shared" si="835"/>
        <v>0</v>
      </c>
      <c r="N1455" s="404">
        <f t="shared" si="841"/>
        <v>2.6945000000000002E-4</v>
      </c>
    </row>
    <row r="1456" spans="1:14" hidden="1" outlineLevel="1">
      <c r="A1456" s="68">
        <f t="shared" ref="A1456:E1456" si="850">A1063</f>
        <v>42</v>
      </c>
      <c r="B1456" s="123" t="str">
        <f t="shared" si="850"/>
        <v>Asset Recived From Civil-U#8-AHP-RCC Ash Silo -10501</v>
      </c>
      <c r="C1456" s="53" t="str">
        <f t="shared" si="850"/>
        <v>N.A.</v>
      </c>
      <c r="D1456" s="403" t="str">
        <f t="shared" si="850"/>
        <v>-</v>
      </c>
      <c r="E1456" s="118">
        <f t="shared" si="850"/>
        <v>0</v>
      </c>
      <c r="F1456" s="404">
        <f t="shared" si="837"/>
        <v>1.64229E-4</v>
      </c>
      <c r="G1456" s="404">
        <f t="shared" si="838"/>
        <v>0</v>
      </c>
      <c r="H1456" s="404">
        <f t="shared" si="840"/>
        <v>1.64229E-4</v>
      </c>
      <c r="I1456" s="404">
        <f>'F4.2'!X276</f>
        <v>0</v>
      </c>
      <c r="J1456" s="404">
        <f>'F4.2'!AW276</f>
        <v>0</v>
      </c>
      <c r="K1456" s="405"/>
      <c r="L1456" s="405"/>
      <c r="M1456" s="404">
        <f t="shared" si="835"/>
        <v>0</v>
      </c>
      <c r="N1456" s="404">
        <f t="shared" si="841"/>
        <v>1.64229E-4</v>
      </c>
    </row>
    <row r="1457" spans="1:14" hidden="1" outlineLevel="1">
      <c r="A1457" s="68">
        <f t="shared" ref="A1457:E1457" si="851">A1064</f>
        <v>43</v>
      </c>
      <c r="B1457" s="123" t="str">
        <f t="shared" si="851"/>
        <v>Asset Recived From Civil-U#8-AHP-Staicase near Silo-10501</v>
      </c>
      <c r="C1457" s="53" t="str">
        <f t="shared" si="851"/>
        <v>N.A.</v>
      </c>
      <c r="D1457" s="403" t="str">
        <f t="shared" si="851"/>
        <v>-</v>
      </c>
      <c r="E1457" s="118">
        <f t="shared" si="851"/>
        <v>0</v>
      </c>
      <c r="F1457" s="404">
        <f t="shared" si="837"/>
        <v>1.7302000000000001E-5</v>
      </c>
      <c r="G1457" s="404">
        <f t="shared" si="838"/>
        <v>0</v>
      </c>
      <c r="H1457" s="404">
        <f t="shared" si="840"/>
        <v>1.7302000000000001E-5</v>
      </c>
      <c r="I1457" s="404">
        <f>'F4.2'!X277</f>
        <v>0</v>
      </c>
      <c r="J1457" s="404">
        <f>'F4.2'!AW277</f>
        <v>0</v>
      </c>
      <c r="K1457" s="405"/>
      <c r="L1457" s="405"/>
      <c r="M1457" s="404">
        <f t="shared" si="835"/>
        <v>0</v>
      </c>
      <c r="N1457" s="404">
        <f t="shared" si="841"/>
        <v>1.7302000000000001E-5</v>
      </c>
    </row>
    <row r="1458" spans="1:14" hidden="1" outlineLevel="1">
      <c r="A1458" s="68">
        <f t="shared" ref="A1458:E1458" si="852">A1065</f>
        <v>44</v>
      </c>
      <c r="B1458" s="123" t="str">
        <f t="shared" si="852"/>
        <v>Asset Recived From Civil-U#8-AHP-Drain sump in Silo Area -10501</v>
      </c>
      <c r="C1458" s="53" t="str">
        <f t="shared" si="852"/>
        <v>N.A.</v>
      </c>
      <c r="D1458" s="403" t="str">
        <f t="shared" si="852"/>
        <v>-</v>
      </c>
      <c r="E1458" s="118">
        <f t="shared" si="852"/>
        <v>0</v>
      </c>
      <c r="F1458" s="404">
        <f t="shared" si="837"/>
        <v>8.551E-6</v>
      </c>
      <c r="G1458" s="404">
        <f t="shared" si="838"/>
        <v>0</v>
      </c>
      <c r="H1458" s="404">
        <f t="shared" si="840"/>
        <v>8.551E-6</v>
      </c>
      <c r="I1458" s="404">
        <f>'F4.2'!X278</f>
        <v>0</v>
      </c>
      <c r="J1458" s="404">
        <f>'F4.2'!AW278</f>
        <v>0</v>
      </c>
      <c r="K1458" s="405"/>
      <c r="L1458" s="405"/>
      <c r="M1458" s="404">
        <f t="shared" si="835"/>
        <v>0</v>
      </c>
      <c r="N1458" s="404">
        <f t="shared" si="841"/>
        <v>8.551E-6</v>
      </c>
    </row>
    <row r="1459" spans="1:14" hidden="1" outlineLevel="1">
      <c r="A1459" s="68">
        <f t="shared" ref="A1459:E1459" si="853">A1066</f>
        <v>45</v>
      </c>
      <c r="B1459" s="123" t="str">
        <f t="shared" si="853"/>
        <v>Asset Recived From Civil-U#8-AHP-Slurry Mixing Tank Fdn.-10501</v>
      </c>
      <c r="C1459" s="53" t="str">
        <f t="shared" si="853"/>
        <v>N.A.</v>
      </c>
      <c r="D1459" s="403" t="str">
        <f t="shared" si="853"/>
        <v>-</v>
      </c>
      <c r="E1459" s="118">
        <f t="shared" si="853"/>
        <v>0</v>
      </c>
      <c r="F1459" s="404">
        <f t="shared" si="837"/>
        <v>1.6923E-5</v>
      </c>
      <c r="G1459" s="404">
        <f t="shared" si="838"/>
        <v>0</v>
      </c>
      <c r="H1459" s="404">
        <f t="shared" si="840"/>
        <v>1.6923E-5</v>
      </c>
      <c r="I1459" s="404">
        <f>'F4.2'!X279</f>
        <v>0</v>
      </c>
      <c r="J1459" s="404">
        <f>'F4.2'!AW279</f>
        <v>0</v>
      </c>
      <c r="K1459" s="405"/>
      <c r="L1459" s="405"/>
      <c r="M1459" s="404">
        <f t="shared" si="835"/>
        <v>0</v>
      </c>
      <c r="N1459" s="404">
        <f t="shared" si="841"/>
        <v>1.6923E-5</v>
      </c>
    </row>
    <row r="1460" spans="1:14" hidden="1" outlineLevel="1">
      <c r="A1460" s="68">
        <f t="shared" ref="A1460:E1460" si="854">A1067</f>
        <v>46</v>
      </c>
      <c r="B1460" s="123" t="str">
        <f t="shared" si="854"/>
        <v>Asset Recived From Civil-U#8-AHP-HCSD PUMP HOUSE-10501</v>
      </c>
      <c r="C1460" s="53" t="str">
        <f t="shared" si="854"/>
        <v>N.A.</v>
      </c>
      <c r="D1460" s="403" t="str">
        <f t="shared" si="854"/>
        <v>-</v>
      </c>
      <c r="E1460" s="118">
        <f t="shared" si="854"/>
        <v>0</v>
      </c>
      <c r="F1460" s="404">
        <f t="shared" si="837"/>
        <v>5.8934000000000002E-5</v>
      </c>
      <c r="G1460" s="404">
        <f t="shared" si="838"/>
        <v>0</v>
      </c>
      <c r="H1460" s="404">
        <f t="shared" si="840"/>
        <v>5.8934000000000002E-5</v>
      </c>
      <c r="I1460" s="404">
        <f>'F4.2'!X280</f>
        <v>0</v>
      </c>
      <c r="J1460" s="404">
        <f>'F4.2'!AW280</f>
        <v>0</v>
      </c>
      <c r="K1460" s="405"/>
      <c r="L1460" s="405"/>
      <c r="M1460" s="404">
        <f t="shared" si="835"/>
        <v>0</v>
      </c>
      <c r="N1460" s="404">
        <f t="shared" si="841"/>
        <v>5.8934000000000002E-5</v>
      </c>
    </row>
    <row r="1461" spans="1:14" hidden="1" outlineLevel="1">
      <c r="A1461" s="68">
        <f t="shared" ref="A1461:E1461" si="855">A1068</f>
        <v>47</v>
      </c>
      <c r="B1461" s="123" t="str">
        <f t="shared" si="855"/>
        <v>Asset Recived From Civil-U#8-AHP-Ash Slurry Pump House -10501</v>
      </c>
      <c r="C1461" s="53" t="str">
        <f t="shared" si="855"/>
        <v>N.A.</v>
      </c>
      <c r="D1461" s="403" t="str">
        <f t="shared" si="855"/>
        <v>-</v>
      </c>
      <c r="E1461" s="118">
        <f t="shared" si="855"/>
        <v>0</v>
      </c>
      <c r="F1461" s="404">
        <f t="shared" si="837"/>
        <v>1.4947300000000001E-4</v>
      </c>
      <c r="G1461" s="404">
        <f t="shared" si="838"/>
        <v>0</v>
      </c>
      <c r="H1461" s="404">
        <f t="shared" si="840"/>
        <v>1.4947300000000001E-4</v>
      </c>
      <c r="I1461" s="404">
        <f>'F4.2'!X281</f>
        <v>0</v>
      </c>
      <c r="J1461" s="404">
        <f>'F4.2'!AW281</f>
        <v>0</v>
      </c>
      <c r="K1461" s="405"/>
      <c r="L1461" s="405"/>
      <c r="M1461" s="404">
        <f t="shared" si="835"/>
        <v>0</v>
      </c>
      <c r="N1461" s="404">
        <f t="shared" si="841"/>
        <v>1.4947300000000001E-4</v>
      </c>
    </row>
    <row r="1462" spans="1:14" hidden="1" outlineLevel="1">
      <c r="A1462" s="68">
        <f t="shared" ref="A1462:E1462" si="856">A1069</f>
        <v>48</v>
      </c>
      <c r="B1462" s="123" t="str">
        <f t="shared" si="856"/>
        <v>Asset Recived From Civil-U#8-AHP-Ash Slurry Sump-10501</v>
      </c>
      <c r="C1462" s="53" t="str">
        <f t="shared" si="856"/>
        <v>N.A.</v>
      </c>
      <c r="D1462" s="403" t="str">
        <f t="shared" si="856"/>
        <v>-</v>
      </c>
      <c r="E1462" s="118">
        <f t="shared" si="856"/>
        <v>0</v>
      </c>
      <c r="F1462" s="404">
        <f t="shared" si="837"/>
        <v>4.5158999999999999E-5</v>
      </c>
      <c r="G1462" s="404">
        <f t="shared" si="838"/>
        <v>0</v>
      </c>
      <c r="H1462" s="404">
        <f t="shared" si="840"/>
        <v>4.5158999999999999E-5</v>
      </c>
      <c r="I1462" s="404">
        <f>'F4.2'!X282</f>
        <v>0</v>
      </c>
      <c r="J1462" s="404">
        <f>'F4.2'!AW282</f>
        <v>0</v>
      </c>
      <c r="K1462" s="405"/>
      <c r="L1462" s="405"/>
      <c r="M1462" s="404">
        <f t="shared" si="835"/>
        <v>0</v>
      </c>
      <c r="N1462" s="404">
        <f t="shared" si="841"/>
        <v>4.5158999999999999E-5</v>
      </c>
    </row>
    <row r="1463" spans="1:14" hidden="1" outlineLevel="1">
      <c r="A1463" s="68">
        <f t="shared" ref="A1463:E1463" si="857">A1070</f>
        <v>49</v>
      </c>
      <c r="B1463" s="123" t="str">
        <f t="shared" si="857"/>
        <v>Asset Recived From Civil-U#8-AHP-Ash Water Tank-10501</v>
      </c>
      <c r="C1463" s="53" t="str">
        <f t="shared" si="857"/>
        <v>N.A.</v>
      </c>
      <c r="D1463" s="403" t="str">
        <f t="shared" si="857"/>
        <v>-</v>
      </c>
      <c r="E1463" s="118">
        <f t="shared" si="857"/>
        <v>0</v>
      </c>
      <c r="F1463" s="404">
        <f t="shared" si="837"/>
        <v>3.4220000000000001E-5</v>
      </c>
      <c r="G1463" s="404">
        <f t="shared" si="838"/>
        <v>0</v>
      </c>
      <c r="H1463" s="404">
        <f t="shared" si="840"/>
        <v>3.4220000000000001E-5</v>
      </c>
      <c r="I1463" s="404">
        <f>'F4.2'!X283</f>
        <v>0</v>
      </c>
      <c r="J1463" s="404">
        <f>'F4.2'!AW283</f>
        <v>0</v>
      </c>
      <c r="K1463" s="405"/>
      <c r="L1463" s="405"/>
      <c r="M1463" s="404">
        <f t="shared" si="835"/>
        <v>0</v>
      </c>
      <c r="N1463" s="404">
        <f t="shared" si="841"/>
        <v>3.4220000000000001E-5</v>
      </c>
    </row>
    <row r="1464" spans="1:14" hidden="1" outlineLevel="1">
      <c r="A1464" s="68">
        <f t="shared" ref="A1464:E1464" si="858">A1071</f>
        <v>50</v>
      </c>
      <c r="B1464" s="123" t="str">
        <f t="shared" si="858"/>
        <v>Asset Recived From Civil-U#8-AHP-Bottom Ash Hopper-10501</v>
      </c>
      <c r="C1464" s="53" t="str">
        <f t="shared" si="858"/>
        <v>N.A.</v>
      </c>
      <c r="D1464" s="403" t="str">
        <f t="shared" si="858"/>
        <v>-</v>
      </c>
      <c r="E1464" s="118">
        <f t="shared" si="858"/>
        <v>0</v>
      </c>
      <c r="F1464" s="404">
        <f t="shared" si="837"/>
        <v>4.409E-5</v>
      </c>
      <c r="G1464" s="404">
        <f t="shared" si="838"/>
        <v>0</v>
      </c>
      <c r="H1464" s="404">
        <f t="shared" si="840"/>
        <v>4.409E-5</v>
      </c>
      <c r="I1464" s="404">
        <f>'F4.2'!X284</f>
        <v>0</v>
      </c>
      <c r="J1464" s="404">
        <f>'F4.2'!AW284</f>
        <v>0</v>
      </c>
      <c r="K1464" s="405"/>
      <c r="L1464" s="405"/>
      <c r="M1464" s="404">
        <f t="shared" si="835"/>
        <v>0</v>
      </c>
      <c r="N1464" s="404">
        <f t="shared" si="841"/>
        <v>4.409E-5</v>
      </c>
    </row>
    <row r="1465" spans="1:14" ht="30" hidden="1" outlineLevel="1">
      <c r="A1465" s="68">
        <f t="shared" ref="A1465:E1465" si="859">A1072</f>
        <v>51</v>
      </c>
      <c r="B1465" s="123" t="str">
        <f t="shared" si="859"/>
        <v>Asset Recived From Civil-U#8-AHP-Drain sump in BAH Area -10501</v>
      </c>
      <c r="C1465" s="53" t="str">
        <f t="shared" si="859"/>
        <v>N.A.</v>
      </c>
      <c r="D1465" s="403" t="str">
        <f t="shared" si="859"/>
        <v>-</v>
      </c>
      <c r="E1465" s="118">
        <f t="shared" si="859"/>
        <v>0</v>
      </c>
      <c r="F1465" s="404">
        <f t="shared" si="837"/>
        <v>8.5750000000000001E-6</v>
      </c>
      <c r="G1465" s="404">
        <f t="shared" si="838"/>
        <v>0</v>
      </c>
      <c r="H1465" s="404">
        <f t="shared" si="840"/>
        <v>8.5750000000000001E-6</v>
      </c>
      <c r="I1465" s="404">
        <f>'F4.2'!X285</f>
        <v>0</v>
      </c>
      <c r="J1465" s="404">
        <f>'F4.2'!AW285</f>
        <v>0</v>
      </c>
      <c r="K1465" s="405"/>
      <c r="L1465" s="405"/>
      <c r="M1465" s="404">
        <f t="shared" si="835"/>
        <v>0</v>
      </c>
      <c r="N1465" s="404">
        <f t="shared" si="841"/>
        <v>8.5750000000000001E-6</v>
      </c>
    </row>
    <row r="1466" spans="1:14" ht="30" hidden="1" outlineLevel="1">
      <c r="A1466" s="68">
        <f t="shared" ref="A1466:E1466" si="860">A1073</f>
        <v>52</v>
      </c>
      <c r="B1466" s="123" t="str">
        <f t="shared" si="860"/>
        <v>Asset Recived From Civil-U#8-Ash Slurry Pipe Line AHP-Pedestals-10501</v>
      </c>
      <c r="C1466" s="53" t="str">
        <f t="shared" si="860"/>
        <v>N.A.</v>
      </c>
      <c r="D1466" s="403" t="str">
        <f t="shared" si="860"/>
        <v>-</v>
      </c>
      <c r="E1466" s="118">
        <f t="shared" si="860"/>
        <v>0</v>
      </c>
      <c r="F1466" s="404">
        <f t="shared" si="837"/>
        <v>1.38462E-4</v>
      </c>
      <c r="G1466" s="404">
        <f t="shared" si="838"/>
        <v>0</v>
      </c>
      <c r="H1466" s="404">
        <f t="shared" si="840"/>
        <v>1.38462E-4</v>
      </c>
      <c r="I1466" s="404">
        <f>'F4.2'!X286</f>
        <v>0</v>
      </c>
      <c r="J1466" s="404">
        <f>'F4.2'!AW286</f>
        <v>0</v>
      </c>
      <c r="K1466" s="405"/>
      <c r="L1466" s="405"/>
      <c r="M1466" s="404">
        <f t="shared" si="835"/>
        <v>0</v>
      </c>
      <c r="N1466" s="404">
        <f t="shared" si="841"/>
        <v>1.38462E-4</v>
      </c>
    </row>
    <row r="1467" spans="1:14" ht="30" hidden="1" outlineLevel="1">
      <c r="A1467" s="68">
        <f t="shared" ref="A1467:E1467" si="861">A1074</f>
        <v>53</v>
      </c>
      <c r="B1467" s="123" t="str">
        <f t="shared" si="861"/>
        <v>Asset Recived From Civil-U#8-AHP-Buffer Hopper Foundation-10501</v>
      </c>
      <c r="C1467" s="53" t="str">
        <f t="shared" si="861"/>
        <v>N.A.</v>
      </c>
      <c r="D1467" s="403" t="str">
        <f t="shared" si="861"/>
        <v>-</v>
      </c>
      <c r="E1467" s="118">
        <f t="shared" si="861"/>
        <v>0</v>
      </c>
      <c r="F1467" s="404">
        <f t="shared" si="837"/>
        <v>3.5627999999999998E-5</v>
      </c>
      <c r="G1467" s="404">
        <f t="shared" si="838"/>
        <v>0</v>
      </c>
      <c r="H1467" s="404">
        <f t="shared" si="840"/>
        <v>3.5627999999999998E-5</v>
      </c>
      <c r="I1467" s="404">
        <f>'F4.2'!X287</f>
        <v>0</v>
      </c>
      <c r="J1467" s="404">
        <f>'F4.2'!AW287</f>
        <v>0</v>
      </c>
      <c r="K1467" s="405"/>
      <c r="L1467" s="405"/>
      <c r="M1467" s="404">
        <f t="shared" si="835"/>
        <v>0</v>
      </c>
      <c r="N1467" s="404">
        <f t="shared" si="841"/>
        <v>3.5627999999999998E-5</v>
      </c>
    </row>
    <row r="1468" spans="1:14" ht="30" hidden="1" outlineLevel="1">
      <c r="A1468" s="68">
        <f t="shared" ref="A1468:E1468" si="862">A1075</f>
        <v>54</v>
      </c>
      <c r="B1468" s="123" t="str">
        <f t="shared" si="862"/>
        <v>Asset Recived From Civil-U#8-AHP-Mill reject hopper foundation-10501</v>
      </c>
      <c r="C1468" s="53" t="str">
        <f t="shared" si="862"/>
        <v>N.A.</v>
      </c>
      <c r="D1468" s="403" t="str">
        <f t="shared" si="862"/>
        <v>-</v>
      </c>
      <c r="E1468" s="118">
        <f t="shared" si="862"/>
        <v>0</v>
      </c>
      <c r="F1468" s="404">
        <f t="shared" si="837"/>
        <v>1.7813999999999999E-5</v>
      </c>
      <c r="G1468" s="404">
        <f t="shared" si="838"/>
        <v>0</v>
      </c>
      <c r="H1468" s="404">
        <f t="shared" si="840"/>
        <v>1.7813999999999999E-5</v>
      </c>
      <c r="I1468" s="404">
        <f>'F4.2'!X288</f>
        <v>0</v>
      </c>
      <c r="J1468" s="404">
        <f>'F4.2'!AW288</f>
        <v>0</v>
      </c>
      <c r="K1468" s="405"/>
      <c r="L1468" s="405"/>
      <c r="M1468" s="404">
        <f t="shared" si="835"/>
        <v>0</v>
      </c>
      <c r="N1468" s="404">
        <f t="shared" si="841"/>
        <v>1.7813999999999999E-5</v>
      </c>
    </row>
    <row r="1469" spans="1:14" hidden="1" outlineLevel="1">
      <c r="A1469" s="68">
        <f t="shared" ref="A1469:E1469" si="863">A1076</f>
        <v>55</v>
      </c>
      <c r="B1469" s="123" t="str">
        <f t="shared" si="863"/>
        <v>Asset Recived From Civil-U#8-FHP-Fuel Oil pump house-10516</v>
      </c>
      <c r="C1469" s="53" t="str">
        <f t="shared" si="863"/>
        <v>N.A.</v>
      </c>
      <c r="D1469" s="403" t="str">
        <f t="shared" si="863"/>
        <v>-</v>
      </c>
      <c r="E1469" s="118">
        <f t="shared" si="863"/>
        <v>0</v>
      </c>
      <c r="F1469" s="404">
        <f t="shared" si="837"/>
        <v>6.5769099999999996E-4</v>
      </c>
      <c r="G1469" s="404">
        <f t="shared" si="838"/>
        <v>0</v>
      </c>
      <c r="H1469" s="404">
        <f t="shared" si="840"/>
        <v>6.5769099999999996E-4</v>
      </c>
      <c r="I1469" s="404">
        <f>'F4.2'!X289</f>
        <v>0</v>
      </c>
      <c r="J1469" s="404">
        <f>'F4.2'!AW289</f>
        <v>0</v>
      </c>
      <c r="K1469" s="405"/>
      <c r="L1469" s="405"/>
      <c r="M1469" s="404">
        <f t="shared" si="835"/>
        <v>0</v>
      </c>
      <c r="N1469" s="404">
        <f t="shared" si="841"/>
        <v>6.5769099999999996E-4</v>
      </c>
    </row>
    <row r="1470" spans="1:14" hidden="1" outlineLevel="1">
      <c r="A1470" s="68">
        <f t="shared" ref="A1470:E1470" si="864">A1077</f>
        <v>56</v>
      </c>
      <c r="B1470" s="123" t="str">
        <f t="shared" si="864"/>
        <v>Asset Recived From Civil-U#8-FHP-DYKE AREA -10516</v>
      </c>
      <c r="C1470" s="53" t="str">
        <f t="shared" si="864"/>
        <v>N.A.</v>
      </c>
      <c r="D1470" s="403" t="str">
        <f t="shared" si="864"/>
        <v>-</v>
      </c>
      <c r="E1470" s="118">
        <f t="shared" si="864"/>
        <v>0</v>
      </c>
      <c r="F1470" s="404">
        <f t="shared" si="837"/>
        <v>1.9338999999999999E-5</v>
      </c>
      <c r="G1470" s="404">
        <f t="shared" si="838"/>
        <v>0</v>
      </c>
      <c r="H1470" s="404">
        <f t="shared" si="840"/>
        <v>1.9338999999999999E-5</v>
      </c>
      <c r="I1470" s="404">
        <f>'F4.2'!X290</f>
        <v>0</v>
      </c>
      <c r="J1470" s="404">
        <f>'F4.2'!AW290</f>
        <v>0</v>
      </c>
      <c r="K1470" s="405"/>
      <c r="L1470" s="405"/>
      <c r="M1470" s="404">
        <f t="shared" si="835"/>
        <v>0</v>
      </c>
      <c r="N1470" s="404">
        <f t="shared" si="841"/>
        <v>1.9338999999999999E-5</v>
      </c>
    </row>
    <row r="1471" spans="1:14" hidden="1" outlineLevel="1">
      <c r="A1471" s="68">
        <f t="shared" ref="A1471:E1471" si="865">A1078</f>
        <v>57</v>
      </c>
      <c r="B1471" s="123" t="str">
        <f t="shared" si="865"/>
        <v>Asset Recived From Civil-U#8-Effulent Treatment Plant -10509</v>
      </c>
      <c r="C1471" s="53" t="str">
        <f t="shared" si="865"/>
        <v>N.A.</v>
      </c>
      <c r="D1471" s="403" t="str">
        <f t="shared" si="865"/>
        <v>-</v>
      </c>
      <c r="E1471" s="118">
        <f t="shared" si="865"/>
        <v>0</v>
      </c>
      <c r="F1471" s="404">
        <f t="shared" si="837"/>
        <v>1.4134799999999999E-4</v>
      </c>
      <c r="G1471" s="404">
        <f t="shared" si="838"/>
        <v>0</v>
      </c>
      <c r="H1471" s="404">
        <f t="shared" si="840"/>
        <v>1.4134799999999999E-4</v>
      </c>
      <c r="I1471" s="404">
        <f>'F4.2'!X291</f>
        <v>0</v>
      </c>
      <c r="J1471" s="404">
        <f>'F4.2'!AW291</f>
        <v>0</v>
      </c>
      <c r="K1471" s="405"/>
      <c r="L1471" s="405"/>
      <c r="M1471" s="404">
        <f t="shared" si="835"/>
        <v>0</v>
      </c>
      <c r="N1471" s="404">
        <f t="shared" si="841"/>
        <v>1.4134799999999999E-4</v>
      </c>
    </row>
    <row r="1472" spans="1:14" hidden="1" outlineLevel="1">
      <c r="A1472" s="68">
        <f t="shared" ref="A1472:E1472" si="866">A1079</f>
        <v>58</v>
      </c>
      <c r="B1472" s="123" t="str">
        <f t="shared" si="866"/>
        <v>Asset Recived From Project-U#8-Boiler Pressure parts-10501</v>
      </c>
      <c r="C1472" s="53" t="str">
        <f t="shared" si="866"/>
        <v>N.A.</v>
      </c>
      <c r="D1472" s="403" t="str">
        <f t="shared" si="866"/>
        <v>-</v>
      </c>
      <c r="E1472" s="118">
        <f t="shared" si="866"/>
        <v>0</v>
      </c>
      <c r="F1472" s="404">
        <f t="shared" si="837"/>
        <v>6.5490000000000007E-2</v>
      </c>
      <c r="G1472" s="404">
        <f t="shared" si="838"/>
        <v>0</v>
      </c>
      <c r="H1472" s="404">
        <f t="shared" si="840"/>
        <v>6.5490000000000007E-2</v>
      </c>
      <c r="I1472" s="404">
        <f>'F4.2'!X292</f>
        <v>0</v>
      </c>
      <c r="J1472" s="404">
        <f>'F4.2'!AW292</f>
        <v>0</v>
      </c>
      <c r="K1472" s="405"/>
      <c r="L1472" s="405"/>
      <c r="M1472" s="404">
        <f t="shared" si="835"/>
        <v>0</v>
      </c>
      <c r="N1472" s="404">
        <f t="shared" si="841"/>
        <v>6.5490000000000007E-2</v>
      </c>
    </row>
    <row r="1473" spans="1:14" ht="30" hidden="1" outlineLevel="1">
      <c r="A1473" s="68">
        <f t="shared" ref="A1473:E1473" si="867">A1080</f>
        <v>59</v>
      </c>
      <c r="B1473" s="123" t="str">
        <f t="shared" si="867"/>
        <v>Asset Recived From Project-U#8-Mandatory Spares from BHEL–Trichy</v>
      </c>
      <c r="C1473" s="53" t="str">
        <f t="shared" si="867"/>
        <v>N.A.</v>
      </c>
      <c r="D1473" s="403" t="str">
        <f t="shared" si="867"/>
        <v>-</v>
      </c>
      <c r="E1473" s="118">
        <f t="shared" si="867"/>
        <v>0</v>
      </c>
      <c r="F1473" s="404">
        <f t="shared" si="837"/>
        <v>7.4618999999999996E-3</v>
      </c>
      <c r="G1473" s="404">
        <f t="shared" si="838"/>
        <v>0</v>
      </c>
      <c r="H1473" s="404">
        <f t="shared" si="840"/>
        <v>7.4618999999999996E-3</v>
      </c>
      <c r="I1473" s="404">
        <f>'F4.2'!X293</f>
        <v>0</v>
      </c>
      <c r="J1473" s="404">
        <f>'F4.2'!AW293</f>
        <v>0</v>
      </c>
      <c r="K1473" s="405"/>
      <c r="L1473" s="405"/>
      <c r="M1473" s="404">
        <f t="shared" si="835"/>
        <v>0</v>
      </c>
      <c r="N1473" s="404">
        <f t="shared" si="841"/>
        <v>7.4618999999999996E-3</v>
      </c>
    </row>
    <row r="1474" spans="1:14" ht="30" hidden="1" outlineLevel="1">
      <c r="A1474" s="68">
        <f t="shared" ref="A1474:E1474" si="868">A1081</f>
        <v>60</v>
      </c>
      <c r="B1474" s="123" t="str">
        <f t="shared" si="868"/>
        <v>Asset Recived From Civil-U#8-Coal mill reject trench at coal mill D&amp;E</v>
      </c>
      <c r="C1474" s="53" t="str">
        <f t="shared" si="868"/>
        <v>N.A.</v>
      </c>
      <c r="D1474" s="403" t="str">
        <f t="shared" si="868"/>
        <v>-</v>
      </c>
      <c r="E1474" s="118">
        <f t="shared" si="868"/>
        <v>0</v>
      </c>
      <c r="F1474" s="404">
        <f t="shared" si="837"/>
        <v>4.6610299000000001E-2</v>
      </c>
      <c r="G1474" s="404">
        <f t="shared" si="838"/>
        <v>0</v>
      </c>
      <c r="H1474" s="404">
        <f t="shared" si="840"/>
        <v>4.6610299000000001E-2</v>
      </c>
      <c r="I1474" s="404">
        <f>'F4.2'!X294</f>
        <v>0</v>
      </c>
      <c r="J1474" s="404">
        <f>'F4.2'!AW294</f>
        <v>0</v>
      </c>
      <c r="K1474" s="405"/>
      <c r="L1474" s="405"/>
      <c r="M1474" s="404">
        <f t="shared" si="835"/>
        <v>0</v>
      </c>
      <c r="N1474" s="404">
        <f t="shared" si="841"/>
        <v>4.6610299000000001E-2</v>
      </c>
    </row>
    <row r="1475" spans="1:14" ht="30" hidden="1" outlineLevel="1">
      <c r="A1475" s="68">
        <f t="shared" ref="A1475:E1475" si="869">A1082</f>
        <v>61</v>
      </c>
      <c r="B1475" s="123" t="str">
        <f t="shared" si="869"/>
        <v>Asset Recived From Project-U#8-Canteen Equipments &amp; kitchen Utensils</v>
      </c>
      <c r="C1475" s="53" t="str">
        <f t="shared" si="869"/>
        <v>N.A.</v>
      </c>
      <c r="D1475" s="403" t="str">
        <f t="shared" si="869"/>
        <v>-</v>
      </c>
      <c r="E1475" s="118">
        <f t="shared" si="869"/>
        <v>0</v>
      </c>
      <c r="F1475" s="404">
        <f t="shared" si="837"/>
        <v>0.21887515400000002</v>
      </c>
      <c r="G1475" s="404">
        <f t="shared" si="838"/>
        <v>0</v>
      </c>
      <c r="H1475" s="404">
        <f t="shared" si="840"/>
        <v>0.21887515400000002</v>
      </c>
      <c r="I1475" s="404">
        <f>'F4.2'!X295</f>
        <v>0</v>
      </c>
      <c r="J1475" s="404">
        <f>'F4.2'!AW295</f>
        <v>0</v>
      </c>
      <c r="K1475" s="405"/>
      <c r="L1475" s="405"/>
      <c r="M1475" s="404">
        <f t="shared" si="835"/>
        <v>0</v>
      </c>
      <c r="N1475" s="404">
        <f t="shared" si="841"/>
        <v>0.21887515400000002</v>
      </c>
    </row>
    <row r="1476" spans="1:14" ht="30" hidden="1" outlineLevel="1">
      <c r="A1476" s="68">
        <f t="shared" ref="A1476:E1476" si="870">A1083</f>
        <v>62</v>
      </c>
      <c r="B1476" s="123" t="str">
        <f t="shared" si="870"/>
        <v>Asset Recived From Project-U#8-Supply &amp; Erection of ACW system-10310</v>
      </c>
      <c r="C1476" s="53" t="str">
        <f t="shared" si="870"/>
        <v>N.A.</v>
      </c>
      <c r="D1476" s="403" t="str">
        <f t="shared" si="870"/>
        <v>-</v>
      </c>
      <c r="E1476" s="118">
        <f t="shared" si="870"/>
        <v>0</v>
      </c>
      <c r="F1476" s="404">
        <f t="shared" si="837"/>
        <v>8.3684199999999997E-4</v>
      </c>
      <c r="G1476" s="404">
        <f t="shared" si="838"/>
        <v>0</v>
      </c>
      <c r="H1476" s="404">
        <f t="shared" si="840"/>
        <v>8.3684199999999997E-4</v>
      </c>
      <c r="I1476" s="404">
        <f>'F4.2'!X296</f>
        <v>0</v>
      </c>
      <c r="J1476" s="404">
        <f>'F4.2'!AW296</f>
        <v>0</v>
      </c>
      <c r="K1476" s="405"/>
      <c r="L1476" s="405"/>
      <c r="M1476" s="404">
        <f t="shared" si="835"/>
        <v>0</v>
      </c>
      <c r="N1476" s="404">
        <f t="shared" si="841"/>
        <v>8.3684199999999997E-4</v>
      </c>
    </row>
    <row r="1477" spans="1:14" ht="30" hidden="1" outlineLevel="1">
      <c r="A1477" s="68">
        <f t="shared" ref="A1477:E1477" si="871">A1084</f>
        <v>63</v>
      </c>
      <c r="B1477" s="123" t="str">
        <f t="shared" si="871"/>
        <v>Asset Recived From Project-U#8-SUPPLY &amp; ERECTION OF CCW SYSTEM-10310</v>
      </c>
      <c r="C1477" s="53" t="str">
        <f t="shared" si="871"/>
        <v>N.A.</v>
      </c>
      <c r="D1477" s="403" t="str">
        <f t="shared" si="871"/>
        <v>-</v>
      </c>
      <c r="E1477" s="118">
        <f t="shared" si="871"/>
        <v>0</v>
      </c>
      <c r="F1477" s="404">
        <f t="shared" si="837"/>
        <v>4.8560299999999999E-3</v>
      </c>
      <c r="G1477" s="404">
        <f t="shared" si="838"/>
        <v>0</v>
      </c>
      <c r="H1477" s="404">
        <f t="shared" si="840"/>
        <v>4.8560299999999999E-3</v>
      </c>
      <c r="I1477" s="404">
        <f>'F4.2'!X297</f>
        <v>0</v>
      </c>
      <c r="J1477" s="404">
        <f>'F4.2'!AW297</f>
        <v>0</v>
      </c>
      <c r="K1477" s="405"/>
      <c r="L1477" s="405"/>
      <c r="M1477" s="404">
        <f t="shared" si="835"/>
        <v>0</v>
      </c>
      <c r="N1477" s="404">
        <f t="shared" si="841"/>
        <v>4.8560299999999999E-3</v>
      </c>
    </row>
    <row r="1478" spans="1:14" ht="30" hidden="1" outlineLevel="1">
      <c r="A1478" s="68">
        <f t="shared" ref="A1478:E1478" si="872">A1085</f>
        <v>64</v>
      </c>
      <c r="B1478" s="123" t="str">
        <f t="shared" si="872"/>
        <v>Asset Recived From Project-U#8-TG set &amp; its auxilleries-HP/LPFeedWate</v>
      </c>
      <c r="C1478" s="53" t="str">
        <f t="shared" si="872"/>
        <v>N.A.</v>
      </c>
      <c r="D1478" s="403" t="str">
        <f t="shared" si="872"/>
        <v>-</v>
      </c>
      <c r="E1478" s="118">
        <f t="shared" si="872"/>
        <v>0</v>
      </c>
      <c r="F1478" s="404">
        <f t="shared" si="837"/>
        <v>1.6841648000000001E-2</v>
      </c>
      <c r="G1478" s="404">
        <f t="shared" si="838"/>
        <v>0</v>
      </c>
      <c r="H1478" s="404">
        <f t="shared" si="840"/>
        <v>1.6841648000000001E-2</v>
      </c>
      <c r="I1478" s="404">
        <f>'F4.2'!X298</f>
        <v>0</v>
      </c>
      <c r="J1478" s="404">
        <f>'F4.2'!AW298</f>
        <v>0</v>
      </c>
      <c r="K1478" s="405"/>
      <c r="L1478" s="405"/>
      <c r="M1478" s="404">
        <f t="shared" si="835"/>
        <v>0</v>
      </c>
      <c r="N1478" s="404">
        <f t="shared" si="841"/>
        <v>1.6841648000000001E-2</v>
      </c>
    </row>
    <row r="1479" spans="1:14" ht="30" hidden="1" outlineLevel="1">
      <c r="A1479" s="68">
        <f t="shared" ref="A1479:E1479" si="873">A1086</f>
        <v>65</v>
      </c>
      <c r="B1479" s="123" t="str">
        <f t="shared" si="873"/>
        <v>Asset Recived From Project-U#8-TG set and its auxilleries- Boilerfeed</v>
      </c>
      <c r="C1479" s="53" t="str">
        <f t="shared" si="873"/>
        <v>N.A.</v>
      </c>
      <c r="D1479" s="403" t="str">
        <f t="shared" si="873"/>
        <v>-</v>
      </c>
      <c r="E1479" s="118">
        <f t="shared" si="873"/>
        <v>0</v>
      </c>
      <c r="F1479" s="404">
        <f t="shared" si="837"/>
        <v>1.8479445000000001E-2</v>
      </c>
      <c r="G1479" s="404">
        <f t="shared" si="838"/>
        <v>0</v>
      </c>
      <c r="H1479" s="404">
        <f t="shared" si="840"/>
        <v>1.8479445000000001E-2</v>
      </c>
      <c r="I1479" s="404">
        <f>'F4.2'!X299</f>
        <v>0</v>
      </c>
      <c r="J1479" s="404">
        <f>'F4.2'!AW299</f>
        <v>0</v>
      </c>
      <c r="K1479" s="405"/>
      <c r="L1479" s="405"/>
      <c r="M1479" s="404">
        <f t="shared" si="835"/>
        <v>0</v>
      </c>
      <c r="N1479" s="404">
        <f t="shared" si="841"/>
        <v>1.8479445000000001E-2</v>
      </c>
    </row>
    <row r="1480" spans="1:14" ht="30" hidden="1" outlineLevel="1">
      <c r="A1480" s="68">
        <f t="shared" ref="A1480:E1480" si="874">A1087</f>
        <v>66</v>
      </c>
      <c r="B1480" s="123" t="str">
        <f t="shared" si="874"/>
        <v>Asset Recived From Project-U#8-Air Conditioning-MandatorySpares-10576</v>
      </c>
      <c r="C1480" s="53" t="str">
        <f t="shared" si="874"/>
        <v>N.A.</v>
      </c>
      <c r="D1480" s="403" t="str">
        <f t="shared" si="874"/>
        <v>-</v>
      </c>
      <c r="E1480" s="118">
        <f t="shared" si="874"/>
        <v>0</v>
      </c>
      <c r="F1480" s="404">
        <f t="shared" si="837"/>
        <v>1.7255999999999999E-5</v>
      </c>
      <c r="G1480" s="404">
        <f t="shared" si="838"/>
        <v>0</v>
      </c>
      <c r="H1480" s="404">
        <f t="shared" si="840"/>
        <v>1.7255999999999999E-5</v>
      </c>
      <c r="I1480" s="404">
        <f>'F4.2'!X300</f>
        <v>0</v>
      </c>
      <c r="J1480" s="404">
        <f>'F4.2'!AW300</f>
        <v>0</v>
      </c>
      <c r="K1480" s="405"/>
      <c r="L1480" s="405"/>
      <c r="M1480" s="404">
        <f t="shared" si="835"/>
        <v>0</v>
      </c>
      <c r="N1480" s="404">
        <f t="shared" si="841"/>
        <v>1.7255999999999999E-5</v>
      </c>
    </row>
    <row r="1481" spans="1:14" hidden="1" outlineLevel="1">
      <c r="A1481" s="68">
        <f t="shared" ref="A1481:E1481" si="875">A1088</f>
        <v>67</v>
      </c>
      <c r="B1481" s="123" t="str">
        <f t="shared" si="875"/>
        <v>Asset Recived From Project-U#8-Air Conditioning system-10576</v>
      </c>
      <c r="C1481" s="53" t="str">
        <f t="shared" si="875"/>
        <v>N.A.</v>
      </c>
      <c r="D1481" s="403" t="str">
        <f t="shared" si="875"/>
        <v>-</v>
      </c>
      <c r="E1481" s="118">
        <f t="shared" si="875"/>
        <v>0</v>
      </c>
      <c r="F1481" s="404">
        <f t="shared" si="837"/>
        <v>1.344619E-3</v>
      </c>
      <c r="G1481" s="404">
        <f t="shared" si="838"/>
        <v>0</v>
      </c>
      <c r="H1481" s="404">
        <f t="shared" si="840"/>
        <v>1.344619E-3</v>
      </c>
      <c r="I1481" s="404">
        <f>'F4.2'!X301</f>
        <v>0</v>
      </c>
      <c r="J1481" s="404">
        <f>'F4.2'!AW301</f>
        <v>0</v>
      </c>
      <c r="K1481" s="405"/>
      <c r="L1481" s="405"/>
      <c r="M1481" s="404">
        <f t="shared" si="835"/>
        <v>0</v>
      </c>
      <c r="N1481" s="404">
        <f t="shared" si="841"/>
        <v>1.344619E-3</v>
      </c>
    </row>
    <row r="1482" spans="1:14" ht="30" hidden="1" outlineLevel="1">
      <c r="A1482" s="68">
        <f t="shared" ref="A1482:E1482" si="876">A1089</f>
        <v>68</v>
      </c>
      <c r="B1482" s="123" t="str">
        <f t="shared" si="876"/>
        <v>Asset Recived From Project-U#8-AHP-FLY ASH &amp; HCSD-SYSTEM-10501</v>
      </c>
      <c r="C1482" s="53" t="str">
        <f t="shared" si="876"/>
        <v>N.A.</v>
      </c>
      <c r="D1482" s="403" t="str">
        <f t="shared" si="876"/>
        <v>-</v>
      </c>
      <c r="E1482" s="118">
        <f t="shared" si="876"/>
        <v>0</v>
      </c>
      <c r="F1482" s="404">
        <f t="shared" si="837"/>
        <v>2.1652109999999998E-3</v>
      </c>
      <c r="G1482" s="404">
        <f t="shared" si="838"/>
        <v>0</v>
      </c>
      <c r="H1482" s="404">
        <f t="shared" si="840"/>
        <v>2.1652109999999998E-3</v>
      </c>
      <c r="I1482" s="404">
        <f>'F4.2'!X302</f>
        <v>0</v>
      </c>
      <c r="J1482" s="404">
        <f>'F4.2'!AW302</f>
        <v>0</v>
      </c>
      <c r="K1482" s="405"/>
      <c r="L1482" s="405"/>
      <c r="M1482" s="404">
        <f t="shared" si="835"/>
        <v>0</v>
      </c>
      <c r="N1482" s="404">
        <f t="shared" si="841"/>
        <v>2.1652109999999998E-3</v>
      </c>
    </row>
    <row r="1483" spans="1:14" ht="30" hidden="1" outlineLevel="1">
      <c r="A1483" s="68">
        <f t="shared" ref="A1483:E1483" si="877">A1090</f>
        <v>69</v>
      </c>
      <c r="B1483" s="123" t="str">
        <f t="shared" si="877"/>
        <v>Asset Recived From Project-U#8-AHP-FLYASH&amp;HCSD-SYSTEMBOUGHT OUT-10501</v>
      </c>
      <c r="C1483" s="53" t="str">
        <f t="shared" si="877"/>
        <v>N.A.</v>
      </c>
      <c r="D1483" s="403" t="str">
        <f t="shared" si="877"/>
        <v>-</v>
      </c>
      <c r="E1483" s="118">
        <f t="shared" si="877"/>
        <v>0</v>
      </c>
      <c r="F1483" s="404">
        <f t="shared" si="837"/>
        <v>7.0969070000000004E-3</v>
      </c>
      <c r="G1483" s="404">
        <f t="shared" si="838"/>
        <v>0</v>
      </c>
      <c r="H1483" s="404">
        <f t="shared" si="840"/>
        <v>7.0969070000000004E-3</v>
      </c>
      <c r="I1483" s="404">
        <f>'F4.2'!X303</f>
        <v>0</v>
      </c>
      <c r="J1483" s="404">
        <f>'F4.2'!AW303</f>
        <v>0</v>
      </c>
      <c r="K1483" s="405"/>
      <c r="L1483" s="405"/>
      <c r="M1483" s="404">
        <f t="shared" si="835"/>
        <v>0</v>
      </c>
      <c r="N1483" s="404">
        <f t="shared" si="841"/>
        <v>7.0969070000000004E-3</v>
      </c>
    </row>
    <row r="1484" spans="1:14" ht="30" hidden="1" outlineLevel="1">
      <c r="A1484" s="68">
        <f t="shared" ref="A1484:E1484" si="878">A1091</f>
        <v>70</v>
      </c>
      <c r="B1484" s="123" t="str">
        <f t="shared" si="878"/>
        <v>Asset Recived From Project-U#8-AHP-BOTTOM ASH SYSTEM-10501</v>
      </c>
      <c r="C1484" s="53" t="str">
        <f t="shared" si="878"/>
        <v>N.A.</v>
      </c>
      <c r="D1484" s="403" t="str">
        <f t="shared" si="878"/>
        <v>-</v>
      </c>
      <c r="E1484" s="118">
        <f t="shared" si="878"/>
        <v>0</v>
      </c>
      <c r="F1484" s="404">
        <f t="shared" si="837"/>
        <v>1.2125858999999999E-2</v>
      </c>
      <c r="G1484" s="404">
        <f t="shared" si="838"/>
        <v>0</v>
      </c>
      <c r="H1484" s="404">
        <f t="shared" si="840"/>
        <v>1.2125858999999999E-2</v>
      </c>
      <c r="I1484" s="404">
        <f>'F4.2'!X304</f>
        <v>0</v>
      </c>
      <c r="J1484" s="404">
        <f>'F4.2'!AW304</f>
        <v>0</v>
      </c>
      <c r="K1484" s="405"/>
      <c r="L1484" s="405"/>
      <c r="M1484" s="404">
        <f t="shared" si="835"/>
        <v>0</v>
      </c>
      <c r="N1484" s="404">
        <f t="shared" si="841"/>
        <v>1.2125858999999999E-2</v>
      </c>
    </row>
    <row r="1485" spans="1:14" hidden="1" outlineLevel="1">
      <c r="A1485" s="68">
        <f t="shared" ref="A1485:E1485" si="879">A1092</f>
        <v>71</v>
      </c>
      <c r="B1485" s="123" t="str">
        <f t="shared" si="879"/>
        <v>Asset Recived From Project-U#8-AHP-ELECTRICAL C &amp; I-10501</v>
      </c>
      <c r="C1485" s="53" t="str">
        <f t="shared" si="879"/>
        <v>N.A.</v>
      </c>
      <c r="D1485" s="403" t="str">
        <f t="shared" si="879"/>
        <v>-</v>
      </c>
      <c r="E1485" s="118">
        <f t="shared" si="879"/>
        <v>0</v>
      </c>
      <c r="F1485" s="404">
        <f t="shared" si="837"/>
        <v>4.0530039999999998E-3</v>
      </c>
      <c r="G1485" s="404">
        <f t="shared" si="838"/>
        <v>0</v>
      </c>
      <c r="H1485" s="404">
        <f t="shared" si="840"/>
        <v>4.0530039999999998E-3</v>
      </c>
      <c r="I1485" s="404">
        <f>'F4.2'!X305</f>
        <v>0</v>
      </c>
      <c r="J1485" s="404">
        <f>'F4.2'!AW305</f>
        <v>0</v>
      </c>
      <c r="K1485" s="405"/>
      <c r="L1485" s="405"/>
      <c r="M1485" s="404">
        <f t="shared" si="835"/>
        <v>0</v>
      </c>
      <c r="N1485" s="404">
        <f t="shared" si="841"/>
        <v>4.0530039999999998E-3</v>
      </c>
    </row>
    <row r="1486" spans="1:14" hidden="1" outlineLevel="1">
      <c r="A1486" s="68">
        <f t="shared" ref="A1486:E1486" si="880">A1093</f>
        <v>72</v>
      </c>
      <c r="B1486" s="123" t="str">
        <f t="shared" si="880"/>
        <v>Asset Recived From Project-U#8-AHP-GEHO PUMP-10501</v>
      </c>
      <c r="C1486" s="53" t="str">
        <f t="shared" si="880"/>
        <v>N.A.</v>
      </c>
      <c r="D1486" s="403" t="str">
        <f t="shared" si="880"/>
        <v>-</v>
      </c>
      <c r="E1486" s="118">
        <f t="shared" si="880"/>
        <v>0</v>
      </c>
      <c r="F1486" s="404">
        <f t="shared" si="837"/>
        <v>9.5127619999999993E-3</v>
      </c>
      <c r="G1486" s="404">
        <f t="shared" si="838"/>
        <v>0</v>
      </c>
      <c r="H1486" s="404">
        <f t="shared" si="840"/>
        <v>9.5127619999999993E-3</v>
      </c>
      <c r="I1486" s="404">
        <f>'F4.2'!X306</f>
        <v>0</v>
      </c>
      <c r="J1486" s="404">
        <f>'F4.2'!AW306</f>
        <v>0</v>
      </c>
      <c r="K1486" s="405"/>
      <c r="L1486" s="405"/>
      <c r="M1486" s="404">
        <f t="shared" si="835"/>
        <v>0</v>
      </c>
      <c r="N1486" s="404">
        <f t="shared" si="841"/>
        <v>9.5127619999999993E-3</v>
      </c>
    </row>
    <row r="1487" spans="1:14" ht="30" hidden="1" outlineLevel="1">
      <c r="A1487" s="68">
        <f t="shared" ref="A1487:E1487" si="881">A1094</f>
        <v>73</v>
      </c>
      <c r="B1487" s="123" t="str">
        <f t="shared" si="881"/>
        <v>Asset Recived FromProject-U#8-Boiler&amp;Aux -Power Cycle Piping-10501</v>
      </c>
      <c r="C1487" s="53" t="str">
        <f t="shared" si="881"/>
        <v>N.A.</v>
      </c>
      <c r="D1487" s="403" t="str">
        <f t="shared" si="881"/>
        <v>-</v>
      </c>
      <c r="E1487" s="118">
        <f t="shared" si="881"/>
        <v>0</v>
      </c>
      <c r="F1487" s="404">
        <f t="shared" si="837"/>
        <v>4.1004594999999998E-2</v>
      </c>
      <c r="G1487" s="404">
        <f t="shared" si="838"/>
        <v>0</v>
      </c>
      <c r="H1487" s="404">
        <f t="shared" si="840"/>
        <v>4.1004594999999998E-2</v>
      </c>
      <c r="I1487" s="404">
        <f>'F4.2'!X307</f>
        <v>0</v>
      </c>
      <c r="J1487" s="404">
        <f>'F4.2'!AW307</f>
        <v>0</v>
      </c>
      <c r="K1487" s="405"/>
      <c r="L1487" s="405"/>
      <c r="M1487" s="404">
        <f t="shared" si="835"/>
        <v>0</v>
      </c>
      <c r="N1487" s="404">
        <f t="shared" si="841"/>
        <v>4.1004594999999998E-2</v>
      </c>
    </row>
    <row r="1488" spans="1:14" ht="30" hidden="1" outlineLevel="1">
      <c r="A1488" s="68">
        <f t="shared" ref="A1488:E1488" si="882">A1095</f>
        <v>74</v>
      </c>
      <c r="B1488" s="123" t="str">
        <f t="shared" si="882"/>
        <v>Asset Recived From Project-U#8-Boiler&amp;Aux-SUIT BLOWER &amp; PIPING-10501</v>
      </c>
      <c r="C1488" s="53" t="str">
        <f t="shared" si="882"/>
        <v>N.A.</v>
      </c>
      <c r="D1488" s="403" t="str">
        <f t="shared" si="882"/>
        <v>-</v>
      </c>
      <c r="E1488" s="118">
        <f t="shared" si="882"/>
        <v>0</v>
      </c>
      <c r="F1488" s="404">
        <f t="shared" si="837"/>
        <v>8.3837327000000003E-2</v>
      </c>
      <c r="G1488" s="404">
        <f t="shared" si="838"/>
        <v>0</v>
      </c>
      <c r="H1488" s="404">
        <f t="shared" si="840"/>
        <v>8.3837327000000003E-2</v>
      </c>
      <c r="I1488" s="404">
        <f>'F4.2'!X308</f>
        <v>0</v>
      </c>
      <c r="J1488" s="404">
        <f>'F4.2'!AW308</f>
        <v>0</v>
      </c>
      <c r="K1488" s="405"/>
      <c r="L1488" s="405"/>
      <c r="M1488" s="404">
        <f t="shared" si="835"/>
        <v>0</v>
      </c>
      <c r="N1488" s="404">
        <f t="shared" si="841"/>
        <v>8.3837327000000003E-2</v>
      </c>
    </row>
    <row r="1489" spans="1:14" ht="30" hidden="1" outlineLevel="1">
      <c r="A1489" s="68">
        <f t="shared" ref="A1489:E1489" si="883">A1096</f>
        <v>75</v>
      </c>
      <c r="B1489" s="123" t="str">
        <f t="shared" si="883"/>
        <v>Asset Recived From Project-U#8-Boiler &amp; Auxillaries - PA FAN-10501</v>
      </c>
      <c r="C1489" s="53" t="str">
        <f t="shared" si="883"/>
        <v>N.A.</v>
      </c>
      <c r="D1489" s="403" t="str">
        <f t="shared" si="883"/>
        <v>-</v>
      </c>
      <c r="E1489" s="118">
        <f t="shared" si="883"/>
        <v>0</v>
      </c>
      <c r="F1489" s="404">
        <f t="shared" si="837"/>
        <v>1.022551E-3</v>
      </c>
      <c r="G1489" s="404">
        <f t="shared" si="838"/>
        <v>0</v>
      </c>
      <c r="H1489" s="404">
        <f t="shared" si="840"/>
        <v>1.022551E-3</v>
      </c>
      <c r="I1489" s="404">
        <f>'F4.2'!X309</f>
        <v>0</v>
      </c>
      <c r="J1489" s="404">
        <f>'F4.2'!AW309</f>
        <v>0</v>
      </c>
      <c r="K1489" s="405"/>
      <c r="L1489" s="405"/>
      <c r="M1489" s="404">
        <f t="shared" si="835"/>
        <v>0</v>
      </c>
      <c r="N1489" s="404">
        <f t="shared" si="841"/>
        <v>1.022551E-3</v>
      </c>
    </row>
    <row r="1490" spans="1:14" ht="30" hidden="1" outlineLevel="1">
      <c r="A1490" s="68">
        <f t="shared" ref="A1490:E1490" si="884">A1097</f>
        <v>76</v>
      </c>
      <c r="B1490" s="123" t="str">
        <f t="shared" si="884"/>
        <v>Asset Recived From Project-U#8-Boiler&amp;Aux-Air Preheaters-10501</v>
      </c>
      <c r="C1490" s="53" t="str">
        <f t="shared" si="884"/>
        <v>N.A.</v>
      </c>
      <c r="D1490" s="403" t="str">
        <f t="shared" si="884"/>
        <v>-</v>
      </c>
      <c r="E1490" s="118">
        <f t="shared" si="884"/>
        <v>0</v>
      </c>
      <c r="F1490" s="404">
        <f t="shared" si="837"/>
        <v>1.3280755999999999E-2</v>
      </c>
      <c r="G1490" s="404">
        <f t="shared" si="838"/>
        <v>0</v>
      </c>
      <c r="H1490" s="404">
        <f t="shared" si="840"/>
        <v>1.3280755999999999E-2</v>
      </c>
      <c r="I1490" s="404">
        <f>'F4.2'!X310</f>
        <v>0</v>
      </c>
      <c r="J1490" s="404">
        <f>'F4.2'!AW310</f>
        <v>0</v>
      </c>
      <c r="K1490" s="405"/>
      <c r="L1490" s="405"/>
      <c r="M1490" s="404">
        <f t="shared" si="835"/>
        <v>0</v>
      </c>
      <c r="N1490" s="404">
        <f t="shared" si="841"/>
        <v>1.3280755999999999E-2</v>
      </c>
    </row>
    <row r="1491" spans="1:14" ht="30" hidden="1" outlineLevel="1">
      <c r="A1491" s="68">
        <f t="shared" ref="A1491:E1491" si="885">A1098</f>
        <v>77</v>
      </c>
      <c r="B1491" s="123" t="str">
        <f t="shared" si="885"/>
        <v>Asset Recived From Project-U#8-Boiler &amp; Auxillaries -COAL MILL-10501</v>
      </c>
      <c r="C1491" s="53" t="str">
        <f t="shared" si="885"/>
        <v>N.A.</v>
      </c>
      <c r="D1491" s="403" t="str">
        <f t="shared" si="885"/>
        <v>-</v>
      </c>
      <c r="E1491" s="118">
        <f t="shared" si="885"/>
        <v>0</v>
      </c>
      <c r="F1491" s="404">
        <f t="shared" si="837"/>
        <v>5.1243500999999997E-2</v>
      </c>
      <c r="G1491" s="404">
        <f t="shared" si="838"/>
        <v>0</v>
      </c>
      <c r="H1491" s="404">
        <f t="shared" si="840"/>
        <v>5.1243500999999997E-2</v>
      </c>
      <c r="I1491" s="404">
        <f>'F4.2'!X311</f>
        <v>0</v>
      </c>
      <c r="J1491" s="404">
        <f>'F4.2'!AW311</f>
        <v>0</v>
      </c>
      <c r="K1491" s="405"/>
      <c r="L1491" s="405"/>
      <c r="M1491" s="404">
        <f t="shared" si="835"/>
        <v>0</v>
      </c>
      <c r="N1491" s="404">
        <f t="shared" si="841"/>
        <v>5.1243500999999997E-2</v>
      </c>
    </row>
    <row r="1492" spans="1:14" ht="30" hidden="1" outlineLevel="1">
      <c r="A1492" s="68">
        <f t="shared" ref="A1492:E1492" si="886">A1099</f>
        <v>78</v>
      </c>
      <c r="B1492" s="123" t="str">
        <f t="shared" si="886"/>
        <v>Asset Recived From Project-U#8-Boiler &amp; Auxillaries -FD FAN-10501</v>
      </c>
      <c r="C1492" s="53" t="str">
        <f t="shared" si="886"/>
        <v>N.A.</v>
      </c>
      <c r="D1492" s="403" t="str">
        <f t="shared" si="886"/>
        <v>-</v>
      </c>
      <c r="E1492" s="118">
        <f t="shared" si="886"/>
        <v>0</v>
      </c>
      <c r="F1492" s="404">
        <f t="shared" si="837"/>
        <v>6.8170000000000004E-4</v>
      </c>
      <c r="G1492" s="404">
        <f t="shared" si="838"/>
        <v>0</v>
      </c>
      <c r="H1492" s="404">
        <f t="shared" si="840"/>
        <v>6.8170000000000004E-4</v>
      </c>
      <c r="I1492" s="404">
        <f>'F4.2'!X312</f>
        <v>0</v>
      </c>
      <c r="J1492" s="404">
        <f>'F4.2'!AW312</f>
        <v>0</v>
      </c>
      <c r="K1492" s="405"/>
      <c r="L1492" s="405"/>
      <c r="M1492" s="404">
        <f t="shared" si="835"/>
        <v>0</v>
      </c>
      <c r="N1492" s="404">
        <f t="shared" si="841"/>
        <v>6.8170000000000004E-4</v>
      </c>
    </row>
    <row r="1493" spans="1:14" ht="30" hidden="1" outlineLevel="1">
      <c r="A1493" s="68">
        <f t="shared" ref="A1493:E1493" si="887">A1100</f>
        <v>79</v>
      </c>
      <c r="B1493" s="123" t="str">
        <f t="shared" si="887"/>
        <v>Asset Recived From Project-U#8-Boiler &amp; Auxillaries- ID FAN-10501</v>
      </c>
      <c r="C1493" s="53" t="str">
        <f t="shared" si="887"/>
        <v>N.A.</v>
      </c>
      <c r="D1493" s="403" t="str">
        <f t="shared" si="887"/>
        <v>-</v>
      </c>
      <c r="E1493" s="118">
        <f t="shared" si="887"/>
        <v>0</v>
      </c>
      <c r="F1493" s="404">
        <f t="shared" si="837"/>
        <v>1.7042509999999999E-3</v>
      </c>
      <c r="G1493" s="404">
        <f t="shared" si="838"/>
        <v>0</v>
      </c>
      <c r="H1493" s="404">
        <f t="shared" si="840"/>
        <v>1.7042509999999999E-3</v>
      </c>
      <c r="I1493" s="404">
        <f>'F4.2'!X313</f>
        <v>0</v>
      </c>
      <c r="J1493" s="404">
        <f>'F4.2'!AW313</f>
        <v>0</v>
      </c>
      <c r="K1493" s="405"/>
      <c r="L1493" s="405"/>
      <c r="M1493" s="404">
        <f t="shared" si="835"/>
        <v>0</v>
      </c>
      <c r="N1493" s="404">
        <f t="shared" si="841"/>
        <v>1.7042509999999999E-3</v>
      </c>
    </row>
    <row r="1494" spans="1:14" ht="30" hidden="1" outlineLevel="1">
      <c r="A1494" s="68">
        <f t="shared" ref="A1494:E1494" si="888">A1101</f>
        <v>80</v>
      </c>
      <c r="B1494" s="123" t="str">
        <f t="shared" si="888"/>
        <v>Asset Recived From Project-U#8-Boiler&amp;Aux-Mandatory Spares-10501</v>
      </c>
      <c r="C1494" s="53" t="str">
        <f t="shared" si="888"/>
        <v>N.A.</v>
      </c>
      <c r="D1494" s="403" t="str">
        <f t="shared" si="888"/>
        <v>-</v>
      </c>
      <c r="E1494" s="118">
        <f t="shared" si="888"/>
        <v>0</v>
      </c>
      <c r="F1494" s="404">
        <f t="shared" si="837"/>
        <v>9.7934579999999997E-3</v>
      </c>
      <c r="G1494" s="404">
        <f t="shared" si="838"/>
        <v>0</v>
      </c>
      <c r="H1494" s="404">
        <f t="shared" si="840"/>
        <v>9.7934579999999997E-3</v>
      </c>
      <c r="I1494" s="404">
        <f>'F4.2'!X314</f>
        <v>0</v>
      </c>
      <c r="J1494" s="404">
        <f>'F4.2'!AW314</f>
        <v>0</v>
      </c>
      <c r="K1494" s="405"/>
      <c r="L1494" s="405"/>
      <c r="M1494" s="404">
        <f t="shared" si="835"/>
        <v>0</v>
      </c>
      <c r="N1494" s="404">
        <f t="shared" si="841"/>
        <v>9.7934579999999997E-3</v>
      </c>
    </row>
    <row r="1495" spans="1:14" ht="30" hidden="1" outlineLevel="1">
      <c r="A1495" s="68">
        <f t="shared" ref="A1495:E1495" si="889">A1102</f>
        <v>81</v>
      </c>
      <c r="B1495" s="123" t="str">
        <f t="shared" si="889"/>
        <v>Asset Recived From Project-U#8-Boiler&amp;Aux-PLATFORM,STAIRS,GRATINGS,</v>
      </c>
      <c r="C1495" s="53" t="str">
        <f t="shared" si="889"/>
        <v>N.A.</v>
      </c>
      <c r="D1495" s="403" t="str">
        <f t="shared" si="889"/>
        <v>-</v>
      </c>
      <c r="E1495" s="118">
        <f t="shared" si="889"/>
        <v>0</v>
      </c>
      <c r="F1495" s="404">
        <f t="shared" si="837"/>
        <v>3.0595908000000002E-2</v>
      </c>
      <c r="G1495" s="404">
        <f t="shared" si="838"/>
        <v>0</v>
      </c>
      <c r="H1495" s="404">
        <f t="shared" si="840"/>
        <v>3.0595908000000002E-2</v>
      </c>
      <c r="I1495" s="404">
        <f>'F4.2'!X315</f>
        <v>0</v>
      </c>
      <c r="J1495" s="404">
        <f>'F4.2'!AW315</f>
        <v>0</v>
      </c>
      <c r="K1495" s="405"/>
      <c r="L1495" s="405"/>
      <c r="M1495" s="404">
        <f t="shared" si="835"/>
        <v>0</v>
      </c>
      <c r="N1495" s="404">
        <f t="shared" si="841"/>
        <v>3.0595908000000002E-2</v>
      </c>
    </row>
    <row r="1496" spans="1:14" hidden="1" outlineLevel="1">
      <c r="A1496" s="68">
        <f t="shared" ref="A1496:E1496" si="890">A1103</f>
        <v>82</v>
      </c>
      <c r="B1496" s="123" t="str">
        <f t="shared" si="890"/>
        <v>Asset Recived From Project-U#8-Boiler Pressure parts-10501</v>
      </c>
      <c r="C1496" s="53" t="str">
        <f t="shared" si="890"/>
        <v>N.A.</v>
      </c>
      <c r="D1496" s="403" t="str">
        <f t="shared" si="890"/>
        <v>-</v>
      </c>
      <c r="E1496" s="118">
        <f t="shared" si="890"/>
        <v>0</v>
      </c>
      <c r="F1496" s="404">
        <f t="shared" si="837"/>
        <v>0.17807421000000001</v>
      </c>
      <c r="G1496" s="404">
        <f t="shared" si="838"/>
        <v>0</v>
      </c>
      <c r="H1496" s="404">
        <f t="shared" si="840"/>
        <v>0.17807421000000001</v>
      </c>
      <c r="I1496" s="404">
        <f>'F4.2'!X316</f>
        <v>0</v>
      </c>
      <c r="J1496" s="404">
        <f>'F4.2'!AW316</f>
        <v>0</v>
      </c>
      <c r="K1496" s="405"/>
      <c r="L1496" s="405"/>
      <c r="M1496" s="404">
        <f t="shared" si="835"/>
        <v>0</v>
      </c>
      <c r="N1496" s="404">
        <f t="shared" si="841"/>
        <v>0.17807421000000001</v>
      </c>
    </row>
    <row r="1497" spans="1:14" ht="30" hidden="1" outlineLevel="1">
      <c r="A1497" s="68">
        <f t="shared" ref="A1497:E1497" si="891">A1104</f>
        <v>83</v>
      </c>
      <c r="B1497" s="123" t="str">
        <f t="shared" si="891"/>
        <v>Asset Recived From Project-U#8-220V-BATTERY+CHARGERS-MAIN PLANT-10563</v>
      </c>
      <c r="C1497" s="53" t="str">
        <f t="shared" si="891"/>
        <v>N.A.</v>
      </c>
      <c r="D1497" s="403" t="str">
        <f t="shared" si="891"/>
        <v>-</v>
      </c>
      <c r="E1497" s="118">
        <f t="shared" si="891"/>
        <v>0</v>
      </c>
      <c r="F1497" s="404">
        <f t="shared" si="837"/>
        <v>2.0848189999999999E-3</v>
      </c>
      <c r="G1497" s="404">
        <f t="shared" si="838"/>
        <v>0</v>
      </c>
      <c r="H1497" s="404">
        <f t="shared" si="840"/>
        <v>2.0848189999999999E-3</v>
      </c>
      <c r="I1497" s="404">
        <f>'F4.2'!X317</f>
        <v>0</v>
      </c>
      <c r="J1497" s="404">
        <f>'F4.2'!AW317</f>
        <v>0</v>
      </c>
      <c r="K1497" s="405"/>
      <c r="L1497" s="405"/>
      <c r="M1497" s="404">
        <f t="shared" si="835"/>
        <v>0</v>
      </c>
      <c r="N1497" s="404">
        <f t="shared" si="841"/>
        <v>2.0848189999999999E-3</v>
      </c>
    </row>
    <row r="1498" spans="1:14" ht="30" hidden="1" outlineLevel="1">
      <c r="A1498" s="68">
        <f t="shared" ref="A1498:E1498" si="892">A1105</f>
        <v>84</v>
      </c>
      <c r="B1498" s="123" t="str">
        <f t="shared" si="892"/>
        <v>Asset Recived From Project-U#8-220V -BATTERY WITH CHARGERS(CHP)-10563</v>
      </c>
      <c r="C1498" s="53" t="str">
        <f t="shared" si="892"/>
        <v>N.A.</v>
      </c>
      <c r="D1498" s="403" t="str">
        <f t="shared" si="892"/>
        <v>-</v>
      </c>
      <c r="E1498" s="118">
        <f t="shared" si="892"/>
        <v>0</v>
      </c>
      <c r="F1498" s="404">
        <f t="shared" si="837"/>
        <v>2.0745099999999999E-4</v>
      </c>
      <c r="G1498" s="404">
        <f t="shared" si="838"/>
        <v>0</v>
      </c>
      <c r="H1498" s="404">
        <f t="shared" si="840"/>
        <v>2.0745099999999999E-4</v>
      </c>
      <c r="I1498" s="404">
        <f>'F4.2'!X318</f>
        <v>0</v>
      </c>
      <c r="J1498" s="404">
        <f>'F4.2'!AW318</f>
        <v>0</v>
      </c>
      <c r="K1498" s="405"/>
      <c r="L1498" s="405"/>
      <c r="M1498" s="404">
        <f t="shared" si="835"/>
        <v>0</v>
      </c>
      <c r="N1498" s="404">
        <f t="shared" si="841"/>
        <v>2.0745099999999999E-4</v>
      </c>
    </row>
    <row r="1499" spans="1:14" ht="30" hidden="1" outlineLevel="1">
      <c r="A1499" s="68">
        <f t="shared" ref="A1499:E1499" si="893">A1106</f>
        <v>85</v>
      </c>
      <c r="B1499" s="123" t="str">
        <f t="shared" si="893"/>
        <v>Asset Recived From Project-U#8-220V-BATTERY+CHARG-WAGON TRIP-2N-10563</v>
      </c>
      <c r="C1499" s="53" t="str">
        <f t="shared" si="893"/>
        <v>N.A.</v>
      </c>
      <c r="D1499" s="403" t="str">
        <f t="shared" si="893"/>
        <v>-</v>
      </c>
      <c r="E1499" s="118">
        <f t="shared" si="893"/>
        <v>0</v>
      </c>
      <c r="F1499" s="404">
        <f t="shared" si="837"/>
        <v>8.4673999999999996E-5</v>
      </c>
      <c r="G1499" s="404">
        <f t="shared" si="838"/>
        <v>0</v>
      </c>
      <c r="H1499" s="404">
        <f t="shared" si="840"/>
        <v>8.4673999999999996E-5</v>
      </c>
      <c r="I1499" s="404">
        <f>'F4.2'!X319</f>
        <v>0</v>
      </c>
      <c r="J1499" s="404">
        <f>'F4.2'!AW319</f>
        <v>0</v>
      </c>
      <c r="K1499" s="405"/>
      <c r="L1499" s="405"/>
      <c r="M1499" s="404">
        <f t="shared" si="835"/>
        <v>0</v>
      </c>
      <c r="N1499" s="404">
        <f t="shared" si="841"/>
        <v>8.4673999999999996E-5</v>
      </c>
    </row>
    <row r="1500" spans="1:14" ht="30" hidden="1" outlineLevel="1">
      <c r="A1500" s="68">
        <f t="shared" ref="A1500:E1500" si="894">A1107</f>
        <v>86</v>
      </c>
      <c r="B1500" s="123" t="str">
        <f t="shared" si="894"/>
        <v>Asset Recived From Project-U#8-BOP-OTHER C&amp; i INSTRUMENTS-10509</v>
      </c>
      <c r="C1500" s="53" t="str">
        <f t="shared" si="894"/>
        <v>N.A.</v>
      </c>
      <c r="D1500" s="403" t="str">
        <f t="shared" si="894"/>
        <v>-</v>
      </c>
      <c r="E1500" s="118">
        <f t="shared" si="894"/>
        <v>0</v>
      </c>
      <c r="F1500" s="404">
        <f t="shared" si="837"/>
        <v>1.3440609999999999E-3</v>
      </c>
      <c r="G1500" s="404">
        <f t="shared" si="838"/>
        <v>0</v>
      </c>
      <c r="H1500" s="404">
        <f t="shared" si="840"/>
        <v>1.3440609999999999E-3</v>
      </c>
      <c r="I1500" s="404">
        <f>'F4.2'!X320</f>
        <v>0</v>
      </c>
      <c r="J1500" s="404">
        <f>'F4.2'!AW320</f>
        <v>0</v>
      </c>
      <c r="K1500" s="405"/>
      <c r="L1500" s="405"/>
      <c r="M1500" s="404">
        <f t="shared" si="835"/>
        <v>0</v>
      </c>
      <c r="N1500" s="404">
        <f t="shared" si="841"/>
        <v>1.3440609999999999E-3</v>
      </c>
    </row>
    <row r="1501" spans="1:14" hidden="1" outlineLevel="1">
      <c r="A1501" s="68">
        <f t="shared" ref="A1501:E1501" si="895">A1108</f>
        <v>87</v>
      </c>
      <c r="B1501" s="123" t="str">
        <f t="shared" si="895"/>
        <v>Asset Recived From Project-U#8-CHP-CONVEYOR SYSTEM-10515</v>
      </c>
      <c r="C1501" s="53" t="str">
        <f t="shared" si="895"/>
        <v>N.A.</v>
      </c>
      <c r="D1501" s="403" t="str">
        <f t="shared" si="895"/>
        <v>-</v>
      </c>
      <c r="E1501" s="118">
        <f t="shared" si="895"/>
        <v>0</v>
      </c>
      <c r="F1501" s="404">
        <f t="shared" si="837"/>
        <v>1.540935E-2</v>
      </c>
      <c r="G1501" s="404">
        <f t="shared" si="838"/>
        <v>0</v>
      </c>
      <c r="H1501" s="404">
        <f t="shared" si="840"/>
        <v>1.540935E-2</v>
      </c>
      <c r="I1501" s="404">
        <f>'F4.2'!X321</f>
        <v>0</v>
      </c>
      <c r="J1501" s="404">
        <f>'F4.2'!AW321</f>
        <v>0</v>
      </c>
      <c r="K1501" s="405"/>
      <c r="L1501" s="405"/>
      <c r="M1501" s="404">
        <f t="shared" si="835"/>
        <v>0</v>
      </c>
      <c r="N1501" s="404">
        <f t="shared" si="841"/>
        <v>1.540935E-2</v>
      </c>
    </row>
    <row r="1502" spans="1:14" hidden="1" outlineLevel="1">
      <c r="A1502" s="68">
        <f t="shared" ref="A1502:E1502" si="896">A1109</f>
        <v>88</v>
      </c>
      <c r="B1502" s="123" t="str">
        <f t="shared" si="896"/>
        <v>Asset Recived From Project-U#8-CHP-WOBLER FEEDER-10515</v>
      </c>
      <c r="C1502" s="53" t="str">
        <f t="shared" si="896"/>
        <v>N.A.</v>
      </c>
      <c r="D1502" s="403" t="str">
        <f t="shared" si="896"/>
        <v>-</v>
      </c>
      <c r="E1502" s="118">
        <f t="shared" si="896"/>
        <v>0</v>
      </c>
      <c r="F1502" s="404">
        <f t="shared" si="837"/>
        <v>5.4613100000000005E-4</v>
      </c>
      <c r="G1502" s="404">
        <f t="shared" si="838"/>
        <v>0</v>
      </c>
      <c r="H1502" s="404">
        <f t="shared" si="840"/>
        <v>5.4613100000000005E-4</v>
      </c>
      <c r="I1502" s="404">
        <f>'F4.2'!X322</f>
        <v>0</v>
      </c>
      <c r="J1502" s="404">
        <f>'F4.2'!AW322</f>
        <v>0</v>
      </c>
      <c r="K1502" s="405"/>
      <c r="L1502" s="405"/>
      <c r="M1502" s="404">
        <f t="shared" si="835"/>
        <v>0</v>
      </c>
      <c r="N1502" s="404">
        <f t="shared" si="841"/>
        <v>5.4613100000000005E-4</v>
      </c>
    </row>
    <row r="1503" spans="1:14" hidden="1" outlineLevel="1">
      <c r="A1503" s="68">
        <f t="shared" ref="A1503:E1503" si="897">A1110</f>
        <v>89</v>
      </c>
      <c r="B1503" s="123" t="str">
        <f t="shared" si="897"/>
        <v>Asset Recived From Project-U#8-CHP-APRON FEEDER-10515</v>
      </c>
      <c r="C1503" s="53" t="str">
        <f t="shared" si="897"/>
        <v>N.A.</v>
      </c>
      <c r="D1503" s="403" t="str">
        <f t="shared" si="897"/>
        <v>-</v>
      </c>
      <c r="E1503" s="118">
        <f t="shared" si="897"/>
        <v>0</v>
      </c>
      <c r="F1503" s="404">
        <f t="shared" si="837"/>
        <v>2.8149E-3</v>
      </c>
      <c r="G1503" s="404">
        <f t="shared" si="838"/>
        <v>0</v>
      </c>
      <c r="H1503" s="404">
        <f t="shared" si="840"/>
        <v>2.8149E-3</v>
      </c>
      <c r="I1503" s="404">
        <f>'F4.2'!X323</f>
        <v>0</v>
      </c>
      <c r="J1503" s="404">
        <f>'F4.2'!AW323</f>
        <v>0</v>
      </c>
      <c r="K1503" s="405"/>
      <c r="L1503" s="405"/>
      <c r="M1503" s="404">
        <f t="shared" si="835"/>
        <v>0</v>
      </c>
      <c r="N1503" s="404">
        <f t="shared" si="841"/>
        <v>2.8149E-3</v>
      </c>
    </row>
    <row r="1504" spans="1:14" ht="30" hidden="1" outlineLevel="1">
      <c r="A1504" s="68">
        <f t="shared" ref="A1504:E1504" si="898">A1111</f>
        <v>90</v>
      </c>
      <c r="B1504" s="123" t="str">
        <f t="shared" si="898"/>
        <v>Asset Recived From Project-U#8-CHP-ILMS,METAL DETECTOR,BELT WEIGHER</v>
      </c>
      <c r="C1504" s="53" t="str">
        <f t="shared" si="898"/>
        <v>N.A.</v>
      </c>
      <c r="D1504" s="403" t="str">
        <f t="shared" si="898"/>
        <v>-</v>
      </c>
      <c r="E1504" s="118">
        <f t="shared" si="898"/>
        <v>0</v>
      </c>
      <c r="F1504" s="404">
        <f t="shared" si="837"/>
        <v>1.170412E-3</v>
      </c>
      <c r="G1504" s="404">
        <f t="shared" si="838"/>
        <v>0</v>
      </c>
      <c r="H1504" s="404">
        <f t="shared" si="840"/>
        <v>1.170412E-3</v>
      </c>
      <c r="I1504" s="404">
        <f>'F4.2'!X324</f>
        <v>0</v>
      </c>
      <c r="J1504" s="404">
        <f>'F4.2'!AW324</f>
        <v>0</v>
      </c>
      <c r="K1504" s="405"/>
      <c r="L1504" s="405"/>
      <c r="M1504" s="404">
        <f t="shared" si="835"/>
        <v>0</v>
      </c>
      <c r="N1504" s="404">
        <f t="shared" si="841"/>
        <v>1.170412E-3</v>
      </c>
    </row>
    <row r="1505" spans="1:14" hidden="1" outlineLevel="1">
      <c r="A1505" s="68">
        <f t="shared" ref="A1505:E1505" si="899">A1112</f>
        <v>91</v>
      </c>
      <c r="B1505" s="123" t="str">
        <f t="shared" si="899"/>
        <v>Asset Recived From Project-U#8-CHP-IMPACT CRUSHER-10515</v>
      </c>
      <c r="C1505" s="53" t="str">
        <f t="shared" si="899"/>
        <v>N.A.</v>
      </c>
      <c r="D1505" s="403" t="str">
        <f t="shared" si="899"/>
        <v>-</v>
      </c>
      <c r="E1505" s="118">
        <f t="shared" si="899"/>
        <v>0</v>
      </c>
      <c r="F1505" s="404">
        <f t="shared" si="837"/>
        <v>2.0637770000000001E-3</v>
      </c>
      <c r="G1505" s="404">
        <f t="shared" si="838"/>
        <v>0</v>
      </c>
      <c r="H1505" s="404">
        <f t="shared" si="840"/>
        <v>2.0637770000000001E-3</v>
      </c>
      <c r="I1505" s="404">
        <f>'F4.2'!X325</f>
        <v>0</v>
      </c>
      <c r="J1505" s="404">
        <f>'F4.2'!AW325</f>
        <v>0</v>
      </c>
      <c r="K1505" s="405"/>
      <c r="L1505" s="405"/>
      <c r="M1505" s="404">
        <f t="shared" si="835"/>
        <v>0</v>
      </c>
      <c r="N1505" s="404">
        <f t="shared" si="841"/>
        <v>2.0637770000000001E-3</v>
      </c>
    </row>
    <row r="1506" spans="1:14" hidden="1" outlineLevel="1">
      <c r="A1506" s="68">
        <f t="shared" ref="A1506:E1506" si="900">A1113</f>
        <v>92</v>
      </c>
      <c r="B1506" s="123" t="str">
        <f t="shared" si="900"/>
        <v>Project-U#8-CHP-STRACKER CUM RECLAIMER-10515</v>
      </c>
      <c r="C1506" s="53" t="str">
        <f t="shared" si="900"/>
        <v>N.A.</v>
      </c>
      <c r="D1506" s="403" t="str">
        <f t="shared" si="900"/>
        <v>-</v>
      </c>
      <c r="E1506" s="118">
        <f t="shared" si="900"/>
        <v>0</v>
      </c>
      <c r="F1506" s="404">
        <f t="shared" si="837"/>
        <v>8.2014210000000004E-3</v>
      </c>
      <c r="G1506" s="404">
        <f t="shared" si="838"/>
        <v>0</v>
      </c>
      <c r="H1506" s="404">
        <f t="shared" si="840"/>
        <v>8.2014210000000004E-3</v>
      </c>
      <c r="I1506" s="404">
        <f>'F4.2'!X326</f>
        <v>0</v>
      </c>
      <c r="J1506" s="404">
        <f>'F4.2'!AW326</f>
        <v>0</v>
      </c>
      <c r="K1506" s="405"/>
      <c r="L1506" s="405"/>
      <c r="M1506" s="404">
        <f t="shared" si="835"/>
        <v>0</v>
      </c>
      <c r="N1506" s="404">
        <f t="shared" si="841"/>
        <v>8.2014210000000004E-3</v>
      </c>
    </row>
    <row r="1507" spans="1:14" hidden="1" outlineLevel="1">
      <c r="A1507" s="68">
        <f t="shared" ref="A1507:E1507" si="901">A1114</f>
        <v>93</v>
      </c>
      <c r="B1507" s="123" t="str">
        <f t="shared" si="901"/>
        <v>Project-U#8-CHP-SIDE DISCHARGE TYPE WAGON TRIPPLER</v>
      </c>
      <c r="C1507" s="53" t="str">
        <f t="shared" si="901"/>
        <v>N.A.</v>
      </c>
      <c r="D1507" s="403" t="str">
        <f t="shared" si="901"/>
        <v>-</v>
      </c>
      <c r="E1507" s="118">
        <f t="shared" si="901"/>
        <v>0</v>
      </c>
      <c r="F1507" s="404">
        <f t="shared" si="837"/>
        <v>7.783575E-3</v>
      </c>
      <c r="G1507" s="404">
        <f t="shared" si="838"/>
        <v>0</v>
      </c>
      <c r="H1507" s="404">
        <f t="shared" si="840"/>
        <v>7.783575E-3</v>
      </c>
      <c r="I1507" s="404">
        <f>'F4.2'!X327</f>
        <v>0</v>
      </c>
      <c r="J1507" s="404">
        <f>'F4.2'!AW327</f>
        <v>0</v>
      </c>
      <c r="K1507" s="405"/>
      <c r="L1507" s="405"/>
      <c r="M1507" s="404">
        <f t="shared" si="835"/>
        <v>0</v>
      </c>
      <c r="N1507" s="404">
        <f t="shared" si="841"/>
        <v>7.783575E-3</v>
      </c>
    </row>
    <row r="1508" spans="1:14" hidden="1" outlineLevel="1">
      <c r="A1508" s="68">
        <f t="shared" ref="A1508:E1508" si="902">A1115</f>
        <v>94</v>
      </c>
      <c r="B1508" s="123" t="str">
        <f t="shared" si="902"/>
        <v>Project-U#8-Coal Handling Plant-M.S.-10515</v>
      </c>
      <c r="C1508" s="53" t="str">
        <f t="shared" si="902"/>
        <v>N.A.</v>
      </c>
      <c r="D1508" s="403" t="str">
        <f t="shared" si="902"/>
        <v>-</v>
      </c>
      <c r="E1508" s="118">
        <f t="shared" si="902"/>
        <v>0</v>
      </c>
      <c r="F1508" s="404">
        <f t="shared" si="837"/>
        <v>3.4267400000000001E-4</v>
      </c>
      <c r="G1508" s="404">
        <f t="shared" si="838"/>
        <v>0</v>
      </c>
      <c r="H1508" s="404">
        <f t="shared" si="840"/>
        <v>3.4267400000000001E-4</v>
      </c>
      <c r="I1508" s="404">
        <f>'F4.2'!X328</f>
        <v>0</v>
      </c>
      <c r="J1508" s="404">
        <f>'F4.2'!AW328</f>
        <v>0</v>
      </c>
      <c r="K1508" s="405"/>
      <c r="L1508" s="405"/>
      <c r="M1508" s="404">
        <f t="shared" si="835"/>
        <v>0</v>
      </c>
      <c r="N1508" s="404">
        <f t="shared" si="841"/>
        <v>3.4267400000000001E-4</v>
      </c>
    </row>
    <row r="1509" spans="1:14" hidden="1" outlineLevel="1">
      <c r="A1509" s="68">
        <f t="shared" ref="A1509:E1509" si="903">A1116</f>
        <v>95</v>
      </c>
      <c r="B1509" s="123" t="str">
        <f t="shared" si="903"/>
        <v>Project-U#8-communication system-10572</v>
      </c>
      <c r="C1509" s="53" t="str">
        <f t="shared" si="903"/>
        <v>N.A.</v>
      </c>
      <c r="D1509" s="403" t="str">
        <f t="shared" si="903"/>
        <v>-</v>
      </c>
      <c r="E1509" s="118">
        <f t="shared" si="903"/>
        <v>0</v>
      </c>
      <c r="F1509" s="404">
        <f t="shared" si="837"/>
        <v>1.92531E-3</v>
      </c>
      <c r="G1509" s="404">
        <f t="shared" si="838"/>
        <v>0</v>
      </c>
      <c r="H1509" s="404">
        <f t="shared" si="840"/>
        <v>1.92531E-3</v>
      </c>
      <c r="I1509" s="404">
        <f>'F4.2'!X329</f>
        <v>0</v>
      </c>
      <c r="J1509" s="404">
        <f>'F4.2'!AW329</f>
        <v>0</v>
      </c>
      <c r="K1509" s="405"/>
      <c r="L1509" s="405"/>
      <c r="M1509" s="404">
        <f t="shared" ref="M1509:M1572" si="904">SUM(J1509:L1509)</f>
        <v>0</v>
      </c>
      <c r="N1509" s="404">
        <f t="shared" si="841"/>
        <v>1.92531E-3</v>
      </c>
    </row>
    <row r="1510" spans="1:14" hidden="1" outlineLevel="1">
      <c r="A1510" s="68">
        <f t="shared" ref="A1510:E1510" si="905">A1117</f>
        <v>96</v>
      </c>
      <c r="B1510" s="123" t="str">
        <f t="shared" si="905"/>
        <v>Project-U#8-UPS INVERTORS-10563</v>
      </c>
      <c r="C1510" s="53" t="str">
        <f t="shared" si="905"/>
        <v>N.A.</v>
      </c>
      <c r="D1510" s="403" t="str">
        <f t="shared" si="905"/>
        <v>-</v>
      </c>
      <c r="E1510" s="118">
        <f t="shared" si="905"/>
        <v>0</v>
      </c>
      <c r="F1510" s="404">
        <f t="shared" ref="F1510:F1573" si="906">F1117+I1117</f>
        <v>5.1465199999999999E-4</v>
      </c>
      <c r="G1510" s="404">
        <f t="shared" ref="G1510:G1573" si="907">G1117+M1117</f>
        <v>0</v>
      </c>
      <c r="H1510" s="404">
        <f t="shared" si="840"/>
        <v>5.1465199999999999E-4</v>
      </c>
      <c r="I1510" s="404">
        <f>'F4.2'!X330</f>
        <v>0</v>
      </c>
      <c r="J1510" s="404">
        <f>'F4.2'!AW330</f>
        <v>0</v>
      </c>
      <c r="K1510" s="405"/>
      <c r="L1510" s="405"/>
      <c r="M1510" s="404">
        <f t="shared" si="904"/>
        <v>0</v>
      </c>
      <c r="N1510" s="404">
        <f t="shared" si="841"/>
        <v>5.1465199999999999E-4</v>
      </c>
    </row>
    <row r="1511" spans="1:14" hidden="1" outlineLevel="1">
      <c r="A1511" s="68">
        <f t="shared" ref="A1511:E1511" si="908">A1118</f>
        <v>97</v>
      </c>
      <c r="B1511" s="123" t="str">
        <f t="shared" si="908"/>
        <v>Project-U#8-UPS ACDS-10563</v>
      </c>
      <c r="C1511" s="53" t="str">
        <f t="shared" si="908"/>
        <v>N.A.</v>
      </c>
      <c r="D1511" s="403" t="str">
        <f t="shared" si="908"/>
        <v>-</v>
      </c>
      <c r="E1511" s="118">
        <f t="shared" si="908"/>
        <v>0</v>
      </c>
      <c r="F1511" s="404">
        <f t="shared" si="906"/>
        <v>8.9956000000000004E-5</v>
      </c>
      <c r="G1511" s="404">
        <f t="shared" si="907"/>
        <v>0</v>
      </c>
      <c r="H1511" s="404">
        <f t="shared" ref="H1511:H1574" si="909">F1511-G1511</f>
        <v>8.9956000000000004E-5</v>
      </c>
      <c r="I1511" s="404">
        <f>'F4.2'!X331</f>
        <v>0</v>
      </c>
      <c r="J1511" s="404">
        <f>'F4.2'!AW331</f>
        <v>0</v>
      </c>
      <c r="K1511" s="405"/>
      <c r="L1511" s="405"/>
      <c r="M1511" s="404">
        <f t="shared" si="904"/>
        <v>0</v>
      </c>
      <c r="N1511" s="404">
        <f t="shared" ref="N1511:N1574" si="910">H1511+I1511-M1511</f>
        <v>8.9956000000000004E-5</v>
      </c>
    </row>
    <row r="1512" spans="1:14" hidden="1" outlineLevel="1">
      <c r="A1512" s="68">
        <f t="shared" ref="A1512:E1512" si="911">A1119</f>
        <v>98</v>
      </c>
      <c r="B1512" s="123" t="str">
        <f t="shared" si="911"/>
        <v>Project-U#8-UPS BATTERIRERS-10563</v>
      </c>
      <c r="C1512" s="53" t="str">
        <f t="shared" si="911"/>
        <v>N.A.</v>
      </c>
      <c r="D1512" s="403" t="str">
        <f t="shared" si="911"/>
        <v>-</v>
      </c>
      <c r="E1512" s="118">
        <f t="shared" si="911"/>
        <v>0</v>
      </c>
      <c r="F1512" s="404">
        <f t="shared" si="906"/>
        <v>5.1465199999999999E-4</v>
      </c>
      <c r="G1512" s="404">
        <f t="shared" si="907"/>
        <v>0</v>
      </c>
      <c r="H1512" s="404">
        <f t="shared" si="909"/>
        <v>5.1465199999999999E-4</v>
      </c>
      <c r="I1512" s="404">
        <f>'F4.2'!X332</f>
        <v>0</v>
      </c>
      <c r="J1512" s="404">
        <f>'F4.2'!AW332</f>
        <v>0</v>
      </c>
      <c r="K1512" s="405"/>
      <c r="L1512" s="405"/>
      <c r="M1512" s="404">
        <f t="shared" si="904"/>
        <v>0</v>
      </c>
      <c r="N1512" s="404">
        <f t="shared" si="910"/>
        <v>5.1465199999999999E-4</v>
      </c>
    </row>
    <row r="1513" spans="1:14" hidden="1" outlineLevel="1">
      <c r="A1513" s="68">
        <f t="shared" ref="A1513:E1513" si="912">A1120</f>
        <v>99</v>
      </c>
      <c r="B1513" s="123" t="str">
        <f t="shared" si="912"/>
        <v>Project-U#8-24V BATTERY CHARGERS (SGTG)-10563</v>
      </c>
      <c r="C1513" s="53" t="str">
        <f t="shared" si="912"/>
        <v>N.A.</v>
      </c>
      <c r="D1513" s="403" t="str">
        <f t="shared" si="912"/>
        <v>-</v>
      </c>
      <c r="E1513" s="118">
        <f t="shared" si="912"/>
        <v>0</v>
      </c>
      <c r="F1513" s="404">
        <f t="shared" si="906"/>
        <v>2.28734E-4</v>
      </c>
      <c r="G1513" s="404">
        <f t="shared" si="907"/>
        <v>0</v>
      </c>
      <c r="H1513" s="404">
        <f t="shared" si="909"/>
        <v>2.28734E-4</v>
      </c>
      <c r="I1513" s="404">
        <f>'F4.2'!X333</f>
        <v>0</v>
      </c>
      <c r="J1513" s="404">
        <f>'F4.2'!AW333</f>
        <v>0</v>
      </c>
      <c r="K1513" s="405"/>
      <c r="L1513" s="405"/>
      <c r="M1513" s="404">
        <f t="shared" si="904"/>
        <v>0</v>
      </c>
      <c r="N1513" s="404">
        <f t="shared" si="910"/>
        <v>2.28734E-4</v>
      </c>
    </row>
    <row r="1514" spans="1:14" hidden="1" outlineLevel="1">
      <c r="A1514" s="68">
        <f t="shared" ref="A1514:E1514" si="913">A1121</f>
        <v>100</v>
      </c>
      <c r="B1514" s="123" t="str">
        <f t="shared" si="913"/>
        <v>Project-U#8-24V BATTERY CHARGERS (BOP)-10563</v>
      </c>
      <c r="C1514" s="53" t="str">
        <f t="shared" si="913"/>
        <v>N.A.</v>
      </c>
      <c r="D1514" s="403" t="str">
        <f t="shared" si="913"/>
        <v>-</v>
      </c>
      <c r="E1514" s="118">
        <f t="shared" si="913"/>
        <v>0</v>
      </c>
      <c r="F1514" s="404">
        <f t="shared" si="906"/>
        <v>2.28734E-4</v>
      </c>
      <c r="G1514" s="404">
        <f t="shared" si="907"/>
        <v>0</v>
      </c>
      <c r="H1514" s="404">
        <f t="shared" si="909"/>
        <v>2.28734E-4</v>
      </c>
      <c r="I1514" s="404">
        <f>'F4.2'!X334</f>
        <v>0</v>
      </c>
      <c r="J1514" s="404">
        <f>'F4.2'!AW334</f>
        <v>0</v>
      </c>
      <c r="K1514" s="405"/>
      <c r="L1514" s="405"/>
      <c r="M1514" s="404">
        <f t="shared" si="904"/>
        <v>0</v>
      </c>
      <c r="N1514" s="404">
        <f t="shared" si="910"/>
        <v>2.28734E-4</v>
      </c>
    </row>
    <row r="1515" spans="1:14" hidden="1" outlineLevel="1">
      <c r="A1515" s="68">
        <f t="shared" ref="A1515:E1515" si="914">A1122</f>
        <v>101</v>
      </c>
      <c r="B1515" s="123" t="str">
        <f t="shared" si="914"/>
        <v>Project-U#8-BATTERIS FOR (SGTG)-10563</v>
      </c>
      <c r="C1515" s="53" t="str">
        <f t="shared" si="914"/>
        <v>N.A.</v>
      </c>
      <c r="D1515" s="403" t="str">
        <f t="shared" si="914"/>
        <v>-</v>
      </c>
      <c r="E1515" s="118">
        <f t="shared" si="914"/>
        <v>0</v>
      </c>
      <c r="F1515" s="404">
        <f t="shared" si="906"/>
        <v>2.28734E-4</v>
      </c>
      <c r="G1515" s="404">
        <f t="shared" si="907"/>
        <v>0</v>
      </c>
      <c r="H1515" s="404">
        <f t="shared" si="909"/>
        <v>2.28734E-4</v>
      </c>
      <c r="I1515" s="404">
        <f>'F4.2'!X335</f>
        <v>0</v>
      </c>
      <c r="J1515" s="404">
        <f>'F4.2'!AW335</f>
        <v>0</v>
      </c>
      <c r="K1515" s="405"/>
      <c r="L1515" s="405"/>
      <c r="M1515" s="404">
        <f t="shared" si="904"/>
        <v>0</v>
      </c>
      <c r="N1515" s="404">
        <f t="shared" si="910"/>
        <v>2.28734E-4</v>
      </c>
    </row>
    <row r="1516" spans="1:14" hidden="1" outlineLevel="1">
      <c r="A1516" s="68">
        <f t="shared" ref="A1516:E1516" si="915">A1123</f>
        <v>102</v>
      </c>
      <c r="B1516" s="123" t="str">
        <f t="shared" si="915"/>
        <v>Project-U#8-BATTERIS FOR (BOP)-10563</v>
      </c>
      <c r="C1516" s="53" t="str">
        <f t="shared" si="915"/>
        <v>N.A.</v>
      </c>
      <c r="D1516" s="403" t="str">
        <f t="shared" si="915"/>
        <v>-</v>
      </c>
      <c r="E1516" s="118">
        <f t="shared" si="915"/>
        <v>0</v>
      </c>
      <c r="F1516" s="404">
        <f t="shared" si="906"/>
        <v>2.28734E-4</v>
      </c>
      <c r="G1516" s="404">
        <f t="shared" si="907"/>
        <v>0</v>
      </c>
      <c r="H1516" s="404">
        <f t="shared" si="909"/>
        <v>2.28734E-4</v>
      </c>
      <c r="I1516" s="404">
        <f>'F4.2'!X336</f>
        <v>0</v>
      </c>
      <c r="J1516" s="404">
        <f>'F4.2'!AW336</f>
        <v>0</v>
      </c>
      <c r="K1516" s="405"/>
      <c r="L1516" s="405"/>
      <c r="M1516" s="404">
        <f t="shared" si="904"/>
        <v>0</v>
      </c>
      <c r="N1516" s="404">
        <f t="shared" si="910"/>
        <v>2.28734E-4</v>
      </c>
    </row>
    <row r="1517" spans="1:14" hidden="1" outlineLevel="1">
      <c r="A1517" s="68">
        <f t="shared" ref="A1517:E1517" si="916">A1124</f>
        <v>103</v>
      </c>
      <c r="B1517" s="123" t="str">
        <f t="shared" si="916"/>
        <v>Project-U#8-DCDB(SGTG)-10563</v>
      </c>
      <c r="C1517" s="53" t="str">
        <f t="shared" si="916"/>
        <v>N.A.</v>
      </c>
      <c r="D1517" s="403" t="str">
        <f t="shared" si="916"/>
        <v>-</v>
      </c>
      <c r="E1517" s="118">
        <f t="shared" si="916"/>
        <v>0</v>
      </c>
      <c r="F1517" s="404">
        <f t="shared" si="906"/>
        <v>5.7182999999999998E-5</v>
      </c>
      <c r="G1517" s="404">
        <f t="shared" si="907"/>
        <v>0</v>
      </c>
      <c r="H1517" s="404">
        <f t="shared" si="909"/>
        <v>5.7182999999999998E-5</v>
      </c>
      <c r="I1517" s="404">
        <f>'F4.2'!X337</f>
        <v>0</v>
      </c>
      <c r="J1517" s="404">
        <f>'F4.2'!AW337</f>
        <v>0</v>
      </c>
      <c r="K1517" s="405"/>
      <c r="L1517" s="405"/>
      <c r="M1517" s="404">
        <f t="shared" si="904"/>
        <v>0</v>
      </c>
      <c r="N1517" s="404">
        <f t="shared" si="910"/>
        <v>5.7182999999999998E-5</v>
      </c>
    </row>
    <row r="1518" spans="1:14" hidden="1" outlineLevel="1">
      <c r="A1518" s="68">
        <f t="shared" ref="A1518:E1518" si="917">A1125</f>
        <v>104</v>
      </c>
      <c r="B1518" s="123" t="str">
        <f t="shared" si="917"/>
        <v>Project-U#8-DCDB(BOP)-10563</v>
      </c>
      <c r="C1518" s="53" t="str">
        <f t="shared" si="917"/>
        <v>N.A.</v>
      </c>
      <c r="D1518" s="403" t="str">
        <f t="shared" si="917"/>
        <v>-</v>
      </c>
      <c r="E1518" s="118">
        <f t="shared" si="917"/>
        <v>0</v>
      </c>
      <c r="F1518" s="404">
        <f t="shared" si="906"/>
        <v>5.7182999999999998E-5</v>
      </c>
      <c r="G1518" s="404">
        <f t="shared" si="907"/>
        <v>0</v>
      </c>
      <c r="H1518" s="404">
        <f t="shared" si="909"/>
        <v>5.7182999999999998E-5</v>
      </c>
      <c r="I1518" s="404">
        <f>'F4.2'!X338</f>
        <v>0</v>
      </c>
      <c r="J1518" s="404">
        <f>'F4.2'!AW338</f>
        <v>0</v>
      </c>
      <c r="K1518" s="405"/>
      <c r="L1518" s="405"/>
      <c r="M1518" s="404">
        <f t="shared" si="904"/>
        <v>0</v>
      </c>
      <c r="N1518" s="404">
        <f t="shared" si="910"/>
        <v>5.7182999999999998E-5</v>
      </c>
    </row>
    <row r="1519" spans="1:14" hidden="1" outlineLevel="1">
      <c r="A1519" s="68">
        <f t="shared" ref="A1519:E1519" si="918">A1126</f>
        <v>105</v>
      </c>
      <c r="B1519" s="123" t="str">
        <f t="shared" si="918"/>
        <v>Project-U#8-Controls &amp; Instru. for Main Plant(BTG)</v>
      </c>
      <c r="C1519" s="53" t="str">
        <f t="shared" si="918"/>
        <v>N.A.</v>
      </c>
      <c r="D1519" s="403" t="str">
        <f t="shared" si="918"/>
        <v>-</v>
      </c>
      <c r="E1519" s="118">
        <f t="shared" si="918"/>
        <v>0</v>
      </c>
      <c r="F1519" s="404">
        <f t="shared" si="906"/>
        <v>4.4292073000000001E-2</v>
      </c>
      <c r="G1519" s="404">
        <f t="shared" si="907"/>
        <v>0</v>
      </c>
      <c r="H1519" s="404">
        <f t="shared" si="909"/>
        <v>4.4292073000000001E-2</v>
      </c>
      <c r="I1519" s="404">
        <f>'F4.2'!X339</f>
        <v>0</v>
      </c>
      <c r="J1519" s="404">
        <f>'F4.2'!AW339</f>
        <v>0</v>
      </c>
      <c r="K1519" s="405"/>
      <c r="L1519" s="405"/>
      <c r="M1519" s="404">
        <f t="shared" si="904"/>
        <v>0</v>
      </c>
      <c r="N1519" s="404">
        <f t="shared" si="910"/>
        <v>4.4292073000000001E-2</v>
      </c>
    </row>
    <row r="1520" spans="1:14" hidden="1" outlineLevel="1">
      <c r="A1520" s="68">
        <f t="shared" ref="A1520:E1520" si="919">A1127</f>
        <v>106</v>
      </c>
      <c r="B1520" s="123" t="str">
        <f t="shared" si="919"/>
        <v>Project-U#8-CW Chlorination system-10509</v>
      </c>
      <c r="C1520" s="53" t="str">
        <f t="shared" si="919"/>
        <v>N.A.</v>
      </c>
      <c r="D1520" s="403" t="str">
        <f t="shared" si="919"/>
        <v>-</v>
      </c>
      <c r="E1520" s="118">
        <f t="shared" si="919"/>
        <v>0</v>
      </c>
      <c r="F1520" s="404">
        <f t="shared" si="906"/>
        <v>1.1973800000000001E-3</v>
      </c>
      <c r="G1520" s="404">
        <f t="shared" si="907"/>
        <v>0</v>
      </c>
      <c r="H1520" s="404">
        <f t="shared" si="909"/>
        <v>1.1973800000000001E-3</v>
      </c>
      <c r="I1520" s="404">
        <f>'F4.2'!X340</f>
        <v>0</v>
      </c>
      <c r="J1520" s="404">
        <f>'F4.2'!AW340</f>
        <v>0</v>
      </c>
      <c r="K1520" s="405"/>
      <c r="L1520" s="405"/>
      <c r="M1520" s="404">
        <f t="shared" si="904"/>
        <v>0</v>
      </c>
      <c r="N1520" s="404">
        <f t="shared" si="910"/>
        <v>1.1973800000000001E-3</v>
      </c>
    </row>
    <row r="1521" spans="1:14" hidden="1" outlineLevel="1">
      <c r="A1521" s="68">
        <f t="shared" ref="A1521:E1521" si="920">A1128</f>
        <v>107</v>
      </c>
      <c r="B1521" s="123" t="str">
        <f t="shared" si="920"/>
        <v>Project-U#8-D.G.SET-10509</v>
      </c>
      <c r="C1521" s="53" t="str">
        <f t="shared" si="920"/>
        <v>N.A.</v>
      </c>
      <c r="D1521" s="403" t="str">
        <f t="shared" si="920"/>
        <v>-</v>
      </c>
      <c r="E1521" s="118">
        <f t="shared" si="920"/>
        <v>0</v>
      </c>
      <c r="F1521" s="404">
        <f t="shared" si="906"/>
        <v>3.7894E-5</v>
      </c>
      <c r="G1521" s="404">
        <f t="shared" si="907"/>
        <v>0</v>
      </c>
      <c r="H1521" s="404">
        <f t="shared" si="909"/>
        <v>3.7894E-5</v>
      </c>
      <c r="I1521" s="404">
        <f>'F4.2'!X341</f>
        <v>0</v>
      </c>
      <c r="J1521" s="404">
        <f>'F4.2'!AW341</f>
        <v>0</v>
      </c>
      <c r="K1521" s="405"/>
      <c r="L1521" s="405"/>
      <c r="M1521" s="404">
        <f t="shared" si="904"/>
        <v>0</v>
      </c>
      <c r="N1521" s="404">
        <f t="shared" si="910"/>
        <v>3.7894E-5</v>
      </c>
    </row>
    <row r="1522" spans="1:14" hidden="1" outlineLevel="1">
      <c r="A1522" s="68">
        <f t="shared" ref="A1522:E1522" si="921">A1129</f>
        <v>108</v>
      </c>
      <c r="B1522" s="123" t="str">
        <f t="shared" si="921"/>
        <v>Project-U#8-D.M.Water System-10509</v>
      </c>
      <c r="C1522" s="53" t="str">
        <f t="shared" si="921"/>
        <v>N.A.</v>
      </c>
      <c r="D1522" s="403" t="str">
        <f t="shared" si="921"/>
        <v>-</v>
      </c>
      <c r="E1522" s="118">
        <f t="shared" si="921"/>
        <v>0</v>
      </c>
      <c r="F1522" s="404">
        <f t="shared" si="906"/>
        <v>5.7850250000000001E-3</v>
      </c>
      <c r="G1522" s="404">
        <f t="shared" si="907"/>
        <v>0</v>
      </c>
      <c r="H1522" s="404">
        <f t="shared" si="909"/>
        <v>5.7850250000000001E-3</v>
      </c>
      <c r="I1522" s="404">
        <f>'F4.2'!X342</f>
        <v>0</v>
      </c>
      <c r="J1522" s="404">
        <f>'F4.2'!AW342</f>
        <v>0</v>
      </c>
      <c r="K1522" s="405"/>
      <c r="L1522" s="405"/>
      <c r="M1522" s="404">
        <f t="shared" si="904"/>
        <v>0</v>
      </c>
      <c r="N1522" s="404">
        <f t="shared" si="910"/>
        <v>5.7850250000000001E-3</v>
      </c>
    </row>
    <row r="1523" spans="1:14" hidden="1" outlineLevel="1">
      <c r="A1523" s="68">
        <f t="shared" ref="A1523:E1523" si="922">A1130</f>
        <v>109</v>
      </c>
      <c r="B1523" s="123" t="str">
        <f t="shared" si="922"/>
        <v>Project-U#8-DG set- Manadatory Spares-10509</v>
      </c>
      <c r="C1523" s="53" t="str">
        <f t="shared" si="922"/>
        <v>N.A.</v>
      </c>
      <c r="D1523" s="403" t="str">
        <f t="shared" si="922"/>
        <v>-</v>
      </c>
      <c r="E1523" s="118">
        <f t="shared" si="922"/>
        <v>0</v>
      </c>
      <c r="F1523" s="404">
        <f t="shared" si="906"/>
        <v>2.5003999999999998E-4</v>
      </c>
      <c r="G1523" s="404">
        <f t="shared" si="907"/>
        <v>0</v>
      </c>
      <c r="H1523" s="404">
        <f t="shared" si="909"/>
        <v>2.5003999999999998E-4</v>
      </c>
      <c r="I1523" s="404">
        <f>'F4.2'!X343</f>
        <v>0</v>
      </c>
      <c r="J1523" s="404">
        <f>'F4.2'!AW343</f>
        <v>0</v>
      </c>
      <c r="K1523" s="405"/>
      <c r="L1523" s="405"/>
      <c r="M1523" s="404">
        <f t="shared" si="904"/>
        <v>0</v>
      </c>
      <c r="N1523" s="404">
        <f t="shared" si="910"/>
        <v>2.5003999999999998E-4</v>
      </c>
    </row>
    <row r="1524" spans="1:14" hidden="1" outlineLevel="1">
      <c r="A1524" s="68">
        <f t="shared" ref="A1524:E1524" si="923">A1131</f>
        <v>110</v>
      </c>
      <c r="B1524" s="123" t="str">
        <f t="shared" si="923"/>
        <v>Project-U#8-DG Set Room cum Air Compressor House</v>
      </c>
      <c r="C1524" s="53" t="str">
        <f t="shared" si="923"/>
        <v>N.A.</v>
      </c>
      <c r="D1524" s="403" t="str">
        <f t="shared" si="923"/>
        <v>-</v>
      </c>
      <c r="E1524" s="118">
        <f t="shared" si="923"/>
        <v>0</v>
      </c>
      <c r="F1524" s="404">
        <f t="shared" si="906"/>
        <v>5.5794089999999996E-3</v>
      </c>
      <c r="G1524" s="404">
        <f t="shared" si="907"/>
        <v>0</v>
      </c>
      <c r="H1524" s="404">
        <f t="shared" si="909"/>
        <v>5.5794089999999996E-3</v>
      </c>
      <c r="I1524" s="404">
        <f>'F4.2'!X344</f>
        <v>0</v>
      </c>
      <c r="J1524" s="404">
        <f>'F4.2'!AW344</f>
        <v>0</v>
      </c>
      <c r="K1524" s="405"/>
      <c r="L1524" s="405"/>
      <c r="M1524" s="404">
        <f t="shared" si="904"/>
        <v>0</v>
      </c>
      <c r="N1524" s="404">
        <f t="shared" si="910"/>
        <v>5.5794089999999996E-3</v>
      </c>
    </row>
    <row r="1525" spans="1:14" hidden="1" outlineLevel="1">
      <c r="A1525" s="68">
        <f t="shared" ref="A1525:E1525" si="924">A1132</f>
        <v>111</v>
      </c>
      <c r="B1525" s="123" t="str">
        <f t="shared" si="924"/>
        <v>Project-U#8-Steel for TechnologicalStructure-10501</v>
      </c>
      <c r="C1525" s="53" t="str">
        <f t="shared" si="924"/>
        <v>N.A.</v>
      </c>
      <c r="D1525" s="403" t="str">
        <f t="shared" si="924"/>
        <v>-</v>
      </c>
      <c r="E1525" s="118">
        <f t="shared" si="924"/>
        <v>0</v>
      </c>
      <c r="F1525" s="404">
        <f t="shared" si="906"/>
        <v>0.14835727600000001</v>
      </c>
      <c r="G1525" s="404">
        <f t="shared" si="907"/>
        <v>0</v>
      </c>
      <c r="H1525" s="404">
        <f t="shared" si="909"/>
        <v>0.14835727600000001</v>
      </c>
      <c r="I1525" s="404">
        <f>'F4.2'!X345</f>
        <v>0</v>
      </c>
      <c r="J1525" s="404">
        <f>'F4.2'!AW345</f>
        <v>0</v>
      </c>
      <c r="K1525" s="405"/>
      <c r="L1525" s="405"/>
      <c r="M1525" s="404">
        <f t="shared" si="904"/>
        <v>0</v>
      </c>
      <c r="N1525" s="404">
        <f t="shared" si="910"/>
        <v>0.14835727600000001</v>
      </c>
    </row>
    <row r="1526" spans="1:14" hidden="1" outlineLevel="1">
      <c r="A1526" s="68">
        <f t="shared" ref="A1526:E1526" si="925">A1133</f>
        <v>112</v>
      </c>
      <c r="B1526" s="123" t="str">
        <f t="shared" si="925"/>
        <v>Project-U#8-Electrical Package for BOP-10509</v>
      </c>
      <c r="C1526" s="53" t="str">
        <f t="shared" si="925"/>
        <v>N.A.</v>
      </c>
      <c r="D1526" s="403" t="str">
        <f t="shared" si="925"/>
        <v>-</v>
      </c>
      <c r="E1526" s="118">
        <f t="shared" si="925"/>
        <v>0</v>
      </c>
      <c r="F1526" s="404">
        <f t="shared" si="906"/>
        <v>2.4904469999999998E-3</v>
      </c>
      <c r="G1526" s="404">
        <f t="shared" si="907"/>
        <v>0</v>
      </c>
      <c r="H1526" s="404">
        <f t="shared" si="909"/>
        <v>2.4904469999999998E-3</v>
      </c>
      <c r="I1526" s="404">
        <f>'F4.2'!X346</f>
        <v>0</v>
      </c>
      <c r="J1526" s="404">
        <f>'F4.2'!AW346</f>
        <v>0</v>
      </c>
      <c r="K1526" s="405"/>
      <c r="L1526" s="405"/>
      <c r="M1526" s="404">
        <f t="shared" si="904"/>
        <v>0</v>
      </c>
      <c r="N1526" s="404">
        <f t="shared" si="910"/>
        <v>2.4904469999999998E-3</v>
      </c>
    </row>
    <row r="1527" spans="1:14" hidden="1" outlineLevel="1">
      <c r="A1527" s="68">
        <f t="shared" ref="A1527:E1527" si="926">A1134</f>
        <v>113</v>
      </c>
      <c r="B1527" s="123" t="str">
        <f t="shared" si="926"/>
        <v>Project-U#8-Electrical CHARGES-10509</v>
      </c>
      <c r="C1527" s="53" t="str">
        <f t="shared" si="926"/>
        <v>N.A.</v>
      </c>
      <c r="D1527" s="403" t="str">
        <f t="shared" si="926"/>
        <v>-</v>
      </c>
      <c r="E1527" s="118">
        <f t="shared" si="926"/>
        <v>0</v>
      </c>
      <c r="F1527" s="404">
        <f t="shared" si="906"/>
        <v>4.1155000000000002E-5</v>
      </c>
      <c r="G1527" s="404">
        <f t="shared" si="907"/>
        <v>0</v>
      </c>
      <c r="H1527" s="404">
        <f t="shared" si="909"/>
        <v>4.1155000000000002E-5</v>
      </c>
      <c r="I1527" s="404">
        <f>'F4.2'!X347</f>
        <v>0</v>
      </c>
      <c r="J1527" s="404">
        <f>'F4.2'!AW347</f>
        <v>0</v>
      </c>
      <c r="K1527" s="405"/>
      <c r="L1527" s="405"/>
      <c r="M1527" s="404">
        <f t="shared" si="904"/>
        <v>0</v>
      </c>
      <c r="N1527" s="404">
        <f t="shared" si="910"/>
        <v>4.1155000000000002E-5</v>
      </c>
    </row>
    <row r="1528" spans="1:14" hidden="1" outlineLevel="1">
      <c r="A1528" s="68">
        <f t="shared" ref="A1528:E1528" si="927">A1135</f>
        <v>114</v>
      </c>
      <c r="B1528" s="123" t="str">
        <f t="shared" si="927"/>
        <v>Project-U#8-Electrical Package for BOP-Mandatory</v>
      </c>
      <c r="C1528" s="53" t="str">
        <f t="shared" si="927"/>
        <v>N.A.</v>
      </c>
      <c r="D1528" s="403" t="str">
        <f t="shared" si="927"/>
        <v>-</v>
      </c>
      <c r="E1528" s="118">
        <f t="shared" si="927"/>
        <v>0</v>
      </c>
      <c r="F1528" s="404">
        <f t="shared" si="906"/>
        <v>2.7569600000000002E-4</v>
      </c>
      <c r="G1528" s="404">
        <f t="shared" si="907"/>
        <v>0</v>
      </c>
      <c r="H1528" s="404">
        <f t="shared" si="909"/>
        <v>2.7569600000000002E-4</v>
      </c>
      <c r="I1528" s="404">
        <f>'F4.2'!X348</f>
        <v>0</v>
      </c>
      <c r="J1528" s="404">
        <f>'F4.2'!AW348</f>
        <v>0</v>
      </c>
      <c r="K1528" s="405"/>
      <c r="L1528" s="405"/>
      <c r="M1528" s="404">
        <f t="shared" si="904"/>
        <v>0</v>
      </c>
      <c r="N1528" s="404">
        <f t="shared" si="910"/>
        <v>2.7569600000000002E-4</v>
      </c>
    </row>
    <row r="1529" spans="1:14" hidden="1" outlineLevel="1">
      <c r="A1529" s="68">
        <f t="shared" ref="A1529:E1529" si="928">A1136</f>
        <v>115</v>
      </c>
      <c r="B1529" s="123" t="str">
        <f t="shared" si="928"/>
        <v>Project-U#8-Fire Protection, Alarm &amp; Detection</v>
      </c>
      <c r="C1529" s="53" t="str">
        <f t="shared" si="928"/>
        <v>N.A.</v>
      </c>
      <c r="D1529" s="403" t="str">
        <f t="shared" si="928"/>
        <v>-</v>
      </c>
      <c r="E1529" s="118">
        <f t="shared" si="928"/>
        <v>0</v>
      </c>
      <c r="F1529" s="404">
        <f t="shared" si="906"/>
        <v>7.1787910000000003E-3</v>
      </c>
      <c r="G1529" s="404">
        <f t="shared" si="907"/>
        <v>0</v>
      </c>
      <c r="H1529" s="404">
        <f t="shared" si="909"/>
        <v>7.1787910000000003E-3</v>
      </c>
      <c r="I1529" s="404">
        <f>'F4.2'!X349</f>
        <v>0</v>
      </c>
      <c r="J1529" s="404">
        <f>'F4.2'!AW349</f>
        <v>0</v>
      </c>
      <c r="K1529" s="405"/>
      <c r="L1529" s="405"/>
      <c r="M1529" s="404">
        <f t="shared" si="904"/>
        <v>0</v>
      </c>
      <c r="N1529" s="404">
        <f t="shared" si="910"/>
        <v>7.1787910000000003E-3</v>
      </c>
    </row>
    <row r="1530" spans="1:14" hidden="1" outlineLevel="1">
      <c r="A1530" s="68">
        <f t="shared" ref="A1530:E1530" si="929">A1137</f>
        <v>116</v>
      </c>
      <c r="B1530" s="123" t="str">
        <f t="shared" si="929"/>
        <v>Project-U#8-Fuel Oil Pump House-10516</v>
      </c>
      <c r="C1530" s="53" t="str">
        <f t="shared" si="929"/>
        <v>N.A.</v>
      </c>
      <c r="D1530" s="403" t="str">
        <f t="shared" si="929"/>
        <v>-</v>
      </c>
      <c r="E1530" s="118">
        <f t="shared" si="929"/>
        <v>0</v>
      </c>
      <c r="F1530" s="404">
        <f t="shared" si="906"/>
        <v>4.0925400000000004E-3</v>
      </c>
      <c r="G1530" s="404">
        <f t="shared" si="907"/>
        <v>0</v>
      </c>
      <c r="H1530" s="404">
        <f t="shared" si="909"/>
        <v>4.0925400000000004E-3</v>
      </c>
      <c r="I1530" s="404">
        <f>'F4.2'!X350</f>
        <v>0</v>
      </c>
      <c r="J1530" s="404">
        <f>'F4.2'!AW350</f>
        <v>0</v>
      </c>
      <c r="K1530" s="405"/>
      <c r="L1530" s="405"/>
      <c r="M1530" s="404">
        <f t="shared" si="904"/>
        <v>0</v>
      </c>
      <c r="N1530" s="404">
        <f t="shared" si="910"/>
        <v>4.0925400000000004E-3</v>
      </c>
    </row>
    <row r="1531" spans="1:14" hidden="1" outlineLevel="1">
      <c r="A1531" s="68">
        <f t="shared" ref="A1531:E1531" si="930">A1138</f>
        <v>117</v>
      </c>
      <c r="B1531" s="123" t="str">
        <f t="shared" si="930"/>
        <v>Project-U#8-Generator Transformer-10541</v>
      </c>
      <c r="C1531" s="53" t="str">
        <f t="shared" si="930"/>
        <v>N.A.</v>
      </c>
      <c r="D1531" s="403" t="str">
        <f t="shared" si="930"/>
        <v>-</v>
      </c>
      <c r="E1531" s="118">
        <f t="shared" si="930"/>
        <v>0</v>
      </c>
      <c r="F1531" s="404">
        <f t="shared" si="906"/>
        <v>1.2655415999999999E-2</v>
      </c>
      <c r="G1531" s="404">
        <f t="shared" si="907"/>
        <v>0</v>
      </c>
      <c r="H1531" s="404">
        <f t="shared" si="909"/>
        <v>1.2655415999999999E-2</v>
      </c>
      <c r="I1531" s="404">
        <f>'F4.2'!X351</f>
        <v>0</v>
      </c>
      <c r="J1531" s="404">
        <f>'F4.2'!AW351</f>
        <v>0</v>
      </c>
      <c r="K1531" s="405"/>
      <c r="L1531" s="405"/>
      <c r="M1531" s="404">
        <f t="shared" si="904"/>
        <v>0</v>
      </c>
      <c r="N1531" s="404">
        <f t="shared" si="910"/>
        <v>1.2655415999999999E-2</v>
      </c>
    </row>
    <row r="1532" spans="1:14" hidden="1" outlineLevel="1">
      <c r="A1532" s="68">
        <f t="shared" ref="A1532:E1532" si="931">A1139</f>
        <v>118</v>
      </c>
      <c r="B1532" s="123" t="str">
        <f t="shared" si="931"/>
        <v>Project-U#8-Generator/Transformer protection</v>
      </c>
      <c r="C1532" s="53" t="str">
        <f t="shared" si="931"/>
        <v>N.A.</v>
      </c>
      <c r="D1532" s="403" t="str">
        <f t="shared" si="931"/>
        <v>-</v>
      </c>
      <c r="E1532" s="118">
        <f t="shared" si="931"/>
        <v>0</v>
      </c>
      <c r="F1532" s="404">
        <f t="shared" si="906"/>
        <v>2.45393E-4</v>
      </c>
      <c r="G1532" s="404">
        <f t="shared" si="907"/>
        <v>0</v>
      </c>
      <c r="H1532" s="404">
        <f t="shared" si="909"/>
        <v>2.45393E-4</v>
      </c>
      <c r="I1532" s="404">
        <f>'F4.2'!X352</f>
        <v>0</v>
      </c>
      <c r="J1532" s="404">
        <f>'F4.2'!AW352</f>
        <v>0</v>
      </c>
      <c r="K1532" s="405"/>
      <c r="L1532" s="405"/>
      <c r="M1532" s="404">
        <f t="shared" si="904"/>
        <v>0</v>
      </c>
      <c r="N1532" s="404">
        <f t="shared" si="910"/>
        <v>2.45393E-4</v>
      </c>
    </row>
    <row r="1533" spans="1:14" hidden="1" outlineLevel="1">
      <c r="A1533" s="68">
        <f t="shared" ref="A1533:E1533" si="932">A1140</f>
        <v>119</v>
      </c>
      <c r="B1533" s="123" t="str">
        <f t="shared" si="932"/>
        <v>Project-U#8-H.T.Switchgear for main plant-10561</v>
      </c>
      <c r="C1533" s="53" t="str">
        <f t="shared" si="932"/>
        <v>N.A.</v>
      </c>
      <c r="D1533" s="403" t="str">
        <f t="shared" si="932"/>
        <v>-</v>
      </c>
      <c r="E1533" s="118">
        <f t="shared" si="932"/>
        <v>0</v>
      </c>
      <c r="F1533" s="404">
        <f t="shared" si="906"/>
        <v>2.5188164999999998E-2</v>
      </c>
      <c r="G1533" s="404">
        <f t="shared" si="907"/>
        <v>0</v>
      </c>
      <c r="H1533" s="404">
        <f t="shared" si="909"/>
        <v>2.5188164999999998E-2</v>
      </c>
      <c r="I1533" s="404">
        <f>'F4.2'!X353</f>
        <v>0</v>
      </c>
      <c r="J1533" s="404">
        <f>'F4.2'!AW353</f>
        <v>0</v>
      </c>
      <c r="K1533" s="405"/>
      <c r="L1533" s="405"/>
      <c r="M1533" s="404">
        <f t="shared" si="904"/>
        <v>0</v>
      </c>
      <c r="N1533" s="404">
        <f t="shared" si="910"/>
        <v>2.5188164999999998E-2</v>
      </c>
    </row>
    <row r="1534" spans="1:14" hidden="1" outlineLevel="1">
      <c r="A1534" s="68">
        <f t="shared" ref="A1534:E1534" si="933">A1141</f>
        <v>120</v>
      </c>
      <c r="B1534" s="123" t="str">
        <f t="shared" si="933"/>
        <v>Project-U#8-Indoor &amp; Outdoor plant lighting-10599</v>
      </c>
      <c r="C1534" s="53" t="str">
        <f t="shared" si="933"/>
        <v>N.A.</v>
      </c>
      <c r="D1534" s="403" t="str">
        <f t="shared" si="933"/>
        <v>-</v>
      </c>
      <c r="E1534" s="118">
        <f t="shared" si="933"/>
        <v>0</v>
      </c>
      <c r="F1534" s="404">
        <f t="shared" si="906"/>
        <v>4.0770299999999998E-4</v>
      </c>
      <c r="G1534" s="404">
        <f t="shared" si="907"/>
        <v>0</v>
      </c>
      <c r="H1534" s="404">
        <f t="shared" si="909"/>
        <v>4.0770299999999998E-4</v>
      </c>
      <c r="I1534" s="404">
        <f>'F4.2'!X354</f>
        <v>0</v>
      </c>
      <c r="J1534" s="404">
        <f>'F4.2'!AW354</f>
        <v>0</v>
      </c>
      <c r="K1534" s="405"/>
      <c r="L1534" s="405"/>
      <c r="M1534" s="404">
        <f t="shared" si="904"/>
        <v>0</v>
      </c>
      <c r="N1534" s="404">
        <f t="shared" si="910"/>
        <v>4.0770299999999998E-4</v>
      </c>
    </row>
    <row r="1535" spans="1:14" hidden="1" outlineLevel="1">
      <c r="A1535" s="68">
        <f t="shared" ref="A1535:E1535" si="934">A1142</f>
        <v>121</v>
      </c>
      <c r="B1535" s="123" t="str">
        <f t="shared" si="934"/>
        <v>Project-U#8-L.P.Piping including valves-10509</v>
      </c>
      <c r="C1535" s="53" t="str">
        <f t="shared" si="934"/>
        <v>N.A.</v>
      </c>
      <c r="D1535" s="403" t="str">
        <f t="shared" si="934"/>
        <v>-</v>
      </c>
      <c r="E1535" s="118">
        <f t="shared" si="934"/>
        <v>0</v>
      </c>
      <c r="F1535" s="404">
        <f t="shared" si="906"/>
        <v>3.8246069999999998E-3</v>
      </c>
      <c r="G1535" s="404">
        <f t="shared" si="907"/>
        <v>0</v>
      </c>
      <c r="H1535" s="404">
        <f t="shared" si="909"/>
        <v>3.8246069999999998E-3</v>
      </c>
      <c r="I1535" s="404">
        <f>'F4.2'!X355</f>
        <v>0</v>
      </c>
      <c r="J1535" s="404">
        <f>'F4.2'!AW355</f>
        <v>0</v>
      </c>
      <c r="K1535" s="405"/>
      <c r="L1535" s="405"/>
      <c r="M1535" s="404">
        <f t="shared" si="904"/>
        <v>0</v>
      </c>
      <c r="N1535" s="404">
        <f t="shared" si="910"/>
        <v>3.8246069999999998E-3</v>
      </c>
    </row>
    <row r="1536" spans="1:14" hidden="1" outlineLevel="1">
      <c r="A1536" s="68">
        <f t="shared" ref="A1536:E1536" si="935">A1143</f>
        <v>122</v>
      </c>
      <c r="B1536" s="123" t="str">
        <f t="shared" si="935"/>
        <v>Project-U#8-L.T. Electrical for main plant.-10561</v>
      </c>
      <c r="C1536" s="53" t="str">
        <f t="shared" si="935"/>
        <v>N.A.</v>
      </c>
      <c r="D1536" s="403" t="str">
        <f t="shared" si="935"/>
        <v>-</v>
      </c>
      <c r="E1536" s="118">
        <f t="shared" si="935"/>
        <v>0</v>
      </c>
      <c r="F1536" s="404">
        <f t="shared" si="906"/>
        <v>8.7066999999999998E-5</v>
      </c>
      <c r="G1536" s="404">
        <f t="shared" si="907"/>
        <v>0</v>
      </c>
      <c r="H1536" s="404">
        <f t="shared" si="909"/>
        <v>8.7066999999999998E-5</v>
      </c>
      <c r="I1536" s="404">
        <f>'F4.2'!X356</f>
        <v>0</v>
      </c>
      <c r="J1536" s="404">
        <f>'F4.2'!AW356</f>
        <v>0</v>
      </c>
      <c r="K1536" s="405"/>
      <c r="L1536" s="405"/>
      <c r="M1536" s="404">
        <f t="shared" si="904"/>
        <v>0</v>
      </c>
      <c r="N1536" s="404">
        <f t="shared" si="910"/>
        <v>8.7066999999999998E-5</v>
      </c>
    </row>
    <row r="1537" spans="1:14" hidden="1" outlineLevel="1">
      <c r="A1537" s="68">
        <f t="shared" ref="A1537:E1537" si="936">A1144</f>
        <v>123</v>
      </c>
      <c r="B1537" s="123" t="str">
        <f t="shared" si="936"/>
        <v>Project-U#8-Laying&amp;Termination of HT cables-10561</v>
      </c>
      <c r="C1537" s="53" t="str">
        <f t="shared" si="936"/>
        <v>N.A.</v>
      </c>
      <c r="D1537" s="403" t="str">
        <f t="shared" si="936"/>
        <v>-</v>
      </c>
      <c r="E1537" s="118">
        <f t="shared" si="936"/>
        <v>0</v>
      </c>
      <c r="F1537" s="404">
        <f t="shared" si="906"/>
        <v>8.2310499999999997E-4</v>
      </c>
      <c r="G1537" s="404">
        <f t="shared" si="907"/>
        <v>0</v>
      </c>
      <c r="H1537" s="404">
        <f t="shared" si="909"/>
        <v>8.2310499999999997E-4</v>
      </c>
      <c r="I1537" s="404">
        <f>'F4.2'!X357</f>
        <v>0</v>
      </c>
      <c r="J1537" s="404">
        <f>'F4.2'!AW357</f>
        <v>0</v>
      </c>
      <c r="K1537" s="405"/>
      <c r="L1537" s="405"/>
      <c r="M1537" s="404">
        <f t="shared" si="904"/>
        <v>0</v>
      </c>
      <c r="N1537" s="404">
        <f t="shared" si="910"/>
        <v>8.2310499999999997E-4</v>
      </c>
    </row>
    <row r="1538" spans="1:14" hidden="1" outlineLevel="1">
      <c r="A1538" s="68">
        <f t="shared" ref="A1538:E1538" si="937">A1145</f>
        <v>124</v>
      </c>
      <c r="B1538" s="123" t="str">
        <f t="shared" si="937"/>
        <v>Project-U#8-MainBoiler Structure&amp;foundations-10501</v>
      </c>
      <c r="C1538" s="53" t="str">
        <f t="shared" si="937"/>
        <v>N.A.</v>
      </c>
      <c r="D1538" s="403" t="str">
        <f t="shared" si="937"/>
        <v>-</v>
      </c>
      <c r="E1538" s="118">
        <f t="shared" si="937"/>
        <v>0</v>
      </c>
      <c r="F1538" s="404">
        <f t="shared" si="906"/>
        <v>9.9409977999999996E-2</v>
      </c>
      <c r="G1538" s="404">
        <f t="shared" si="907"/>
        <v>0</v>
      </c>
      <c r="H1538" s="404">
        <f t="shared" si="909"/>
        <v>9.9409977999999996E-2</v>
      </c>
      <c r="I1538" s="404">
        <f>'F4.2'!X358</f>
        <v>0</v>
      </c>
      <c r="J1538" s="404">
        <f>'F4.2'!AW358</f>
        <v>0</v>
      </c>
      <c r="K1538" s="405"/>
      <c r="L1538" s="405"/>
      <c r="M1538" s="404">
        <f t="shared" si="904"/>
        <v>0</v>
      </c>
      <c r="N1538" s="404">
        <f t="shared" si="910"/>
        <v>9.9409977999999996E-2</v>
      </c>
    </row>
    <row r="1539" spans="1:14" hidden="1" outlineLevel="1">
      <c r="A1539" s="68">
        <f t="shared" ref="A1539:E1539" si="938">A1146</f>
        <v>125</v>
      </c>
      <c r="B1539" s="123" t="str">
        <f t="shared" si="938"/>
        <v>Project-U#8-Mandatory Spares for Ash HandlingPlant</v>
      </c>
      <c r="C1539" s="53" t="str">
        <f t="shared" si="938"/>
        <v>N.A.</v>
      </c>
      <c r="D1539" s="403" t="str">
        <f t="shared" si="938"/>
        <v>-</v>
      </c>
      <c r="E1539" s="118">
        <f t="shared" si="938"/>
        <v>0</v>
      </c>
      <c r="F1539" s="404">
        <f t="shared" si="906"/>
        <v>1.561633E-3</v>
      </c>
      <c r="G1539" s="404">
        <f t="shared" si="907"/>
        <v>0</v>
      </c>
      <c r="H1539" s="404">
        <f t="shared" si="909"/>
        <v>1.561633E-3</v>
      </c>
      <c r="I1539" s="404">
        <f>'F4.2'!X359</f>
        <v>0</v>
      </c>
      <c r="J1539" s="404">
        <f>'F4.2'!AW359</f>
        <v>0</v>
      </c>
      <c r="K1539" s="405"/>
      <c r="L1539" s="405"/>
      <c r="M1539" s="404">
        <f t="shared" si="904"/>
        <v>0</v>
      </c>
      <c r="N1539" s="404">
        <f t="shared" si="910"/>
        <v>1.561633E-3</v>
      </c>
    </row>
    <row r="1540" spans="1:14" hidden="1" outlineLevel="1">
      <c r="A1540" s="68">
        <f t="shared" ref="A1540:E1540" si="939">A1147</f>
        <v>126</v>
      </c>
      <c r="B1540" s="123" t="str">
        <f t="shared" si="939"/>
        <v>Project-U#8-Mandatory spares for C&amp;I of Main Plant</v>
      </c>
      <c r="C1540" s="53" t="str">
        <f t="shared" si="939"/>
        <v>N.A.</v>
      </c>
      <c r="D1540" s="403" t="str">
        <f t="shared" si="939"/>
        <v>-</v>
      </c>
      <c r="E1540" s="118">
        <f t="shared" si="939"/>
        <v>0</v>
      </c>
      <c r="F1540" s="404">
        <f t="shared" si="906"/>
        <v>5.0294800000000002E-3</v>
      </c>
      <c r="G1540" s="404">
        <f t="shared" si="907"/>
        <v>0</v>
      </c>
      <c r="H1540" s="404">
        <f t="shared" si="909"/>
        <v>5.0294800000000002E-3</v>
      </c>
      <c r="I1540" s="404">
        <f>'F4.2'!X360</f>
        <v>0</v>
      </c>
      <c r="J1540" s="404">
        <f>'F4.2'!AW360</f>
        <v>0</v>
      </c>
      <c r="K1540" s="405"/>
      <c r="L1540" s="405"/>
      <c r="M1540" s="404">
        <f t="shared" si="904"/>
        <v>0</v>
      </c>
      <c r="N1540" s="404">
        <f t="shared" si="910"/>
        <v>5.0294800000000002E-3</v>
      </c>
    </row>
    <row r="1541" spans="1:14" hidden="1" outlineLevel="1">
      <c r="A1541" s="68">
        <f t="shared" ref="A1541:E1541" si="940">A1148</f>
        <v>127</v>
      </c>
      <c r="B1541" s="123" t="str">
        <f t="shared" si="940"/>
        <v>Project-U#8-Mandatory Spares for Electrical MainPa</v>
      </c>
      <c r="C1541" s="53" t="str">
        <f t="shared" si="940"/>
        <v>N.A.</v>
      </c>
      <c r="D1541" s="403" t="str">
        <f t="shared" si="940"/>
        <v>-</v>
      </c>
      <c r="E1541" s="118">
        <f t="shared" si="940"/>
        <v>0</v>
      </c>
      <c r="F1541" s="404">
        <f t="shared" si="906"/>
        <v>1.5600531000000001E-2</v>
      </c>
      <c r="G1541" s="404">
        <f t="shared" si="907"/>
        <v>0</v>
      </c>
      <c r="H1541" s="404">
        <f t="shared" si="909"/>
        <v>1.5600531000000001E-2</v>
      </c>
      <c r="I1541" s="404">
        <f>'F4.2'!X361</f>
        <v>0</v>
      </c>
      <c r="J1541" s="404">
        <f>'F4.2'!AW361</f>
        <v>0</v>
      </c>
      <c r="K1541" s="405"/>
      <c r="L1541" s="405"/>
      <c r="M1541" s="404">
        <f t="shared" si="904"/>
        <v>0</v>
      </c>
      <c r="N1541" s="404">
        <f t="shared" si="910"/>
        <v>1.5600531000000001E-2</v>
      </c>
    </row>
    <row r="1542" spans="1:14" hidden="1" outlineLevel="1">
      <c r="A1542" s="68">
        <f t="shared" ref="A1542:E1542" si="941">A1149</f>
        <v>128</v>
      </c>
      <c r="B1542" s="123" t="str">
        <f t="shared" si="941"/>
        <v>Project-U#8-Mandatory Spares For TG &amp; Auxilliaries</v>
      </c>
      <c r="C1542" s="53" t="str">
        <f t="shared" si="941"/>
        <v>N.A.</v>
      </c>
      <c r="D1542" s="403" t="str">
        <f t="shared" si="941"/>
        <v>-</v>
      </c>
      <c r="E1542" s="118">
        <f t="shared" si="941"/>
        <v>0</v>
      </c>
      <c r="F1542" s="404">
        <f t="shared" si="906"/>
        <v>6.2588310000000003E-3</v>
      </c>
      <c r="G1542" s="404">
        <f t="shared" si="907"/>
        <v>0</v>
      </c>
      <c r="H1542" s="404">
        <f t="shared" si="909"/>
        <v>6.2588310000000003E-3</v>
      </c>
      <c r="I1542" s="404">
        <f>'F4.2'!X362</f>
        <v>0</v>
      </c>
      <c r="J1542" s="404">
        <f>'F4.2'!AW362</f>
        <v>0</v>
      </c>
      <c r="K1542" s="405"/>
      <c r="L1542" s="405"/>
      <c r="M1542" s="404">
        <f t="shared" si="904"/>
        <v>0</v>
      </c>
      <c r="N1542" s="404">
        <f t="shared" si="910"/>
        <v>6.2588310000000003E-3</v>
      </c>
    </row>
    <row r="1543" spans="1:14" hidden="1" outlineLevel="1">
      <c r="A1543" s="68">
        <f t="shared" ref="A1543:E1543" si="942">A1150</f>
        <v>129</v>
      </c>
      <c r="B1543" s="123" t="str">
        <f t="shared" si="942"/>
        <v>Project-U#8-Misc. Cranes &amp; hoists-10553</v>
      </c>
      <c r="C1543" s="53" t="str">
        <f t="shared" si="942"/>
        <v>N.A.</v>
      </c>
      <c r="D1543" s="403" t="str">
        <f t="shared" si="942"/>
        <v>-</v>
      </c>
      <c r="E1543" s="118">
        <f t="shared" si="942"/>
        <v>0</v>
      </c>
      <c r="F1543" s="404">
        <f t="shared" si="906"/>
        <v>2.353651E-3</v>
      </c>
      <c r="G1543" s="404">
        <f t="shared" si="907"/>
        <v>0</v>
      </c>
      <c r="H1543" s="404">
        <f t="shared" si="909"/>
        <v>2.353651E-3</v>
      </c>
      <c r="I1543" s="404">
        <f>'F4.2'!X363</f>
        <v>0</v>
      </c>
      <c r="J1543" s="404">
        <f>'F4.2'!AW363</f>
        <v>0</v>
      </c>
      <c r="K1543" s="405"/>
      <c r="L1543" s="405"/>
      <c r="M1543" s="404">
        <f t="shared" si="904"/>
        <v>0</v>
      </c>
      <c r="N1543" s="404">
        <f t="shared" si="910"/>
        <v>2.353651E-3</v>
      </c>
    </row>
    <row r="1544" spans="1:14" hidden="1" outlineLevel="1">
      <c r="A1544" s="68">
        <f t="shared" ref="A1544:E1544" si="943">A1151</f>
        <v>130</v>
      </c>
      <c r="B1544" s="123" t="str">
        <f t="shared" si="943"/>
        <v>Project-U#8-Miscellaneous Pumps -10599</v>
      </c>
      <c r="C1544" s="53" t="str">
        <f t="shared" si="943"/>
        <v>N.A.</v>
      </c>
      <c r="D1544" s="403" t="str">
        <f t="shared" si="943"/>
        <v>-</v>
      </c>
      <c r="E1544" s="118">
        <f t="shared" si="943"/>
        <v>0</v>
      </c>
      <c r="F1544" s="404">
        <f t="shared" si="906"/>
        <v>1.5672209999999999E-3</v>
      </c>
      <c r="G1544" s="404">
        <f t="shared" si="907"/>
        <v>0</v>
      </c>
      <c r="H1544" s="404">
        <f t="shared" si="909"/>
        <v>1.5672209999999999E-3</v>
      </c>
      <c r="I1544" s="404">
        <f>'F4.2'!X364</f>
        <v>0</v>
      </c>
      <c r="J1544" s="404">
        <f>'F4.2'!AW364</f>
        <v>0</v>
      </c>
      <c r="K1544" s="405"/>
      <c r="L1544" s="405"/>
      <c r="M1544" s="404">
        <f t="shared" si="904"/>
        <v>0</v>
      </c>
      <c r="N1544" s="404">
        <f t="shared" si="910"/>
        <v>1.5672209999999999E-3</v>
      </c>
    </row>
    <row r="1545" spans="1:14" hidden="1" outlineLevel="1">
      <c r="A1545" s="68">
        <f t="shared" ref="A1545:E1545" si="944">A1152</f>
        <v>131</v>
      </c>
      <c r="B1545" s="123" t="str">
        <f t="shared" si="944"/>
        <v>Project-U#8-Passanger lift for TG Building-10599</v>
      </c>
      <c r="C1545" s="53" t="str">
        <f t="shared" si="944"/>
        <v>N.A.</v>
      </c>
      <c r="D1545" s="403" t="str">
        <f t="shared" si="944"/>
        <v>-</v>
      </c>
      <c r="E1545" s="118">
        <f t="shared" si="944"/>
        <v>0</v>
      </c>
      <c r="F1545" s="404">
        <f t="shared" si="906"/>
        <v>1.635811E-3</v>
      </c>
      <c r="G1545" s="404">
        <f t="shared" si="907"/>
        <v>0</v>
      </c>
      <c r="H1545" s="404">
        <f t="shared" si="909"/>
        <v>1.635811E-3</v>
      </c>
      <c r="I1545" s="404">
        <f>'F4.2'!X365</f>
        <v>0</v>
      </c>
      <c r="J1545" s="404">
        <f>'F4.2'!AW365</f>
        <v>0</v>
      </c>
      <c r="K1545" s="405"/>
      <c r="L1545" s="405"/>
      <c r="M1545" s="404">
        <f t="shared" si="904"/>
        <v>0</v>
      </c>
      <c r="N1545" s="404">
        <f t="shared" si="910"/>
        <v>1.635811E-3</v>
      </c>
    </row>
    <row r="1546" spans="1:14" hidden="1" outlineLevel="1">
      <c r="A1546" s="68">
        <f t="shared" ref="A1546:E1546" si="945">A1153</f>
        <v>132</v>
      </c>
      <c r="B1546" s="123" t="str">
        <f t="shared" si="945"/>
        <v>Project-U#8-Passanger/Material Lift at boiler side</v>
      </c>
      <c r="C1546" s="53" t="str">
        <f t="shared" si="945"/>
        <v>N.A.</v>
      </c>
      <c r="D1546" s="403" t="str">
        <f t="shared" si="945"/>
        <v>-</v>
      </c>
      <c r="E1546" s="118">
        <f t="shared" si="945"/>
        <v>0</v>
      </c>
      <c r="F1546" s="404">
        <f t="shared" si="906"/>
        <v>8.4731499999999996E-4</v>
      </c>
      <c r="G1546" s="404">
        <f t="shared" si="907"/>
        <v>0</v>
      </c>
      <c r="H1546" s="404">
        <f t="shared" si="909"/>
        <v>8.4731499999999996E-4</v>
      </c>
      <c r="I1546" s="404">
        <f>'F4.2'!X366</f>
        <v>0</v>
      </c>
      <c r="J1546" s="404">
        <f>'F4.2'!AW366</f>
        <v>0</v>
      </c>
      <c r="K1546" s="405"/>
      <c r="L1546" s="405"/>
      <c r="M1546" s="404">
        <f t="shared" si="904"/>
        <v>0</v>
      </c>
      <c r="N1546" s="404">
        <f t="shared" si="910"/>
        <v>8.4731499999999996E-4</v>
      </c>
    </row>
    <row r="1547" spans="1:14" hidden="1" outlineLevel="1">
      <c r="A1547" s="68">
        <f t="shared" ref="A1547:E1547" si="946">A1154</f>
        <v>133</v>
      </c>
      <c r="B1547" s="123" t="str">
        <f t="shared" si="946"/>
        <v>Project-U#8-Chemical Laboratory -10509</v>
      </c>
      <c r="C1547" s="53" t="str">
        <f t="shared" si="946"/>
        <v>N.A.</v>
      </c>
      <c r="D1547" s="403" t="str">
        <f t="shared" si="946"/>
        <v>-</v>
      </c>
      <c r="E1547" s="118">
        <f t="shared" si="946"/>
        <v>0</v>
      </c>
      <c r="F1547" s="404">
        <f t="shared" si="906"/>
        <v>1.1647579999999999E-3</v>
      </c>
      <c r="G1547" s="404">
        <f t="shared" si="907"/>
        <v>0</v>
      </c>
      <c r="H1547" s="404">
        <f t="shared" si="909"/>
        <v>1.1647579999999999E-3</v>
      </c>
      <c r="I1547" s="404">
        <f>'F4.2'!X367</f>
        <v>0</v>
      </c>
      <c r="J1547" s="404">
        <f>'F4.2'!AW367</f>
        <v>0</v>
      </c>
      <c r="K1547" s="405"/>
      <c r="L1547" s="405"/>
      <c r="M1547" s="404">
        <f t="shared" si="904"/>
        <v>0</v>
      </c>
      <c r="N1547" s="404">
        <f t="shared" si="910"/>
        <v>1.1647579999999999E-3</v>
      </c>
    </row>
    <row r="1548" spans="1:14" hidden="1" outlineLevel="1">
      <c r="A1548" s="68">
        <f t="shared" ref="A1548:E1548" si="947">A1155</f>
        <v>134</v>
      </c>
      <c r="B1548" s="123" t="str">
        <f t="shared" si="947"/>
        <v>Project-U#8-Sewage Treatment Plant-10509</v>
      </c>
      <c r="C1548" s="53" t="str">
        <f t="shared" si="947"/>
        <v>N.A.</v>
      </c>
      <c r="D1548" s="403" t="str">
        <f t="shared" si="947"/>
        <v>-</v>
      </c>
      <c r="E1548" s="118">
        <f t="shared" si="947"/>
        <v>0</v>
      </c>
      <c r="F1548" s="404">
        <f t="shared" si="906"/>
        <v>1.90058E-3</v>
      </c>
      <c r="G1548" s="404">
        <f t="shared" si="907"/>
        <v>0</v>
      </c>
      <c r="H1548" s="404">
        <f t="shared" si="909"/>
        <v>1.90058E-3</v>
      </c>
      <c r="I1548" s="404">
        <f>'F4.2'!X368</f>
        <v>0</v>
      </c>
      <c r="J1548" s="404">
        <f>'F4.2'!AW368</f>
        <v>0</v>
      </c>
      <c r="K1548" s="405"/>
      <c r="L1548" s="405"/>
      <c r="M1548" s="404">
        <f t="shared" si="904"/>
        <v>0</v>
      </c>
      <c r="N1548" s="404">
        <f t="shared" si="910"/>
        <v>1.90058E-3</v>
      </c>
    </row>
    <row r="1549" spans="1:14" hidden="1" outlineLevel="1">
      <c r="A1549" s="68">
        <f t="shared" ref="A1549:E1549" si="948">A1156</f>
        <v>135</v>
      </c>
      <c r="B1549" s="123" t="str">
        <f t="shared" si="948"/>
        <v>Project-U#8-Station Transformer-10541</v>
      </c>
      <c r="C1549" s="53" t="str">
        <f t="shared" si="948"/>
        <v>N.A.</v>
      </c>
      <c r="D1549" s="403" t="str">
        <f t="shared" si="948"/>
        <v>-</v>
      </c>
      <c r="E1549" s="118">
        <f t="shared" si="948"/>
        <v>0</v>
      </c>
      <c r="F1549" s="404">
        <f t="shared" si="906"/>
        <v>2.6575694E-2</v>
      </c>
      <c r="G1549" s="404">
        <f t="shared" si="907"/>
        <v>0</v>
      </c>
      <c r="H1549" s="404">
        <f t="shared" si="909"/>
        <v>2.6575694E-2</v>
      </c>
      <c r="I1549" s="404">
        <f>'F4.2'!X369</f>
        <v>0</v>
      </c>
      <c r="J1549" s="404">
        <f>'F4.2'!AW369</f>
        <v>0</v>
      </c>
      <c r="K1549" s="405"/>
      <c r="L1549" s="405"/>
      <c r="M1549" s="404">
        <f t="shared" si="904"/>
        <v>0</v>
      </c>
      <c r="N1549" s="404">
        <f t="shared" si="910"/>
        <v>2.6575694E-2</v>
      </c>
    </row>
    <row r="1550" spans="1:14" hidden="1" outlineLevel="1">
      <c r="A1550" s="68">
        <f t="shared" ref="A1550:E1550" si="949">A1157</f>
        <v>136</v>
      </c>
      <c r="B1550" s="123" t="str">
        <f t="shared" si="949"/>
        <v>Project-U#8-Steam Turbine set-10503</v>
      </c>
      <c r="C1550" s="53" t="str">
        <f t="shared" si="949"/>
        <v>N.A.</v>
      </c>
      <c r="D1550" s="403" t="str">
        <f t="shared" si="949"/>
        <v>-</v>
      </c>
      <c r="E1550" s="118">
        <f t="shared" si="949"/>
        <v>0</v>
      </c>
      <c r="F1550" s="404">
        <f t="shared" si="906"/>
        <v>0.138637134</v>
      </c>
      <c r="G1550" s="404">
        <f t="shared" si="907"/>
        <v>0</v>
      </c>
      <c r="H1550" s="404">
        <f t="shared" si="909"/>
        <v>0.138637134</v>
      </c>
      <c r="I1550" s="404">
        <f>'F4.2'!X370</f>
        <v>0</v>
      </c>
      <c r="J1550" s="404">
        <f>'F4.2'!AW370</f>
        <v>0</v>
      </c>
      <c r="K1550" s="405"/>
      <c r="L1550" s="405"/>
      <c r="M1550" s="404">
        <f t="shared" si="904"/>
        <v>0</v>
      </c>
      <c r="N1550" s="404">
        <f t="shared" si="910"/>
        <v>0.138637134</v>
      </c>
    </row>
    <row r="1551" spans="1:14" hidden="1" outlineLevel="1">
      <c r="A1551" s="68">
        <f t="shared" ref="A1551:E1551" si="950">A1158</f>
        <v>137</v>
      </c>
      <c r="B1551" s="123" t="str">
        <f t="shared" si="950"/>
        <v>Project-U#8-TG set and its auxilleries- Condensor</v>
      </c>
      <c r="C1551" s="53" t="str">
        <f t="shared" si="950"/>
        <v>N.A.</v>
      </c>
      <c r="D1551" s="403" t="str">
        <f t="shared" si="950"/>
        <v>-</v>
      </c>
      <c r="E1551" s="118">
        <f t="shared" si="950"/>
        <v>0</v>
      </c>
      <c r="F1551" s="404">
        <f t="shared" si="906"/>
        <v>1.2702985999999999E-2</v>
      </c>
      <c r="G1551" s="404">
        <f t="shared" si="907"/>
        <v>0</v>
      </c>
      <c r="H1551" s="404">
        <f t="shared" si="909"/>
        <v>1.2702985999999999E-2</v>
      </c>
      <c r="I1551" s="404">
        <f>'F4.2'!X371</f>
        <v>0</v>
      </c>
      <c r="J1551" s="404">
        <f>'F4.2'!AW371</f>
        <v>0</v>
      </c>
      <c r="K1551" s="405"/>
      <c r="L1551" s="405"/>
      <c r="M1551" s="404">
        <f t="shared" si="904"/>
        <v>0</v>
      </c>
      <c r="N1551" s="404">
        <f t="shared" si="910"/>
        <v>1.2702985999999999E-2</v>
      </c>
    </row>
    <row r="1552" spans="1:14" hidden="1" outlineLevel="1">
      <c r="A1552" s="68">
        <f t="shared" ref="A1552:E1552" si="951">A1159</f>
        <v>138</v>
      </c>
      <c r="B1552" s="123" t="str">
        <f t="shared" si="951"/>
        <v>Project-U#8-TG set and its auxilleries -Generator</v>
      </c>
      <c r="C1552" s="53" t="str">
        <f t="shared" si="951"/>
        <v>N.A.</v>
      </c>
      <c r="D1552" s="403" t="str">
        <f t="shared" si="951"/>
        <v>-</v>
      </c>
      <c r="E1552" s="118">
        <f t="shared" si="951"/>
        <v>0</v>
      </c>
      <c r="F1552" s="404">
        <f t="shared" si="906"/>
        <v>3.2544958999999998E-2</v>
      </c>
      <c r="G1552" s="404">
        <f t="shared" si="907"/>
        <v>0</v>
      </c>
      <c r="H1552" s="404">
        <f t="shared" si="909"/>
        <v>3.2544958999999998E-2</v>
      </c>
      <c r="I1552" s="404">
        <f>'F4.2'!X372</f>
        <v>0</v>
      </c>
      <c r="J1552" s="404">
        <f>'F4.2'!AW372</f>
        <v>0</v>
      </c>
      <c r="K1552" s="405"/>
      <c r="L1552" s="405"/>
      <c r="M1552" s="404">
        <f t="shared" si="904"/>
        <v>0</v>
      </c>
      <c r="N1552" s="404">
        <f t="shared" si="910"/>
        <v>3.2544958999999998E-2</v>
      </c>
    </row>
    <row r="1553" spans="1:14" hidden="1" outlineLevel="1">
      <c r="A1553" s="68">
        <f t="shared" ref="A1553:E1553" si="952">A1160</f>
        <v>139</v>
      </c>
      <c r="B1553" s="123" t="str">
        <f t="shared" si="952"/>
        <v>Project-U#8-TG set and its auxilleries-Condensor</v>
      </c>
      <c r="C1553" s="53" t="str">
        <f t="shared" si="952"/>
        <v>N.A.</v>
      </c>
      <c r="D1553" s="403" t="str">
        <f t="shared" si="952"/>
        <v>-</v>
      </c>
      <c r="E1553" s="118">
        <f t="shared" si="952"/>
        <v>0</v>
      </c>
      <c r="F1553" s="404">
        <f t="shared" si="906"/>
        <v>2.9272968E-2</v>
      </c>
      <c r="G1553" s="404">
        <f t="shared" si="907"/>
        <v>0</v>
      </c>
      <c r="H1553" s="404">
        <f t="shared" si="909"/>
        <v>2.9272968E-2</v>
      </c>
      <c r="I1553" s="404">
        <f>'F4.2'!X373</f>
        <v>0</v>
      </c>
      <c r="J1553" s="404">
        <f>'F4.2'!AW373</f>
        <v>0</v>
      </c>
      <c r="K1553" s="405"/>
      <c r="L1553" s="405"/>
      <c r="M1553" s="404">
        <f t="shared" si="904"/>
        <v>0</v>
      </c>
      <c r="N1553" s="404">
        <f t="shared" si="910"/>
        <v>2.9272968E-2</v>
      </c>
    </row>
    <row r="1554" spans="1:14" hidden="1" outlineLevel="1">
      <c r="A1554" s="68">
        <f t="shared" ref="A1554:E1554" si="953">A1161</f>
        <v>140</v>
      </c>
      <c r="B1554" s="123" t="str">
        <f t="shared" si="953"/>
        <v>Project-U#8-TG set &amp; its auxilleries-Derator-10503</v>
      </c>
      <c r="C1554" s="53" t="str">
        <f t="shared" si="953"/>
        <v>N.A.</v>
      </c>
      <c r="D1554" s="403" t="str">
        <f t="shared" si="953"/>
        <v>-</v>
      </c>
      <c r="E1554" s="118">
        <f t="shared" si="953"/>
        <v>0</v>
      </c>
      <c r="F1554" s="404">
        <f t="shared" si="906"/>
        <v>2.7579689999999999E-3</v>
      </c>
      <c r="G1554" s="404">
        <f t="shared" si="907"/>
        <v>0</v>
      </c>
      <c r="H1554" s="404">
        <f t="shared" si="909"/>
        <v>2.7579689999999999E-3</v>
      </c>
      <c r="I1554" s="404">
        <f>'F4.2'!X374</f>
        <v>0</v>
      </c>
      <c r="J1554" s="404">
        <f>'F4.2'!AW374</f>
        <v>0</v>
      </c>
      <c r="K1554" s="405"/>
      <c r="L1554" s="405"/>
      <c r="M1554" s="404">
        <f t="shared" si="904"/>
        <v>0</v>
      </c>
      <c r="N1554" s="404">
        <f t="shared" si="910"/>
        <v>2.7579689999999999E-3</v>
      </c>
    </row>
    <row r="1555" spans="1:14" hidden="1" outlineLevel="1">
      <c r="A1555" s="68">
        <f t="shared" ref="A1555:E1555" si="954">A1162</f>
        <v>141</v>
      </c>
      <c r="B1555" s="123" t="str">
        <f t="shared" si="954"/>
        <v>Project-U#8-TG set and its auxilleries-DMMakeUpSys</v>
      </c>
      <c r="C1555" s="53" t="str">
        <f t="shared" si="954"/>
        <v>N.A.</v>
      </c>
      <c r="D1555" s="403" t="str">
        <f t="shared" si="954"/>
        <v>-</v>
      </c>
      <c r="E1555" s="118">
        <f t="shared" si="954"/>
        <v>0</v>
      </c>
      <c r="F1555" s="404">
        <f t="shared" si="906"/>
        <v>1.049073E-3</v>
      </c>
      <c r="G1555" s="404">
        <f t="shared" si="907"/>
        <v>0</v>
      </c>
      <c r="H1555" s="404">
        <f t="shared" si="909"/>
        <v>1.049073E-3</v>
      </c>
      <c r="I1555" s="404">
        <f>'F4.2'!X375</f>
        <v>0</v>
      </c>
      <c r="J1555" s="404">
        <f>'F4.2'!AW375</f>
        <v>0</v>
      </c>
      <c r="K1555" s="405"/>
      <c r="L1555" s="405"/>
      <c r="M1555" s="404">
        <f t="shared" si="904"/>
        <v>0</v>
      </c>
      <c r="N1555" s="404">
        <f t="shared" si="910"/>
        <v>1.049073E-3</v>
      </c>
    </row>
    <row r="1556" spans="1:14" hidden="1" outlineLevel="1">
      <c r="A1556" s="68">
        <f t="shared" ref="A1556:E1556" si="955">A1163</f>
        <v>142</v>
      </c>
      <c r="B1556" s="123" t="str">
        <f t="shared" si="955"/>
        <v>Project-U#8-TG set and its auxilleries-Gas System</v>
      </c>
      <c r="C1556" s="53" t="str">
        <f t="shared" si="955"/>
        <v>N.A.</v>
      </c>
      <c r="D1556" s="403" t="str">
        <f t="shared" si="955"/>
        <v>-</v>
      </c>
      <c r="E1556" s="118">
        <f t="shared" si="955"/>
        <v>0</v>
      </c>
      <c r="F1556" s="404">
        <f t="shared" si="906"/>
        <v>5.6178390000000003E-3</v>
      </c>
      <c r="G1556" s="404">
        <f t="shared" si="907"/>
        <v>0</v>
      </c>
      <c r="H1556" s="404">
        <f t="shared" si="909"/>
        <v>5.6178390000000003E-3</v>
      </c>
      <c r="I1556" s="404">
        <f>'F4.2'!X376</f>
        <v>0</v>
      </c>
      <c r="J1556" s="404">
        <f>'F4.2'!AW376</f>
        <v>0</v>
      </c>
      <c r="K1556" s="405"/>
      <c r="L1556" s="405"/>
      <c r="M1556" s="404">
        <f t="shared" si="904"/>
        <v>0</v>
      </c>
      <c r="N1556" s="404">
        <f t="shared" si="910"/>
        <v>5.6178390000000003E-3</v>
      </c>
    </row>
    <row r="1557" spans="1:14" hidden="1" outlineLevel="1">
      <c r="A1557" s="68">
        <f t="shared" ref="A1557:E1557" si="956">A1164</f>
        <v>143</v>
      </c>
      <c r="B1557" s="123" t="str">
        <f t="shared" si="956"/>
        <v>Project-U#8-TG set and its auxilleries-GoveringSys</v>
      </c>
      <c r="C1557" s="53" t="str">
        <f t="shared" si="956"/>
        <v>N.A.</v>
      </c>
      <c r="D1557" s="403" t="str">
        <f t="shared" si="956"/>
        <v>-</v>
      </c>
      <c r="E1557" s="118">
        <f t="shared" si="956"/>
        <v>0</v>
      </c>
      <c r="F1557" s="404">
        <f t="shared" si="906"/>
        <v>4.9465999999999997E-5</v>
      </c>
      <c r="G1557" s="404">
        <f t="shared" si="907"/>
        <v>0</v>
      </c>
      <c r="H1557" s="404">
        <f t="shared" si="909"/>
        <v>4.9465999999999997E-5</v>
      </c>
      <c r="I1557" s="404">
        <f>'F4.2'!X377</f>
        <v>0</v>
      </c>
      <c r="J1557" s="404">
        <f>'F4.2'!AW377</f>
        <v>0</v>
      </c>
      <c r="K1557" s="405"/>
      <c r="L1557" s="405"/>
      <c r="M1557" s="404">
        <f t="shared" si="904"/>
        <v>0</v>
      </c>
      <c r="N1557" s="404">
        <f t="shared" si="910"/>
        <v>4.9465999999999997E-5</v>
      </c>
    </row>
    <row r="1558" spans="1:14" hidden="1" outlineLevel="1">
      <c r="A1558" s="68">
        <f t="shared" ref="A1558:E1558" si="957">A1165</f>
        <v>144</v>
      </c>
      <c r="B1558" s="123" t="str">
        <f t="shared" si="957"/>
        <v>Project-U#8-TG set and its auxilleries-HP/LP By-pa</v>
      </c>
      <c r="C1558" s="53" t="str">
        <f t="shared" si="957"/>
        <v>N.A.</v>
      </c>
      <c r="D1558" s="403" t="str">
        <f t="shared" si="957"/>
        <v>-</v>
      </c>
      <c r="E1558" s="118">
        <f t="shared" si="957"/>
        <v>0</v>
      </c>
      <c r="F1558" s="404">
        <f t="shared" si="906"/>
        <v>1.0752108999999999E-2</v>
      </c>
      <c r="G1558" s="404">
        <f t="shared" si="907"/>
        <v>0</v>
      </c>
      <c r="H1558" s="404">
        <f t="shared" si="909"/>
        <v>1.0752108999999999E-2</v>
      </c>
      <c r="I1558" s="404">
        <f>'F4.2'!X378</f>
        <v>0</v>
      </c>
      <c r="J1558" s="404">
        <f>'F4.2'!AW378</f>
        <v>0</v>
      </c>
      <c r="K1558" s="405"/>
      <c r="L1558" s="405"/>
      <c r="M1558" s="404">
        <f t="shared" si="904"/>
        <v>0</v>
      </c>
      <c r="N1558" s="404">
        <f t="shared" si="910"/>
        <v>1.0752108999999999E-2</v>
      </c>
    </row>
    <row r="1559" spans="1:14" hidden="1" outlineLevel="1">
      <c r="A1559" s="68">
        <f t="shared" ref="A1559:E1559" si="958">A1166</f>
        <v>145</v>
      </c>
      <c r="B1559" s="123" t="str">
        <f t="shared" si="958"/>
        <v>Project-U#8-TG set and its auxilleries-HP/LP Dozin</v>
      </c>
      <c r="C1559" s="53" t="str">
        <f t="shared" si="958"/>
        <v>N.A.</v>
      </c>
      <c r="D1559" s="403" t="str">
        <f t="shared" si="958"/>
        <v>-</v>
      </c>
      <c r="E1559" s="118">
        <f t="shared" si="958"/>
        <v>0</v>
      </c>
      <c r="F1559" s="404">
        <f t="shared" si="906"/>
        <v>3.9941100000000002E-4</v>
      </c>
      <c r="G1559" s="404">
        <f t="shared" si="907"/>
        <v>0</v>
      </c>
      <c r="H1559" s="404">
        <f t="shared" si="909"/>
        <v>3.9941100000000002E-4</v>
      </c>
      <c r="I1559" s="404">
        <f>'F4.2'!X379</f>
        <v>0</v>
      </c>
      <c r="J1559" s="404">
        <f>'F4.2'!AW379</f>
        <v>0</v>
      </c>
      <c r="K1559" s="405"/>
      <c r="L1559" s="405"/>
      <c r="M1559" s="404">
        <f t="shared" si="904"/>
        <v>0</v>
      </c>
      <c r="N1559" s="404">
        <f t="shared" si="910"/>
        <v>3.9941100000000002E-4</v>
      </c>
    </row>
    <row r="1560" spans="1:14" hidden="1" outlineLevel="1">
      <c r="A1560" s="68">
        <f t="shared" ref="A1560:E1560" si="959">A1167</f>
        <v>146</v>
      </c>
      <c r="B1560" s="123" t="str">
        <f t="shared" si="959"/>
        <v>Project-U#8-TG set and its auxilleries-SealOilPump</v>
      </c>
      <c r="C1560" s="53" t="str">
        <f t="shared" si="959"/>
        <v>N.A.</v>
      </c>
      <c r="D1560" s="403" t="str">
        <f t="shared" si="959"/>
        <v>-</v>
      </c>
      <c r="E1560" s="118">
        <f t="shared" si="959"/>
        <v>0</v>
      </c>
      <c r="F1560" s="404">
        <f t="shared" si="906"/>
        <v>9.8566000000000005E-5</v>
      </c>
      <c r="G1560" s="404">
        <f t="shared" si="907"/>
        <v>0</v>
      </c>
      <c r="H1560" s="404">
        <f t="shared" si="909"/>
        <v>9.8566000000000005E-5</v>
      </c>
      <c r="I1560" s="404">
        <f>'F4.2'!X380</f>
        <v>0</v>
      </c>
      <c r="J1560" s="404">
        <f>'F4.2'!AW380</f>
        <v>0</v>
      </c>
      <c r="K1560" s="405"/>
      <c r="L1560" s="405"/>
      <c r="M1560" s="404">
        <f t="shared" si="904"/>
        <v>0</v>
      </c>
      <c r="N1560" s="404">
        <f t="shared" si="910"/>
        <v>9.8566000000000005E-5</v>
      </c>
    </row>
    <row r="1561" spans="1:14" hidden="1" outlineLevel="1">
      <c r="A1561" s="68">
        <f t="shared" ref="A1561:E1561" si="960">A1168</f>
        <v>147</v>
      </c>
      <c r="B1561" s="123" t="str">
        <f t="shared" si="960"/>
        <v>Project-U#8-TG set and its auxilleries-Vaccum Syst</v>
      </c>
      <c r="C1561" s="53" t="str">
        <f t="shared" si="960"/>
        <v>N.A.</v>
      </c>
      <c r="D1561" s="403" t="str">
        <f t="shared" si="960"/>
        <v>-</v>
      </c>
      <c r="E1561" s="118">
        <f t="shared" si="960"/>
        <v>0</v>
      </c>
      <c r="F1561" s="404">
        <f t="shared" si="906"/>
        <v>1.0304429E-2</v>
      </c>
      <c r="G1561" s="404">
        <f t="shared" si="907"/>
        <v>0</v>
      </c>
      <c r="H1561" s="404">
        <f t="shared" si="909"/>
        <v>1.0304429E-2</v>
      </c>
      <c r="I1561" s="404">
        <f>'F4.2'!X381</f>
        <v>0</v>
      </c>
      <c r="J1561" s="404">
        <f>'F4.2'!AW381</f>
        <v>0</v>
      </c>
      <c r="K1561" s="405"/>
      <c r="L1561" s="405"/>
      <c r="M1561" s="404">
        <f t="shared" si="904"/>
        <v>0</v>
      </c>
      <c r="N1561" s="404">
        <f t="shared" si="910"/>
        <v>1.0304429E-2</v>
      </c>
    </row>
    <row r="1562" spans="1:14" hidden="1" outlineLevel="1">
      <c r="A1562" s="68">
        <f t="shared" ref="A1562:E1562" si="961">A1169</f>
        <v>148</v>
      </c>
      <c r="B1562" s="123" t="str">
        <f t="shared" si="961"/>
        <v>Project-U#8-Turbine Lub. Oil System With Purifier</v>
      </c>
      <c r="C1562" s="53" t="str">
        <f t="shared" si="961"/>
        <v>N.A.</v>
      </c>
      <c r="D1562" s="403" t="str">
        <f t="shared" si="961"/>
        <v>-</v>
      </c>
      <c r="E1562" s="118">
        <f t="shared" si="961"/>
        <v>0</v>
      </c>
      <c r="F1562" s="404">
        <f t="shared" si="906"/>
        <v>2.2363740000000002E-3</v>
      </c>
      <c r="G1562" s="404">
        <f t="shared" si="907"/>
        <v>0</v>
      </c>
      <c r="H1562" s="404">
        <f t="shared" si="909"/>
        <v>2.2363740000000002E-3</v>
      </c>
      <c r="I1562" s="404">
        <f>'F4.2'!X382</f>
        <v>0</v>
      </c>
      <c r="J1562" s="404">
        <f>'F4.2'!AW382</f>
        <v>0</v>
      </c>
      <c r="K1562" s="405"/>
      <c r="L1562" s="405"/>
      <c r="M1562" s="404">
        <f t="shared" si="904"/>
        <v>0</v>
      </c>
      <c r="N1562" s="404">
        <f t="shared" si="910"/>
        <v>2.2363740000000002E-3</v>
      </c>
    </row>
    <row r="1563" spans="1:14" hidden="1" outlineLevel="1">
      <c r="A1563" s="68">
        <f t="shared" ref="A1563:E1563" si="962">A1170</f>
        <v>149</v>
      </c>
      <c r="B1563" s="123" t="str">
        <f t="shared" si="962"/>
        <v>Project-U#8-Ventillation system-10599</v>
      </c>
      <c r="C1563" s="53" t="str">
        <f t="shared" si="962"/>
        <v>N.A.</v>
      </c>
      <c r="D1563" s="403" t="str">
        <f t="shared" si="962"/>
        <v>-</v>
      </c>
      <c r="E1563" s="118">
        <f t="shared" si="962"/>
        <v>0</v>
      </c>
      <c r="F1563" s="404">
        <f t="shared" si="906"/>
        <v>1.438855E-3</v>
      </c>
      <c r="G1563" s="404">
        <f t="shared" si="907"/>
        <v>0</v>
      </c>
      <c r="H1563" s="404">
        <f t="shared" si="909"/>
        <v>1.438855E-3</v>
      </c>
      <c r="I1563" s="404">
        <f>'F4.2'!X383</f>
        <v>0</v>
      </c>
      <c r="J1563" s="404">
        <f>'F4.2'!AW383</f>
        <v>0</v>
      </c>
      <c r="K1563" s="405"/>
      <c r="L1563" s="405"/>
      <c r="M1563" s="404">
        <f t="shared" si="904"/>
        <v>0</v>
      </c>
      <c r="N1563" s="404">
        <f t="shared" si="910"/>
        <v>1.438855E-3</v>
      </c>
    </row>
    <row r="1564" spans="1:14" ht="30" hidden="1" outlineLevel="1">
      <c r="A1564" s="68">
        <f t="shared" ref="A1564:E1564" si="963">A1171</f>
        <v>150</v>
      </c>
      <c r="B1564" s="123" t="str">
        <f t="shared" si="963"/>
        <v>Asset Recived From Project-U#8-M.SPARE_Ventillation system-10599</v>
      </c>
      <c r="C1564" s="53" t="str">
        <f t="shared" si="963"/>
        <v>N.A.</v>
      </c>
      <c r="D1564" s="403" t="str">
        <f t="shared" si="963"/>
        <v>-</v>
      </c>
      <c r="E1564" s="118">
        <f t="shared" si="963"/>
        <v>0</v>
      </c>
      <c r="F1564" s="404">
        <f t="shared" si="906"/>
        <v>8.5482000000000006E-5</v>
      </c>
      <c r="G1564" s="404">
        <f t="shared" si="907"/>
        <v>0</v>
      </c>
      <c r="H1564" s="404">
        <f t="shared" si="909"/>
        <v>8.5482000000000006E-5</v>
      </c>
      <c r="I1564" s="404">
        <f>'F4.2'!X384</f>
        <v>0</v>
      </c>
      <c r="J1564" s="404">
        <f>'F4.2'!AW384</f>
        <v>0</v>
      </c>
      <c r="K1564" s="405"/>
      <c r="L1564" s="405"/>
      <c r="M1564" s="404">
        <f t="shared" si="904"/>
        <v>0</v>
      </c>
      <c r="N1564" s="404">
        <f t="shared" si="910"/>
        <v>8.5482000000000006E-5</v>
      </c>
    </row>
    <row r="1565" spans="1:14" hidden="1" outlineLevel="1">
      <c r="A1565" s="68">
        <f t="shared" ref="A1565:E1565" si="964">A1172</f>
        <v>151</v>
      </c>
      <c r="B1565" s="123" t="str">
        <f t="shared" si="964"/>
        <v>Asset Recived From Project-U#8-Water Treatment Plant-10509</v>
      </c>
      <c r="C1565" s="53" t="str">
        <f t="shared" si="964"/>
        <v>N.A.</v>
      </c>
      <c r="D1565" s="403" t="str">
        <f t="shared" si="964"/>
        <v>-</v>
      </c>
      <c r="E1565" s="118">
        <f t="shared" si="964"/>
        <v>0</v>
      </c>
      <c r="F1565" s="404">
        <f t="shared" si="906"/>
        <v>4.2384409999999999E-3</v>
      </c>
      <c r="G1565" s="404">
        <f t="shared" si="907"/>
        <v>0</v>
      </c>
      <c r="H1565" s="404">
        <f t="shared" si="909"/>
        <v>4.2384409999999999E-3</v>
      </c>
      <c r="I1565" s="404">
        <f>'F4.2'!X385</f>
        <v>0</v>
      </c>
      <c r="J1565" s="404">
        <f>'F4.2'!AW385</f>
        <v>0</v>
      </c>
      <c r="K1565" s="405"/>
      <c r="L1565" s="405"/>
      <c r="M1565" s="404">
        <f t="shared" si="904"/>
        <v>0</v>
      </c>
      <c r="N1565" s="404">
        <f t="shared" si="910"/>
        <v>4.2384409999999999E-3</v>
      </c>
    </row>
    <row r="1566" spans="1:14" hidden="1" outlineLevel="1">
      <c r="A1566" s="68">
        <f t="shared" ref="A1566:E1566" si="965">A1173</f>
        <v>152</v>
      </c>
      <c r="B1566" s="123" t="str">
        <f t="shared" si="965"/>
        <v>Asset Recived From Project-U#8-WORK SHOP MAD_SPARE-10565</v>
      </c>
      <c r="C1566" s="53" t="str">
        <f t="shared" si="965"/>
        <v>N.A.</v>
      </c>
      <c r="D1566" s="403" t="str">
        <f t="shared" si="965"/>
        <v>-</v>
      </c>
      <c r="E1566" s="118">
        <f t="shared" si="965"/>
        <v>0</v>
      </c>
      <c r="F1566" s="404">
        <f t="shared" si="906"/>
        <v>3.0444899999999998E-4</v>
      </c>
      <c r="G1566" s="404">
        <f t="shared" si="907"/>
        <v>0</v>
      </c>
      <c r="H1566" s="404">
        <f t="shared" si="909"/>
        <v>3.0444899999999998E-4</v>
      </c>
      <c r="I1566" s="404">
        <f>'F4.2'!X386</f>
        <v>0</v>
      </c>
      <c r="J1566" s="404">
        <f>'F4.2'!AW386</f>
        <v>0</v>
      </c>
      <c r="K1566" s="405"/>
      <c r="L1566" s="405"/>
      <c r="M1566" s="404">
        <f t="shared" si="904"/>
        <v>0</v>
      </c>
      <c r="N1566" s="404">
        <f t="shared" si="910"/>
        <v>3.0444899999999998E-4</v>
      </c>
    </row>
    <row r="1567" spans="1:14" hidden="1" outlineLevel="1">
      <c r="A1567" s="68">
        <f t="shared" ref="A1567:E1567" si="966">A1174</f>
        <v>153</v>
      </c>
      <c r="B1567" s="123" t="str">
        <f t="shared" si="966"/>
        <v>Asset Recived From Project-U#8-Workshop-10565</v>
      </c>
      <c r="C1567" s="53" t="str">
        <f t="shared" si="966"/>
        <v>N.A.</v>
      </c>
      <c r="D1567" s="403" t="str">
        <f t="shared" si="966"/>
        <v>-</v>
      </c>
      <c r="E1567" s="118">
        <f t="shared" si="966"/>
        <v>0</v>
      </c>
      <c r="F1567" s="404">
        <f t="shared" si="906"/>
        <v>1.3285770000000001E-3</v>
      </c>
      <c r="G1567" s="404">
        <f t="shared" si="907"/>
        <v>0</v>
      </c>
      <c r="H1567" s="404">
        <f t="shared" si="909"/>
        <v>1.3285770000000001E-3</v>
      </c>
      <c r="I1567" s="404">
        <f>'F4.2'!X387</f>
        <v>0</v>
      </c>
      <c r="J1567" s="404">
        <f>'F4.2'!AW387</f>
        <v>0</v>
      </c>
      <c r="K1567" s="405"/>
      <c r="L1567" s="405"/>
      <c r="M1567" s="404">
        <f t="shared" si="904"/>
        <v>0</v>
      </c>
      <c r="N1567" s="404">
        <f t="shared" si="910"/>
        <v>1.3285770000000001E-3</v>
      </c>
    </row>
    <row r="1568" spans="1:14" hidden="1" outlineLevel="1">
      <c r="A1568" s="68">
        <f t="shared" ref="A1568:E1568" si="967">A1175</f>
        <v>154</v>
      </c>
      <c r="B1568" s="123" t="str">
        <f t="shared" si="967"/>
        <v>Asset Recived From Project-U#8-CMR SYSTEM-10501</v>
      </c>
      <c r="C1568" s="53" t="str">
        <f t="shared" si="967"/>
        <v>N.A.</v>
      </c>
      <c r="D1568" s="403" t="str">
        <f t="shared" si="967"/>
        <v>-</v>
      </c>
      <c r="E1568" s="118">
        <f t="shared" si="967"/>
        <v>0</v>
      </c>
      <c r="F1568" s="404">
        <f t="shared" si="906"/>
        <v>2.0736180000000002E-3</v>
      </c>
      <c r="G1568" s="404">
        <f t="shared" si="907"/>
        <v>0</v>
      </c>
      <c r="H1568" s="404">
        <f t="shared" si="909"/>
        <v>2.0736180000000002E-3</v>
      </c>
      <c r="I1568" s="404">
        <f>'F4.2'!X388</f>
        <v>0</v>
      </c>
      <c r="J1568" s="404">
        <f>'F4.2'!AW388</f>
        <v>0</v>
      </c>
      <c r="K1568" s="405"/>
      <c r="L1568" s="405"/>
      <c r="M1568" s="404">
        <f t="shared" si="904"/>
        <v>0</v>
      </c>
      <c r="N1568" s="404">
        <f t="shared" si="910"/>
        <v>2.0736180000000002E-3</v>
      </c>
    </row>
    <row r="1569" spans="1:14" hidden="1" outlineLevel="1">
      <c r="A1569" s="68">
        <f t="shared" ref="A1569:E1569" si="968">A1176</f>
        <v>155</v>
      </c>
      <c r="B1569" s="123" t="str">
        <f t="shared" si="968"/>
        <v>Asset Recived From Project-U#8-MandatorySpares-WTP-10.509</v>
      </c>
      <c r="C1569" s="53" t="str">
        <f t="shared" si="968"/>
        <v>N.A.</v>
      </c>
      <c r="D1569" s="403" t="str">
        <f t="shared" si="968"/>
        <v>-</v>
      </c>
      <c r="E1569" s="118">
        <f t="shared" si="968"/>
        <v>0</v>
      </c>
      <c r="F1569" s="404">
        <f t="shared" si="906"/>
        <v>8.1516999999999999E-5</v>
      </c>
      <c r="G1569" s="404">
        <f t="shared" si="907"/>
        <v>0</v>
      </c>
      <c r="H1569" s="404">
        <f t="shared" si="909"/>
        <v>8.1516999999999999E-5</v>
      </c>
      <c r="I1569" s="404">
        <f>'F4.2'!X389</f>
        <v>0</v>
      </c>
      <c r="J1569" s="404">
        <f>'F4.2'!AW389</f>
        <v>0</v>
      </c>
      <c r="K1569" s="405"/>
      <c r="L1569" s="405"/>
      <c r="M1569" s="404">
        <f t="shared" si="904"/>
        <v>0</v>
      </c>
      <c r="N1569" s="404">
        <f t="shared" si="910"/>
        <v>8.1516999999999999E-5</v>
      </c>
    </row>
    <row r="1570" spans="1:14" ht="30" hidden="1" outlineLevel="1">
      <c r="A1570" s="68">
        <f t="shared" ref="A1570:E1570" si="969">A1177</f>
        <v>156</v>
      </c>
      <c r="B1570" s="123" t="str">
        <f t="shared" si="969"/>
        <v>Asset Recived From Project-U#8-E.1.07_MandSpar 4 C&amp;I MS 4MeasuringIns E.1.07_M S for C&amp;I_ MS For Measuring Ins</v>
      </c>
      <c r="C1570" s="53" t="str">
        <f t="shared" si="969"/>
        <v>N.A.</v>
      </c>
      <c r="D1570" s="403" t="str">
        <f t="shared" si="969"/>
        <v>-</v>
      </c>
      <c r="E1570" s="118">
        <f t="shared" si="969"/>
        <v>0</v>
      </c>
      <c r="F1570" s="404">
        <f t="shared" si="906"/>
        <v>7.8696799999999997E-2</v>
      </c>
      <c r="G1570" s="404">
        <f t="shared" si="907"/>
        <v>0</v>
      </c>
      <c r="H1570" s="404">
        <f t="shared" si="909"/>
        <v>7.8696799999999997E-2</v>
      </c>
      <c r="I1570" s="404">
        <f>'F4.2'!X390</f>
        <v>0</v>
      </c>
      <c r="J1570" s="404">
        <f>'F4.2'!AW390</f>
        <v>0</v>
      </c>
      <c r="K1570" s="405"/>
      <c r="L1570" s="405"/>
      <c r="M1570" s="404">
        <f t="shared" si="904"/>
        <v>0</v>
      </c>
      <c r="N1570" s="404">
        <f t="shared" si="910"/>
        <v>7.8696799999999997E-2</v>
      </c>
    </row>
    <row r="1571" spans="1:14" hidden="1" outlineLevel="1">
      <c r="A1571" s="68">
        <f t="shared" ref="A1571:E1571" si="970">A1178</f>
        <v>157</v>
      </c>
      <c r="B1571" s="123" t="str">
        <f t="shared" si="970"/>
        <v>Asset Recived From Project-U#8-BOP_ELECTRICAL-10612</v>
      </c>
      <c r="C1571" s="53" t="str">
        <f t="shared" si="970"/>
        <v>N.A.</v>
      </c>
      <c r="D1571" s="403" t="str">
        <f t="shared" si="970"/>
        <v>-</v>
      </c>
      <c r="E1571" s="118">
        <f t="shared" si="970"/>
        <v>0</v>
      </c>
      <c r="F1571" s="404">
        <f t="shared" si="906"/>
        <v>1.6370498000000001E-2</v>
      </c>
      <c r="G1571" s="404">
        <f t="shared" si="907"/>
        <v>0</v>
      </c>
      <c r="H1571" s="404">
        <f t="shared" si="909"/>
        <v>1.6370498000000001E-2</v>
      </c>
      <c r="I1571" s="404">
        <f>'F4.2'!X391</f>
        <v>0</v>
      </c>
      <c r="J1571" s="404">
        <f>'F4.2'!AW391</f>
        <v>0</v>
      </c>
      <c r="K1571" s="405"/>
      <c r="L1571" s="405"/>
      <c r="M1571" s="404">
        <f t="shared" si="904"/>
        <v>0</v>
      </c>
      <c r="N1571" s="404">
        <f t="shared" si="910"/>
        <v>1.6370498000000001E-2</v>
      </c>
    </row>
    <row r="1572" spans="1:14" hidden="1" outlineLevel="1">
      <c r="A1572" s="68">
        <f t="shared" ref="A1572:E1572" si="971">A1179</f>
        <v>158</v>
      </c>
      <c r="B1572" s="123" t="str">
        <f t="shared" si="971"/>
        <v>Asset Recived From Project-U#8-Bus Ducts-10612</v>
      </c>
      <c r="C1572" s="53" t="str">
        <f t="shared" si="971"/>
        <v>N.A.</v>
      </c>
      <c r="D1572" s="403" t="str">
        <f t="shared" si="971"/>
        <v>-</v>
      </c>
      <c r="E1572" s="118">
        <f t="shared" si="971"/>
        <v>0</v>
      </c>
      <c r="F1572" s="404">
        <f t="shared" si="906"/>
        <v>1.2547599E-2</v>
      </c>
      <c r="G1572" s="404">
        <f t="shared" si="907"/>
        <v>0</v>
      </c>
      <c r="H1572" s="404">
        <f t="shared" si="909"/>
        <v>1.2547599E-2</v>
      </c>
      <c r="I1572" s="404">
        <f>'F4.2'!X392</f>
        <v>0</v>
      </c>
      <c r="J1572" s="404">
        <f>'F4.2'!AW392</f>
        <v>0</v>
      </c>
      <c r="K1572" s="405"/>
      <c r="L1572" s="405"/>
      <c r="M1572" s="404">
        <f t="shared" si="904"/>
        <v>0</v>
      </c>
      <c r="N1572" s="404">
        <f t="shared" si="910"/>
        <v>1.2547599E-2</v>
      </c>
    </row>
    <row r="1573" spans="1:14" hidden="1" outlineLevel="1">
      <c r="A1573" s="68">
        <f t="shared" ref="A1573:E1573" si="972">A1180</f>
        <v>159</v>
      </c>
      <c r="B1573" s="123" t="str">
        <f t="shared" si="972"/>
        <v>Asset Recived From Project-U#8-Cable trays &amp; supports-10612</v>
      </c>
      <c r="C1573" s="53" t="str">
        <f t="shared" si="972"/>
        <v>N.A.</v>
      </c>
      <c r="D1573" s="403" t="str">
        <f t="shared" si="972"/>
        <v>-</v>
      </c>
      <c r="E1573" s="118">
        <f t="shared" si="972"/>
        <v>0</v>
      </c>
      <c r="F1573" s="404">
        <f t="shared" si="906"/>
        <v>3.6008699999999998E-4</v>
      </c>
      <c r="G1573" s="404">
        <f t="shared" si="907"/>
        <v>0</v>
      </c>
      <c r="H1573" s="404">
        <f t="shared" si="909"/>
        <v>3.6008699999999998E-4</v>
      </c>
      <c r="I1573" s="404">
        <f>'F4.2'!X393</f>
        <v>0</v>
      </c>
      <c r="J1573" s="404">
        <f>'F4.2'!AW393</f>
        <v>0</v>
      </c>
      <c r="K1573" s="405"/>
      <c r="L1573" s="405"/>
      <c r="M1573" s="404">
        <f t="shared" ref="M1573:M1576" si="973">SUM(J1573:L1573)</f>
        <v>0</v>
      </c>
      <c r="N1573" s="404">
        <f t="shared" si="910"/>
        <v>3.6008699999999998E-4</v>
      </c>
    </row>
    <row r="1574" spans="1:14" hidden="1" outlineLevel="1">
      <c r="A1574" s="68">
        <f t="shared" ref="A1574:E1574" si="974">A1181</f>
        <v>160</v>
      </c>
      <c r="B1574" s="123" t="str">
        <f t="shared" si="974"/>
        <v>Project-U#8-PCR FURNITURE-10810</v>
      </c>
      <c r="C1574" s="53" t="str">
        <f t="shared" si="974"/>
        <v>N.A.</v>
      </c>
      <c r="D1574" s="403" t="str">
        <f t="shared" si="974"/>
        <v>-</v>
      </c>
      <c r="E1574" s="118">
        <f t="shared" si="974"/>
        <v>0</v>
      </c>
      <c r="F1574" s="404">
        <f t="shared" ref="F1574:F1576" si="975">F1181+I1181</f>
        <v>3.0684199999999999E-4</v>
      </c>
      <c r="G1574" s="404">
        <f t="shared" ref="G1574:G1576" si="976">G1181+M1181</f>
        <v>0</v>
      </c>
      <c r="H1574" s="404">
        <f t="shared" si="909"/>
        <v>3.0684199999999999E-4</v>
      </c>
      <c r="I1574" s="404">
        <f>'F4.2'!X394</f>
        <v>0</v>
      </c>
      <c r="J1574" s="404">
        <f>'F4.2'!AW394</f>
        <v>0</v>
      </c>
      <c r="K1574" s="405"/>
      <c r="L1574" s="405"/>
      <c r="M1574" s="404">
        <f t="shared" si="973"/>
        <v>0</v>
      </c>
      <c r="N1574" s="404">
        <f t="shared" si="910"/>
        <v>3.0684199999999999E-4</v>
      </c>
    </row>
    <row r="1575" spans="1:14" hidden="1" outlineLevel="1">
      <c r="A1575" s="68">
        <f t="shared" ref="A1575:E1575" si="977">A1182</f>
        <v>161</v>
      </c>
      <c r="B1575" s="123" t="str">
        <f t="shared" si="977"/>
        <v>Project-U#8 Server Intel QUAD CORE 02No. HP Office Server</v>
      </c>
      <c r="C1575" s="53" t="str">
        <f t="shared" si="977"/>
        <v>N.A.</v>
      </c>
      <c r="D1575" s="403" t="str">
        <f t="shared" si="977"/>
        <v>-</v>
      </c>
      <c r="E1575" s="118">
        <f t="shared" si="977"/>
        <v>0</v>
      </c>
      <c r="F1575" s="404">
        <f t="shared" si="975"/>
        <v>0.11917999999999999</v>
      </c>
      <c r="G1575" s="404">
        <f t="shared" si="976"/>
        <v>0.11917999999999999</v>
      </c>
      <c r="H1575" s="404">
        <f t="shared" ref="H1575:H1576" si="978">F1575-G1575</f>
        <v>0</v>
      </c>
      <c r="I1575" s="404">
        <f>'F4.2'!X395</f>
        <v>0</v>
      </c>
      <c r="J1575" s="404">
        <f>'F4.2'!AW395</f>
        <v>0</v>
      </c>
      <c r="K1575" s="405"/>
      <c r="L1575" s="405"/>
      <c r="M1575" s="404">
        <f t="shared" si="973"/>
        <v>0</v>
      </c>
      <c r="N1575" s="404">
        <f t="shared" ref="N1575:N1576" si="979">H1575+I1575-M1575</f>
        <v>0</v>
      </c>
    </row>
    <row r="1576" spans="1:14" ht="30.75" hidden="1" outlineLevel="1" thickBot="1">
      <c r="A1576" s="68">
        <f t="shared" ref="A1576:E1576" si="980">A1183</f>
        <v>162</v>
      </c>
      <c r="B1576" s="123" t="str">
        <f t="shared" si="980"/>
        <v>Supply Erection testing and commissining of 1000 m3 ETP Civil works</v>
      </c>
      <c r="C1576" s="53" t="str">
        <f t="shared" si="980"/>
        <v>N.A.</v>
      </c>
      <c r="D1576" s="403" t="str">
        <f t="shared" si="980"/>
        <v>-</v>
      </c>
      <c r="E1576" s="118">
        <f t="shared" si="980"/>
        <v>0</v>
      </c>
      <c r="F1576" s="404">
        <f t="shared" si="975"/>
        <v>0.68323680199999992</v>
      </c>
      <c r="G1576" s="404">
        <f t="shared" si="976"/>
        <v>0.68323680199999992</v>
      </c>
      <c r="H1576" s="404">
        <f t="shared" si="978"/>
        <v>0</v>
      </c>
      <c r="I1576" s="404">
        <f>'F4.2'!X396</f>
        <v>0</v>
      </c>
      <c r="J1576" s="404">
        <f>'F4.2'!AW396</f>
        <v>0</v>
      </c>
      <c r="K1576" s="405"/>
      <c r="L1576" s="405"/>
      <c r="M1576" s="404">
        <f t="shared" si="973"/>
        <v>0</v>
      </c>
      <c r="N1576" s="404">
        <f t="shared" si="979"/>
        <v>0</v>
      </c>
    </row>
    <row r="1577" spans="1:14" ht="15.75" collapsed="1" thickBot="1">
      <c r="A1577" s="139"/>
      <c r="B1577" s="140" t="str">
        <f>B1184</f>
        <v>Total</v>
      </c>
      <c r="C1577" s="139"/>
      <c r="D1577" s="47"/>
      <c r="E1577" s="140"/>
      <c r="F1577" s="25">
        <f>SUM(F1190:F1576)</f>
        <v>255.03354515099994</v>
      </c>
      <c r="G1577" s="25">
        <f t="shared" ref="G1577:N1577" si="981">SUM(G1190:G1576)</f>
        <v>228.65262843100004</v>
      </c>
      <c r="H1577" s="25">
        <f t="shared" si="981"/>
        <v>26.380916719999991</v>
      </c>
      <c r="I1577" s="25">
        <f t="shared" si="981"/>
        <v>214.42000000000002</v>
      </c>
      <c r="J1577" s="25">
        <f t="shared" si="981"/>
        <v>239.08</v>
      </c>
      <c r="K1577" s="25">
        <f t="shared" si="981"/>
        <v>0</v>
      </c>
      <c r="L1577" s="25">
        <f t="shared" si="981"/>
        <v>0</v>
      </c>
      <c r="M1577" s="25">
        <f t="shared" si="981"/>
        <v>239.08</v>
      </c>
      <c r="N1577" s="25">
        <f t="shared" si="981"/>
        <v>1.720916719999988</v>
      </c>
    </row>
    <row r="1578" spans="1:14">
      <c r="F1578" s="402"/>
      <c r="G1578" s="402"/>
      <c r="H1578" s="402"/>
      <c r="I1578" s="402"/>
      <c r="J1578" s="402"/>
      <c r="K1578" s="402"/>
      <c r="L1578" s="402"/>
      <c r="M1578" s="402"/>
      <c r="N1578" s="402"/>
    </row>
    <row r="1579" spans="1:14" s="1" customFormat="1" ht="15.75" thickBot="1">
      <c r="A1579" s="16"/>
      <c r="B1579" s="17" t="s">
        <v>560</v>
      </c>
      <c r="C1579" s="46"/>
      <c r="D1579" s="47"/>
      <c r="E1579" s="46"/>
      <c r="F1579" s="17"/>
      <c r="G1579" s="17"/>
      <c r="H1579" s="17"/>
      <c r="I1579" s="17"/>
      <c r="J1579" s="17"/>
      <c r="K1579" s="17"/>
      <c r="L1579" s="17"/>
      <c r="M1579" s="17"/>
      <c r="N1579" s="17"/>
    </row>
    <row r="1580" spans="1:14" hidden="1" outlineLevel="1">
      <c r="A1580" s="48">
        <f t="shared" ref="A1580:B1580" si="982">A1187</f>
        <v>0</v>
      </c>
      <c r="B1580" s="24" t="str">
        <f t="shared" si="982"/>
        <v>Add Cap (As per 296 of 2019)</v>
      </c>
      <c r="C1580" s="49"/>
      <c r="D1580" s="51"/>
      <c r="E1580" s="52"/>
      <c r="F1580" s="404"/>
      <c r="G1580" s="404"/>
      <c r="H1580" s="404"/>
      <c r="I1580" s="404"/>
      <c r="J1580" s="404"/>
      <c r="K1580" s="405"/>
      <c r="L1580" s="405"/>
      <c r="M1580" s="404"/>
      <c r="N1580" s="404"/>
    </row>
    <row r="1581" spans="1:14" s="2" customFormat="1" ht="18.75" hidden="1" outlineLevel="1">
      <c r="A1581" s="224" t="str">
        <f t="shared" ref="A1581:E1581" si="983">A1188</f>
        <v>A</v>
      </c>
      <c r="B1581" s="64" t="str">
        <f t="shared" si="983"/>
        <v xml:space="preserve">Initial spares </v>
      </c>
      <c r="C1581" s="185" t="str">
        <f t="shared" si="983"/>
        <v>Add Cap (As per 296 of 2019)</v>
      </c>
      <c r="D1581" s="183" t="str">
        <f t="shared" si="983"/>
        <v>-</v>
      </c>
      <c r="E1581" s="55">
        <f t="shared" si="983"/>
        <v>0</v>
      </c>
      <c r="F1581" s="404"/>
      <c r="G1581" s="404"/>
      <c r="H1581" s="404"/>
      <c r="I1581" s="404"/>
      <c r="J1581" s="404"/>
      <c r="K1581" s="405"/>
      <c r="L1581" s="405"/>
      <c r="M1581" s="404"/>
      <c r="N1581" s="404"/>
    </row>
    <row r="1582" spans="1:14" ht="15.75" hidden="1" outlineLevel="1">
      <c r="A1582" s="205">
        <f t="shared" ref="A1582:E1582" si="984">A1189</f>
        <v>1</v>
      </c>
      <c r="B1582" s="206" t="str">
        <f t="shared" si="984"/>
        <v>Boiler and Auxiliaries</v>
      </c>
      <c r="C1582" s="208" t="str">
        <f t="shared" si="984"/>
        <v>Add Cap (As per 296 of 2019)</v>
      </c>
      <c r="D1582" s="210" t="str">
        <f t="shared" si="984"/>
        <v>-</v>
      </c>
      <c r="E1582" s="204">
        <f t="shared" si="984"/>
        <v>7.2</v>
      </c>
      <c r="F1582" s="404"/>
      <c r="G1582" s="404"/>
      <c r="H1582" s="404"/>
      <c r="I1582" s="404"/>
      <c r="J1582" s="404"/>
      <c r="K1582" s="405"/>
      <c r="L1582" s="405"/>
      <c r="M1582" s="404"/>
      <c r="N1582" s="404"/>
    </row>
    <row r="1583" spans="1:14" ht="31.5" hidden="1" outlineLevel="1">
      <c r="A1583" s="53">
        <f t="shared" ref="A1583:E1583" si="985">A1190</f>
        <v>1</v>
      </c>
      <c r="B1583" s="264" t="str">
        <f t="shared" si="985"/>
        <v>Procurement of Coal Mill XRP-903 Gear Box Type KMP-280 Spares of Unit # 8 at BM-NPTPS Parli-Vaijnath</v>
      </c>
      <c r="C1583" s="185" t="str">
        <f t="shared" si="985"/>
        <v>Add Cap (As per 296 of 2019)</v>
      </c>
      <c r="D1583" s="183" t="str">
        <f t="shared" si="985"/>
        <v>-</v>
      </c>
      <c r="E1583" s="63">
        <f t="shared" si="985"/>
        <v>0</v>
      </c>
      <c r="F1583" s="404">
        <f t="shared" ref="F1583:F1646" si="986">F1190+I1190</f>
        <v>1.35</v>
      </c>
      <c r="G1583" s="404">
        <f t="shared" ref="G1583:G1646" si="987">G1190+M1190</f>
        <v>1.35</v>
      </c>
      <c r="H1583" s="404">
        <f t="shared" ref="H1583:H1646" si="988">F1583-G1583</f>
        <v>0</v>
      </c>
      <c r="I1583" s="404">
        <f>'F4.2'!Y10</f>
        <v>0</v>
      </c>
      <c r="J1583" s="404">
        <f>'F4.2'!AX10</f>
        <v>0</v>
      </c>
      <c r="K1583" s="405"/>
      <c r="L1583" s="405"/>
      <c r="M1583" s="404">
        <f t="shared" ref="M1583:M1646" si="989">SUM(J1583:L1583)</f>
        <v>0</v>
      </c>
      <c r="N1583" s="404">
        <f t="shared" ref="N1583:N1646" si="990">H1583+I1583-M1583</f>
        <v>0</v>
      </c>
    </row>
    <row r="1584" spans="1:14" ht="31.5" hidden="1" outlineLevel="1">
      <c r="A1584" s="53">
        <f t="shared" ref="A1584:E1584" si="991">A1191</f>
        <v>2</v>
      </c>
      <c r="B1584" s="264" t="str">
        <f t="shared" si="991"/>
        <v>Supply of Labyrinth Seal Rings with replaceable Inner liners for Coal Mill XRP-903 required for BM Unit-8, NPTPS, Parli-V.</v>
      </c>
      <c r="C1584" s="185" t="str">
        <f t="shared" si="991"/>
        <v>Add Cap (As per 296 of 2019)</v>
      </c>
      <c r="D1584" s="183" t="str">
        <f t="shared" si="991"/>
        <v>-</v>
      </c>
      <c r="E1584" s="63">
        <f t="shared" si="991"/>
        <v>0</v>
      </c>
      <c r="F1584" s="404">
        <f t="shared" si="986"/>
        <v>0.33134400000000003</v>
      </c>
      <c r="G1584" s="404">
        <f t="shared" si="987"/>
        <v>0.33134400000000003</v>
      </c>
      <c r="H1584" s="404">
        <f t="shared" si="988"/>
        <v>0</v>
      </c>
      <c r="I1584" s="404">
        <f>'F4.2'!Y11</f>
        <v>0</v>
      </c>
      <c r="J1584" s="404">
        <f>'F4.2'!AX11</f>
        <v>0</v>
      </c>
      <c r="K1584" s="405"/>
      <c r="L1584" s="405"/>
      <c r="M1584" s="404">
        <f t="shared" si="989"/>
        <v>0</v>
      </c>
      <c r="N1584" s="404">
        <f t="shared" si="990"/>
        <v>0</v>
      </c>
    </row>
    <row r="1585" spans="1:14" ht="31.5" hidden="1" outlineLevel="1">
      <c r="A1585" s="53">
        <f t="shared" ref="A1585:E1585" si="992">A1192</f>
        <v>3</v>
      </c>
      <c r="B1585" s="264" t="str">
        <f t="shared" si="992"/>
        <v>Supply and Installation of coal mill  liners(weld overlay) of XRP-903 Coal Mill in BM U-8, NPTPS,Parli-V.</v>
      </c>
      <c r="C1585" s="185" t="str">
        <f t="shared" si="992"/>
        <v>Add Cap (As per 296 of 2019)</v>
      </c>
      <c r="D1585" s="183" t="str">
        <f t="shared" si="992"/>
        <v>-</v>
      </c>
      <c r="E1585" s="63">
        <f t="shared" si="992"/>
        <v>0</v>
      </c>
      <c r="F1585" s="404">
        <f t="shared" si="986"/>
        <v>0.33134400000000003</v>
      </c>
      <c r="G1585" s="404">
        <f t="shared" si="987"/>
        <v>0.33134400000000003</v>
      </c>
      <c r="H1585" s="404">
        <f t="shared" si="988"/>
        <v>0</v>
      </c>
      <c r="I1585" s="404">
        <f>'F4.2'!Y12</f>
        <v>0</v>
      </c>
      <c r="J1585" s="404">
        <f>'F4.2'!AX12</f>
        <v>0</v>
      </c>
      <c r="K1585" s="405"/>
      <c r="L1585" s="405"/>
      <c r="M1585" s="404">
        <f t="shared" si="989"/>
        <v>0</v>
      </c>
      <c r="N1585" s="404">
        <f t="shared" si="990"/>
        <v>0</v>
      </c>
    </row>
    <row r="1586" spans="1:14" ht="31.5" hidden="1" outlineLevel="1">
      <c r="A1586" s="53">
        <f t="shared" ref="A1586:E1586" si="993">A1193</f>
        <v>4</v>
      </c>
      <c r="B1586" s="230" t="str">
        <f t="shared" si="993"/>
        <v>Procurement of Coal Mill XRP-903 Bowl &amp; Bowl Hub of Unit # 8 at BM-NPTPS Parli-Vaijnath</v>
      </c>
      <c r="C1586" s="185" t="str">
        <f t="shared" si="993"/>
        <v>Add Cap (As per 296 of 2019)</v>
      </c>
      <c r="D1586" s="183" t="str">
        <f t="shared" si="993"/>
        <v>-</v>
      </c>
      <c r="E1586" s="63">
        <f t="shared" si="993"/>
        <v>0</v>
      </c>
      <c r="F1586" s="404">
        <f t="shared" si="986"/>
        <v>0.73326380000000002</v>
      </c>
      <c r="G1586" s="404">
        <f t="shared" si="987"/>
        <v>0.73326380000000002</v>
      </c>
      <c r="H1586" s="404">
        <f t="shared" si="988"/>
        <v>0</v>
      </c>
      <c r="I1586" s="404">
        <f>'F4.2'!Y13</f>
        <v>0</v>
      </c>
      <c r="J1586" s="404">
        <f>'F4.2'!AX13</f>
        <v>0</v>
      </c>
      <c r="K1586" s="405"/>
      <c r="L1586" s="405"/>
      <c r="M1586" s="404">
        <f t="shared" si="989"/>
        <v>0</v>
      </c>
      <c r="N1586" s="404">
        <f t="shared" si="990"/>
        <v>0</v>
      </c>
    </row>
    <row r="1587" spans="1:14" s="2" customFormat="1" ht="15.75" hidden="1" outlineLevel="1">
      <c r="A1587" s="53">
        <f t="shared" ref="A1587:E1587" si="994">A1194</f>
        <v>5</v>
      </c>
      <c r="B1587" s="264" t="str">
        <f t="shared" si="994"/>
        <v>Supply of impeller assembly for ID fan</v>
      </c>
      <c r="C1587" s="185" t="str">
        <f t="shared" si="994"/>
        <v>Add Cap (As per 296 of 2019)</v>
      </c>
      <c r="D1587" s="183" t="str">
        <f t="shared" si="994"/>
        <v>-</v>
      </c>
      <c r="E1587" s="66">
        <f t="shared" si="994"/>
        <v>0</v>
      </c>
      <c r="F1587" s="404">
        <f t="shared" si="986"/>
        <v>0.52329999999999999</v>
      </c>
      <c r="G1587" s="404">
        <f t="shared" si="987"/>
        <v>0.52329999999999999</v>
      </c>
      <c r="H1587" s="404">
        <f t="shared" si="988"/>
        <v>0</v>
      </c>
      <c r="I1587" s="404">
        <f>'F4.2'!Y14</f>
        <v>0</v>
      </c>
      <c r="J1587" s="404">
        <f>'F4.2'!AX14</f>
        <v>0</v>
      </c>
      <c r="K1587" s="405"/>
      <c r="L1587" s="405"/>
      <c r="M1587" s="404">
        <f t="shared" si="989"/>
        <v>0</v>
      </c>
      <c r="N1587" s="404">
        <f t="shared" si="990"/>
        <v>0</v>
      </c>
    </row>
    <row r="1588" spans="1:14" ht="31.5" hidden="1" outlineLevel="1">
      <c r="A1588" s="53">
        <f t="shared" ref="A1588:E1588" si="995">A1195</f>
        <v>6</v>
      </c>
      <c r="B1588" s="230" t="str">
        <f t="shared" si="995"/>
        <v>Procurement of Primary Air Fan &amp; Forced Draught Fan Drive Coupling on OEM basis required at BM U-8, NPTPS, Parli-V</v>
      </c>
      <c r="C1588" s="185" t="str">
        <f t="shared" si="995"/>
        <v>Add Cap (As per 296 of 2019)</v>
      </c>
      <c r="D1588" s="183" t="str">
        <f t="shared" si="995"/>
        <v>-</v>
      </c>
      <c r="E1588" s="66">
        <f t="shared" si="995"/>
        <v>0</v>
      </c>
      <c r="F1588" s="404">
        <f t="shared" si="986"/>
        <v>0.19409999999999999</v>
      </c>
      <c r="G1588" s="404">
        <f t="shared" si="987"/>
        <v>0.19409999999999999</v>
      </c>
      <c r="H1588" s="404">
        <f t="shared" si="988"/>
        <v>0</v>
      </c>
      <c r="I1588" s="404">
        <f>'F4.2'!Y15</f>
        <v>0</v>
      </c>
      <c r="J1588" s="404">
        <f>'F4.2'!AX15</f>
        <v>0</v>
      </c>
      <c r="K1588" s="405"/>
      <c r="L1588" s="405"/>
      <c r="M1588" s="404">
        <f t="shared" si="989"/>
        <v>0</v>
      </c>
      <c r="N1588" s="404">
        <f t="shared" si="990"/>
        <v>0</v>
      </c>
    </row>
    <row r="1589" spans="1:14" ht="47.25" hidden="1" outlineLevel="1">
      <c r="A1589" s="53">
        <f t="shared" ref="A1589:E1589" si="996">A1196</f>
        <v>7</v>
      </c>
      <c r="B1589" s="230" t="str">
        <f t="shared" si="996"/>
        <v>Procurement of  Primary Air Fan PAF 17/11.8-2 Hydraulic Adjustment Device on OEM basis required at BM U-8 NPTPS Parli-V</v>
      </c>
      <c r="C1589" s="185" t="str">
        <f t="shared" si="996"/>
        <v>Add Cap (As per 296 of 2019)</v>
      </c>
      <c r="D1589" s="183" t="str">
        <f t="shared" si="996"/>
        <v>-</v>
      </c>
      <c r="E1589" s="67">
        <f t="shared" si="996"/>
        <v>0</v>
      </c>
      <c r="F1589" s="404">
        <f t="shared" si="986"/>
        <v>0.53521083000000003</v>
      </c>
      <c r="G1589" s="404">
        <f t="shared" si="987"/>
        <v>0.53521083000000003</v>
      </c>
      <c r="H1589" s="404">
        <f t="shared" si="988"/>
        <v>0</v>
      </c>
      <c r="I1589" s="404">
        <f>'F4.2'!Y16</f>
        <v>0</v>
      </c>
      <c r="J1589" s="404">
        <f>'F4.2'!AX16</f>
        <v>0</v>
      </c>
      <c r="K1589" s="405"/>
      <c r="L1589" s="405"/>
      <c r="M1589" s="404">
        <f t="shared" si="989"/>
        <v>0</v>
      </c>
      <c r="N1589" s="404">
        <f t="shared" si="990"/>
        <v>0</v>
      </c>
    </row>
    <row r="1590" spans="1:14" ht="31.5" hidden="1" outlineLevel="1">
      <c r="A1590" s="53">
        <f t="shared" ref="A1590:E1590" si="997">A1197</f>
        <v>8</v>
      </c>
      <c r="B1590" s="230" t="str">
        <f t="shared" si="997"/>
        <v>Proc of spares for fabric expansion joints required at BM U-8, NPTPS, Parli-V.</v>
      </c>
      <c r="C1590" s="185" t="str">
        <f t="shared" si="997"/>
        <v>Add Cap (As per 296 of 2019)</v>
      </c>
      <c r="D1590" s="183" t="str">
        <f t="shared" si="997"/>
        <v>-</v>
      </c>
      <c r="E1590" s="66">
        <f t="shared" si="997"/>
        <v>0</v>
      </c>
      <c r="F1590" s="404">
        <f t="shared" si="986"/>
        <v>0.56971689999999997</v>
      </c>
      <c r="G1590" s="404">
        <f t="shared" si="987"/>
        <v>0.56971689999999997</v>
      </c>
      <c r="H1590" s="404">
        <f t="shared" si="988"/>
        <v>0</v>
      </c>
      <c r="I1590" s="404">
        <f>'F4.2'!Y17</f>
        <v>0</v>
      </c>
      <c r="J1590" s="404">
        <f>'F4.2'!AX17</f>
        <v>0</v>
      </c>
      <c r="K1590" s="405"/>
      <c r="L1590" s="405"/>
      <c r="M1590" s="404">
        <f t="shared" si="989"/>
        <v>0</v>
      </c>
      <c r="N1590" s="404">
        <f t="shared" si="990"/>
        <v>0</v>
      </c>
    </row>
    <row r="1591" spans="1:14" ht="31.5" hidden="1" outlineLevel="1">
      <c r="A1591" s="53">
        <f t="shared" ref="A1591:E1591" si="998">A1198</f>
        <v>9</v>
      </c>
      <c r="B1591" s="230" t="str">
        <f t="shared" si="998"/>
        <v>Proc of separator body and seperator top spares for coal mill XRP-903 at BM U-8, NPTPS Parli-V.</v>
      </c>
      <c r="C1591" s="185" t="str">
        <f t="shared" si="998"/>
        <v>Add Cap (As per 296 of 2019)</v>
      </c>
      <c r="D1591" s="183" t="str">
        <f t="shared" si="998"/>
        <v>-</v>
      </c>
      <c r="E1591" s="66">
        <f t="shared" si="998"/>
        <v>0</v>
      </c>
      <c r="F1591" s="404">
        <f t="shared" si="986"/>
        <v>0.42568995599999998</v>
      </c>
      <c r="G1591" s="404">
        <f t="shared" si="987"/>
        <v>0.42568995599999998</v>
      </c>
      <c r="H1591" s="404">
        <f t="shared" si="988"/>
        <v>0</v>
      </c>
      <c r="I1591" s="404">
        <f>'F4.2'!Y18</f>
        <v>0</v>
      </c>
      <c r="J1591" s="404">
        <f>'F4.2'!AX18</f>
        <v>0</v>
      </c>
      <c r="K1591" s="405"/>
      <c r="L1591" s="405"/>
      <c r="M1591" s="404">
        <f t="shared" si="989"/>
        <v>0</v>
      </c>
      <c r="N1591" s="404">
        <f t="shared" si="990"/>
        <v>0</v>
      </c>
    </row>
    <row r="1592" spans="1:14" ht="31.5" hidden="1" outlineLevel="1">
      <c r="A1592" s="53">
        <f t="shared" ref="A1592:E1592" si="999">A1199</f>
        <v>10</v>
      </c>
      <c r="B1592" s="230" t="str">
        <f t="shared" si="999"/>
        <v>Proc of scrapper area &amp; reject system spares for coal mill XRP-903 at BM U-8, NPTPS Parli-V.</v>
      </c>
      <c r="C1592" s="185" t="str">
        <f t="shared" si="999"/>
        <v>Add Cap (As per 296 of 2019)</v>
      </c>
      <c r="D1592" s="183" t="str">
        <f t="shared" si="999"/>
        <v>-</v>
      </c>
      <c r="E1592" s="66">
        <f t="shared" si="999"/>
        <v>0</v>
      </c>
      <c r="F1592" s="404">
        <f t="shared" si="986"/>
        <v>0.27832896000000001</v>
      </c>
      <c r="G1592" s="404">
        <f t="shared" si="987"/>
        <v>0.27832896000000001</v>
      </c>
      <c r="H1592" s="404">
        <f t="shared" si="988"/>
        <v>0</v>
      </c>
      <c r="I1592" s="404">
        <f>'F4.2'!Y19</f>
        <v>0</v>
      </c>
      <c r="J1592" s="404">
        <f>'F4.2'!AX19</f>
        <v>0</v>
      </c>
      <c r="K1592" s="405"/>
      <c r="L1592" s="405"/>
      <c r="M1592" s="404">
        <f t="shared" si="989"/>
        <v>0</v>
      </c>
      <c r="N1592" s="404">
        <f t="shared" si="990"/>
        <v>0</v>
      </c>
    </row>
    <row r="1593" spans="1:14" ht="15.75" hidden="1" outlineLevel="1">
      <c r="A1593" s="53">
        <f t="shared" ref="A1593:E1593" si="1000">A1200</f>
        <v>11</v>
      </c>
      <c r="B1593" s="230" t="str">
        <f t="shared" si="1000"/>
        <v>Proc of seal air fan spares at BM-8 NPTPS, Parli-V.</v>
      </c>
      <c r="C1593" s="185" t="str">
        <f t="shared" si="1000"/>
        <v>Add Cap (As per 296 of 2019)</v>
      </c>
      <c r="D1593" s="183" t="str">
        <f t="shared" si="1000"/>
        <v>-</v>
      </c>
      <c r="E1593" s="67">
        <f t="shared" si="1000"/>
        <v>0</v>
      </c>
      <c r="F1593" s="404">
        <f t="shared" si="986"/>
        <v>0.26431690000000002</v>
      </c>
      <c r="G1593" s="404">
        <f t="shared" si="987"/>
        <v>0.26431690000000002</v>
      </c>
      <c r="H1593" s="404">
        <f t="shared" si="988"/>
        <v>0</v>
      </c>
      <c r="I1593" s="404">
        <f>'F4.2'!Y20</f>
        <v>0</v>
      </c>
      <c r="J1593" s="404">
        <f>'F4.2'!AX20</f>
        <v>0</v>
      </c>
      <c r="K1593" s="405"/>
      <c r="L1593" s="405"/>
      <c r="M1593" s="404">
        <f t="shared" si="989"/>
        <v>0</v>
      </c>
      <c r="N1593" s="404">
        <f t="shared" si="990"/>
        <v>0</v>
      </c>
    </row>
    <row r="1594" spans="1:14" ht="31.5" hidden="1" outlineLevel="1">
      <c r="A1594" s="53">
        <f t="shared" ref="A1594:E1594" si="1001">A1201</f>
        <v>12</v>
      </c>
      <c r="B1594" s="230" t="str">
        <f t="shared" si="1001"/>
        <v>Procurement of  FD Fan Type FAF 17/9.5-1 Drive Coupling required at BM U-8 NPTPS Parli-V</v>
      </c>
      <c r="C1594" s="185" t="str">
        <f t="shared" si="1001"/>
        <v>Add Cap (As per 296 of 2019)</v>
      </c>
      <c r="D1594" s="183" t="str">
        <f t="shared" si="1001"/>
        <v>-</v>
      </c>
      <c r="E1594" s="66">
        <f t="shared" si="1001"/>
        <v>0</v>
      </c>
      <c r="F1594" s="404">
        <f t="shared" si="986"/>
        <v>0</v>
      </c>
      <c r="G1594" s="404">
        <f t="shared" si="987"/>
        <v>0</v>
      </c>
      <c r="H1594" s="404">
        <f t="shared" si="988"/>
        <v>0</v>
      </c>
      <c r="I1594" s="404">
        <f>'F4.2'!Y21</f>
        <v>0</v>
      </c>
      <c r="J1594" s="404">
        <f>'F4.2'!AX21</f>
        <v>0</v>
      </c>
      <c r="K1594" s="405"/>
      <c r="L1594" s="405"/>
      <c r="M1594" s="404">
        <f t="shared" si="989"/>
        <v>0</v>
      </c>
      <c r="N1594" s="404">
        <f t="shared" si="990"/>
        <v>0</v>
      </c>
    </row>
    <row r="1595" spans="1:14" ht="31.5" hidden="1" outlineLevel="1">
      <c r="A1595" s="53">
        <f t="shared" ref="A1595:E1595" si="1002">A1202</f>
        <v>13</v>
      </c>
      <c r="B1595" s="230" t="str">
        <f t="shared" si="1002"/>
        <v>Procurement of complete planatary gear box-KMP -280/300 for coal mill XRP-903 at BM U-8 NPTPS Parli-V</v>
      </c>
      <c r="C1595" s="185" t="str">
        <f t="shared" si="1002"/>
        <v>Add Cap (As per 296 of 2019)</v>
      </c>
      <c r="D1595" s="183" t="str">
        <f t="shared" si="1002"/>
        <v>-</v>
      </c>
      <c r="E1595" s="66">
        <f t="shared" si="1002"/>
        <v>0</v>
      </c>
      <c r="F1595" s="404">
        <f t="shared" si="986"/>
        <v>0</v>
      </c>
      <c r="G1595" s="404">
        <f t="shared" si="987"/>
        <v>0</v>
      </c>
      <c r="H1595" s="404">
        <f t="shared" si="988"/>
        <v>0</v>
      </c>
      <c r="I1595" s="404">
        <f>'F4.2'!Y22</f>
        <v>0</v>
      </c>
      <c r="J1595" s="404">
        <f>'F4.2'!AX22</f>
        <v>0</v>
      </c>
      <c r="K1595" s="405"/>
      <c r="L1595" s="405"/>
      <c r="M1595" s="404">
        <f t="shared" si="989"/>
        <v>0</v>
      </c>
      <c r="N1595" s="404">
        <f t="shared" si="990"/>
        <v>0</v>
      </c>
    </row>
    <row r="1596" spans="1:14" s="2" customFormat="1" ht="15.75" hidden="1" outlineLevel="1">
      <c r="A1596" s="205">
        <f t="shared" ref="A1596:E1596" si="1003">A1203</f>
        <v>2</v>
      </c>
      <c r="B1596" s="206" t="str">
        <f t="shared" si="1003"/>
        <v>Turbine and Auxiliaries</v>
      </c>
      <c r="C1596" s="208" t="str">
        <f t="shared" si="1003"/>
        <v>Add Cap (As per 296 of 2019)</v>
      </c>
      <c r="D1596" s="210" t="str">
        <f t="shared" si="1003"/>
        <v>-</v>
      </c>
      <c r="E1596" s="204">
        <f t="shared" si="1003"/>
        <v>4.3</v>
      </c>
      <c r="F1596" s="404">
        <f t="shared" si="986"/>
        <v>0</v>
      </c>
      <c r="G1596" s="404">
        <f t="shared" si="987"/>
        <v>0</v>
      </c>
      <c r="H1596" s="404">
        <f t="shared" si="988"/>
        <v>0</v>
      </c>
      <c r="I1596" s="404">
        <f>'F4.2'!Y23</f>
        <v>0</v>
      </c>
      <c r="J1596" s="404">
        <f>'F4.2'!AX23</f>
        <v>0</v>
      </c>
      <c r="K1596" s="405"/>
      <c r="L1596" s="405"/>
      <c r="M1596" s="404">
        <f t="shared" si="989"/>
        <v>0</v>
      </c>
      <c r="N1596" s="404">
        <f t="shared" si="990"/>
        <v>0</v>
      </c>
    </row>
    <row r="1597" spans="1:14" ht="47.25" hidden="1" outlineLevel="1">
      <c r="A1597" s="68">
        <f t="shared" ref="A1597:E1597" si="1004">A1204</f>
        <v>1</v>
      </c>
      <c r="B1597" s="230" t="str">
        <f t="shared" si="1004"/>
        <v>Procurement of spares for Equipment Cooling Water Pumps (Make-FLOWMORE) of model FIG-5824 (SG Side) and FIG-5822 (TG side) at Unit-8 NPTPS Parli-V</v>
      </c>
      <c r="C1597" s="185" t="str">
        <f t="shared" si="1004"/>
        <v>Add Cap (As per 296 of 2019)</v>
      </c>
      <c r="D1597" s="183" t="str">
        <f t="shared" si="1004"/>
        <v>-</v>
      </c>
      <c r="E1597" s="66">
        <f t="shared" si="1004"/>
        <v>0</v>
      </c>
      <c r="F1597" s="404">
        <f t="shared" si="986"/>
        <v>0.51811829399999998</v>
      </c>
      <c r="G1597" s="404">
        <f t="shared" si="987"/>
        <v>0.51811829399999998</v>
      </c>
      <c r="H1597" s="404">
        <f t="shared" si="988"/>
        <v>0</v>
      </c>
      <c r="I1597" s="404">
        <f>'F4.2'!Y24</f>
        <v>0</v>
      </c>
      <c r="J1597" s="404">
        <f>'F4.2'!AX24</f>
        <v>0</v>
      </c>
      <c r="K1597" s="405"/>
      <c r="L1597" s="405"/>
      <c r="M1597" s="404">
        <f t="shared" si="989"/>
        <v>0</v>
      </c>
      <c r="N1597" s="404">
        <f t="shared" si="990"/>
        <v>0</v>
      </c>
    </row>
    <row r="1598" spans="1:14" ht="31.5" hidden="1" outlineLevel="1">
      <c r="A1598" s="68">
        <f t="shared" ref="A1598:E1598" si="1005">A1205</f>
        <v>2</v>
      </c>
      <c r="B1598" s="230" t="str">
        <f t="shared" si="1005"/>
        <v>Supply of spars for recovery &amp; FF Pumps along with work  at U#8</v>
      </c>
      <c r="C1598" s="185" t="str">
        <f t="shared" si="1005"/>
        <v>Add Cap (As per 296 of 2019)</v>
      </c>
      <c r="D1598" s="183" t="str">
        <f t="shared" si="1005"/>
        <v>-</v>
      </c>
      <c r="E1598" s="67">
        <f t="shared" si="1005"/>
        <v>0</v>
      </c>
      <c r="F1598" s="404">
        <f t="shared" si="986"/>
        <v>0.37712800000000002</v>
      </c>
      <c r="G1598" s="404">
        <f t="shared" si="987"/>
        <v>0.37712800000000002</v>
      </c>
      <c r="H1598" s="404">
        <f t="shared" si="988"/>
        <v>0</v>
      </c>
      <c r="I1598" s="404">
        <f>'F4.2'!Y25</f>
        <v>0</v>
      </c>
      <c r="J1598" s="404">
        <f>'F4.2'!AX25</f>
        <v>0</v>
      </c>
      <c r="K1598" s="405"/>
      <c r="L1598" s="405"/>
      <c r="M1598" s="404">
        <f t="shared" si="989"/>
        <v>0</v>
      </c>
      <c r="N1598" s="404">
        <f t="shared" si="990"/>
        <v>0</v>
      </c>
    </row>
    <row r="1599" spans="1:14" ht="15.75" hidden="1" outlineLevel="1">
      <c r="A1599" s="68">
        <f t="shared" ref="A1599:E1599" si="1006">A1206</f>
        <v>3</v>
      </c>
      <c r="B1599" s="230" t="str">
        <f t="shared" si="1006"/>
        <v>Supply of seal oil vacuum pump  in unit 08</v>
      </c>
      <c r="C1599" s="185" t="str">
        <f t="shared" si="1006"/>
        <v>Add Cap (As per 296 of 2019)</v>
      </c>
      <c r="D1599" s="183" t="str">
        <f t="shared" si="1006"/>
        <v>-</v>
      </c>
      <c r="E1599" s="66">
        <f t="shared" si="1006"/>
        <v>0</v>
      </c>
      <c r="F1599" s="404">
        <f t="shared" si="986"/>
        <v>0.27501740000000002</v>
      </c>
      <c r="G1599" s="404">
        <f t="shared" si="987"/>
        <v>0.27501740000000002</v>
      </c>
      <c r="H1599" s="404">
        <f t="shared" si="988"/>
        <v>0</v>
      </c>
      <c r="I1599" s="404">
        <f>'F4.2'!Y26</f>
        <v>0</v>
      </c>
      <c r="J1599" s="404">
        <f>'F4.2'!AX26</f>
        <v>0</v>
      </c>
      <c r="K1599" s="405"/>
      <c r="L1599" s="405"/>
      <c r="M1599" s="404">
        <f t="shared" si="989"/>
        <v>0</v>
      </c>
      <c r="N1599" s="404">
        <f t="shared" si="990"/>
        <v>0</v>
      </c>
    </row>
    <row r="1600" spans="1:14" s="2" customFormat="1" ht="47.25" hidden="1" outlineLevel="1">
      <c r="A1600" s="68">
        <f t="shared" ref="A1600:E1600" si="1007">A1207</f>
        <v>4</v>
      </c>
      <c r="B1600" s="230" t="str">
        <f t="shared" si="1007"/>
        <v>Procurement of AC pressure pipes (235MM OD, 200MM ID, 4.5M Length) for NDCT hot spray water distribution system in Unit-8 NPTPS Parli-Vaijnath</v>
      </c>
      <c r="C1600" s="185" t="str">
        <f t="shared" si="1007"/>
        <v>Add Cap (As per 296 of 2019)</v>
      </c>
      <c r="D1600" s="183" t="str">
        <f t="shared" si="1007"/>
        <v>-</v>
      </c>
      <c r="E1600" s="66">
        <f t="shared" si="1007"/>
        <v>0</v>
      </c>
      <c r="F1600" s="404">
        <f t="shared" si="986"/>
        <v>0.42522480000000001</v>
      </c>
      <c r="G1600" s="404">
        <f t="shared" si="987"/>
        <v>0.42522480000000001</v>
      </c>
      <c r="H1600" s="404">
        <f t="shared" si="988"/>
        <v>0</v>
      </c>
      <c r="I1600" s="404">
        <f>'F4.2'!Y27</f>
        <v>0</v>
      </c>
      <c r="J1600" s="404">
        <f>'F4.2'!AX27</f>
        <v>0</v>
      </c>
      <c r="K1600" s="405"/>
      <c r="L1600" s="405"/>
      <c r="M1600" s="404">
        <f t="shared" si="989"/>
        <v>0</v>
      </c>
      <c r="N1600" s="404">
        <f t="shared" si="990"/>
        <v>0</v>
      </c>
    </row>
    <row r="1601" spans="1:14" ht="31.5" hidden="1" outlineLevel="1">
      <c r="A1601" s="68">
        <f t="shared" ref="A1601:E1601" si="1008">A1208</f>
        <v>5</v>
      </c>
      <c r="B1601" s="230" t="str">
        <f t="shared" si="1008"/>
        <v>Supply of M/s Summits make Instrument Air Dryer &amp; spares at U # 8 TM, Parli-V</v>
      </c>
      <c r="C1601" s="185" t="str">
        <f t="shared" si="1008"/>
        <v>Add Cap (As per 296 of 2019)</v>
      </c>
      <c r="D1601" s="183" t="str">
        <f t="shared" si="1008"/>
        <v>-</v>
      </c>
      <c r="E1601" s="66">
        <f t="shared" si="1008"/>
        <v>0</v>
      </c>
      <c r="F1601" s="404">
        <f t="shared" si="986"/>
        <v>0.54787163999999999</v>
      </c>
      <c r="G1601" s="404">
        <f t="shared" si="987"/>
        <v>0.54787163999999999</v>
      </c>
      <c r="H1601" s="404">
        <f t="shared" si="988"/>
        <v>0</v>
      </c>
      <c r="I1601" s="404">
        <f>'F4.2'!Y28</f>
        <v>0</v>
      </c>
      <c r="J1601" s="404">
        <f>'F4.2'!AX28</f>
        <v>0</v>
      </c>
      <c r="K1601" s="405"/>
      <c r="L1601" s="405"/>
      <c r="M1601" s="404">
        <f t="shared" si="989"/>
        <v>0</v>
      </c>
      <c r="N1601" s="404">
        <f t="shared" si="990"/>
        <v>0</v>
      </c>
    </row>
    <row r="1602" spans="1:14" ht="15.75" hidden="1" outlineLevel="1">
      <c r="A1602" s="68">
        <f t="shared" ref="A1602:E1602" si="1009">A1209</f>
        <v>6</v>
      </c>
      <c r="B1602" s="230" t="str">
        <f t="shared" si="1009"/>
        <v>Supply of PVC fills for NDCTs at U # 8 TM, Parli-V</v>
      </c>
      <c r="C1602" s="185" t="str">
        <f t="shared" si="1009"/>
        <v>Add Cap (As per 296 of 2019)</v>
      </c>
      <c r="D1602" s="183" t="str">
        <f t="shared" si="1009"/>
        <v>-</v>
      </c>
      <c r="E1602" s="66">
        <f t="shared" si="1009"/>
        <v>0</v>
      </c>
      <c r="F1602" s="404">
        <f t="shared" si="986"/>
        <v>0.58244799999999997</v>
      </c>
      <c r="G1602" s="404">
        <f t="shared" si="987"/>
        <v>0.58244799999999997</v>
      </c>
      <c r="H1602" s="404">
        <f t="shared" si="988"/>
        <v>0</v>
      </c>
      <c r="I1602" s="404">
        <f>'F4.2'!Y29</f>
        <v>0</v>
      </c>
      <c r="J1602" s="404">
        <f>'F4.2'!AX29</f>
        <v>0</v>
      </c>
      <c r="K1602" s="405"/>
      <c r="L1602" s="405"/>
      <c r="M1602" s="404">
        <f t="shared" si="989"/>
        <v>0</v>
      </c>
      <c r="N1602" s="404">
        <f t="shared" si="990"/>
        <v>0</v>
      </c>
    </row>
    <row r="1603" spans="1:14" ht="31.5" hidden="1" outlineLevel="1">
      <c r="A1603" s="68">
        <f t="shared" ref="A1603:E1603" si="1010">A1210</f>
        <v>7</v>
      </c>
      <c r="B1603" s="230" t="str">
        <f t="shared" si="1010"/>
        <v>Procurement of NB 600MM Gate valves for ACW self cleaning strainers in U#8 TM NPTPS Parli-V</v>
      </c>
      <c r="C1603" s="185" t="str">
        <f t="shared" si="1010"/>
        <v>Add Cap (As per 296 of 2019)</v>
      </c>
      <c r="D1603" s="183" t="str">
        <f t="shared" si="1010"/>
        <v>-</v>
      </c>
      <c r="E1603" s="66">
        <f t="shared" si="1010"/>
        <v>0</v>
      </c>
      <c r="F1603" s="404">
        <f t="shared" si="986"/>
        <v>0.42338399999999998</v>
      </c>
      <c r="G1603" s="404">
        <f t="shared" si="987"/>
        <v>0.42338399999999998</v>
      </c>
      <c r="H1603" s="404">
        <f t="shared" si="988"/>
        <v>0</v>
      </c>
      <c r="I1603" s="404">
        <f>'F4.2'!Y30</f>
        <v>0</v>
      </c>
      <c r="J1603" s="404">
        <f>'F4.2'!AX30</f>
        <v>0</v>
      </c>
      <c r="K1603" s="405"/>
      <c r="L1603" s="405"/>
      <c r="M1603" s="404">
        <f t="shared" si="989"/>
        <v>0</v>
      </c>
      <c r="N1603" s="404">
        <f t="shared" si="990"/>
        <v>0</v>
      </c>
    </row>
    <row r="1604" spans="1:14" ht="31.5" hidden="1" outlineLevel="1">
      <c r="A1604" s="68">
        <f t="shared" ref="A1604:E1604" si="1011">A1211</f>
        <v>8</v>
      </c>
      <c r="B1604" s="230" t="str">
        <f t="shared" si="1011"/>
        <v>Procurement of Mechanical seals ( Make Leak-Proof) for various pumps in TM Unit-8 NPTPS Parli.</v>
      </c>
      <c r="C1604" s="185" t="str">
        <f t="shared" si="1011"/>
        <v>Add Cap (As per 296 of 2019)</v>
      </c>
      <c r="D1604" s="183" t="str">
        <f t="shared" si="1011"/>
        <v>-</v>
      </c>
      <c r="E1604" s="67">
        <f t="shared" si="1011"/>
        <v>0</v>
      </c>
      <c r="F1604" s="404">
        <f t="shared" si="986"/>
        <v>0.49233139999999997</v>
      </c>
      <c r="G1604" s="404">
        <f t="shared" si="987"/>
        <v>0.49233139999999997</v>
      </c>
      <c r="H1604" s="404">
        <f t="shared" si="988"/>
        <v>0</v>
      </c>
      <c r="I1604" s="404">
        <f>'F4.2'!Y31</f>
        <v>0</v>
      </c>
      <c r="J1604" s="404">
        <f>'F4.2'!AX31</f>
        <v>0</v>
      </c>
      <c r="K1604" s="405"/>
      <c r="L1604" s="405"/>
      <c r="M1604" s="404">
        <f t="shared" si="989"/>
        <v>0</v>
      </c>
      <c r="N1604" s="404">
        <f t="shared" si="990"/>
        <v>0</v>
      </c>
    </row>
    <row r="1605" spans="1:14" s="2" customFormat="1" ht="15.75" hidden="1" outlineLevel="1">
      <c r="A1605" s="68">
        <f t="shared" ref="A1605:E1605" si="1012">A1212</f>
        <v>9</v>
      </c>
      <c r="B1605" s="230" t="str">
        <f t="shared" si="1012"/>
        <v>Supply of SS 304 pipes &amp; others at U # 8 TM, Parli-V.</v>
      </c>
      <c r="C1605" s="185" t="str">
        <f t="shared" si="1012"/>
        <v>Add Cap (As per 296 of 2019)</v>
      </c>
      <c r="D1605" s="183" t="str">
        <f t="shared" si="1012"/>
        <v>-</v>
      </c>
      <c r="E1605" s="69">
        <f t="shared" si="1012"/>
        <v>0</v>
      </c>
      <c r="F1605" s="404">
        <f t="shared" si="986"/>
        <v>0.52905441600000003</v>
      </c>
      <c r="G1605" s="404">
        <f t="shared" si="987"/>
        <v>0.52905441600000003</v>
      </c>
      <c r="H1605" s="404">
        <f t="shared" si="988"/>
        <v>0</v>
      </c>
      <c r="I1605" s="404">
        <f>'F4.2'!Y32</f>
        <v>0</v>
      </c>
      <c r="J1605" s="404">
        <f>'F4.2'!AX32</f>
        <v>0</v>
      </c>
      <c r="K1605" s="405"/>
      <c r="L1605" s="405"/>
      <c r="M1605" s="404">
        <f t="shared" si="989"/>
        <v>0</v>
      </c>
      <c r="N1605" s="404">
        <f t="shared" si="990"/>
        <v>0</v>
      </c>
    </row>
    <row r="1606" spans="1:14" ht="15.75" hidden="1" outlineLevel="1">
      <c r="A1606" s="205">
        <f t="shared" ref="A1606:E1606" si="1013">A1213</f>
        <v>3</v>
      </c>
      <c r="B1606" s="206" t="str">
        <f t="shared" si="1013"/>
        <v xml:space="preserve">Electrical and Instrumentation </v>
      </c>
      <c r="C1606" s="208" t="str">
        <f t="shared" si="1013"/>
        <v>Add Cap (As per 296 of 2019)</v>
      </c>
      <c r="D1606" s="210" t="str">
        <f t="shared" si="1013"/>
        <v>-</v>
      </c>
      <c r="E1606" s="204">
        <f t="shared" si="1013"/>
        <v>6.1</v>
      </c>
      <c r="F1606" s="404">
        <f t="shared" si="986"/>
        <v>0</v>
      </c>
      <c r="G1606" s="404">
        <f t="shared" si="987"/>
        <v>0</v>
      </c>
      <c r="H1606" s="404">
        <f t="shared" si="988"/>
        <v>0</v>
      </c>
      <c r="I1606" s="404">
        <f>'F4.2'!Y33</f>
        <v>0</v>
      </c>
      <c r="J1606" s="404">
        <f>'F4.2'!AX33</f>
        <v>0</v>
      </c>
      <c r="K1606" s="405"/>
      <c r="L1606" s="405"/>
      <c r="M1606" s="404">
        <f t="shared" si="989"/>
        <v>0</v>
      </c>
      <c r="N1606" s="404">
        <f t="shared" si="990"/>
        <v>0</v>
      </c>
    </row>
    <row r="1607" spans="1:14" ht="30" hidden="1" outlineLevel="1">
      <c r="A1607" s="68">
        <f t="shared" ref="A1607:E1607" si="1014">A1214</f>
        <v>1</v>
      </c>
      <c r="B1607" s="231" t="str">
        <f t="shared" si="1014"/>
        <v>Supply of Instrumentation Spares of LP Bypass System at Unit-8.</v>
      </c>
      <c r="C1607" s="185" t="str">
        <f t="shared" si="1014"/>
        <v>Add Cap (As per 296 of 2019)</v>
      </c>
      <c r="D1607" s="183" t="str">
        <f t="shared" si="1014"/>
        <v>-</v>
      </c>
      <c r="E1607" s="69">
        <f t="shared" si="1014"/>
        <v>0</v>
      </c>
      <c r="F1607" s="404">
        <f t="shared" si="986"/>
        <v>1.9614571240000001</v>
      </c>
      <c r="G1607" s="404">
        <f t="shared" si="987"/>
        <v>1.9614571240000001</v>
      </c>
      <c r="H1607" s="404">
        <f t="shared" si="988"/>
        <v>0</v>
      </c>
      <c r="I1607" s="404">
        <f>'F4.2'!Y34</f>
        <v>0</v>
      </c>
      <c r="J1607" s="404">
        <f>'F4.2'!AX34</f>
        <v>0</v>
      </c>
      <c r="K1607" s="405"/>
      <c r="L1607" s="405"/>
      <c r="M1607" s="404">
        <f t="shared" si="989"/>
        <v>0</v>
      </c>
      <c r="N1607" s="404">
        <f t="shared" si="990"/>
        <v>0</v>
      </c>
    </row>
    <row r="1608" spans="1:14" ht="31.5" hidden="1" outlineLevel="1">
      <c r="A1608" s="68">
        <f t="shared" ref="A1608:E1608" si="1015">A1215</f>
        <v>2</v>
      </c>
      <c r="B1608" s="232" t="str">
        <f t="shared" si="1015"/>
        <v>Procurement of Schneider MICOM Numerical Relays for GRP and STPR swithcgear at NPTPS Unit-8 Testing</v>
      </c>
      <c r="C1608" s="185" t="str">
        <f t="shared" si="1015"/>
        <v>Add Cap (As per 296 of 2019)</v>
      </c>
      <c r="D1608" s="183" t="str">
        <f t="shared" si="1015"/>
        <v>-</v>
      </c>
      <c r="E1608" s="69">
        <f t="shared" si="1015"/>
        <v>0</v>
      </c>
      <c r="F1608" s="404">
        <f t="shared" si="986"/>
        <v>0.47613</v>
      </c>
      <c r="G1608" s="404">
        <f t="shared" si="987"/>
        <v>0.47613</v>
      </c>
      <c r="H1608" s="404">
        <f t="shared" si="988"/>
        <v>0</v>
      </c>
      <c r="I1608" s="404">
        <f>'F4.2'!Y35</f>
        <v>0</v>
      </c>
      <c r="J1608" s="404">
        <f>'F4.2'!AX35</f>
        <v>0</v>
      </c>
      <c r="K1608" s="405"/>
      <c r="L1608" s="405"/>
      <c r="M1608" s="404">
        <f t="shared" si="989"/>
        <v>0</v>
      </c>
      <c r="N1608" s="404">
        <f t="shared" si="990"/>
        <v>0</v>
      </c>
    </row>
    <row r="1609" spans="1:14" ht="31.5" hidden="1" outlineLevel="1">
      <c r="A1609" s="114">
        <f t="shared" ref="A1609:E1609" si="1016">A1216</f>
        <v>3</v>
      </c>
      <c r="B1609" s="232" t="str">
        <f t="shared" si="1016"/>
        <v xml:space="preserve">Procurement of 220V DC Chloride make (formally caldyne) make battery chargers Spre of Unit 8 NPTPS Parli-V                           </v>
      </c>
      <c r="C1609" s="185" t="str">
        <f t="shared" si="1016"/>
        <v>Add Cap (As per 296 of 2019)</v>
      </c>
      <c r="D1609" s="183" t="str">
        <f t="shared" si="1016"/>
        <v>-</v>
      </c>
      <c r="E1609" s="67">
        <f t="shared" si="1016"/>
        <v>0</v>
      </c>
      <c r="F1609" s="404">
        <f t="shared" si="986"/>
        <v>0.23365298000000001</v>
      </c>
      <c r="G1609" s="404">
        <f t="shared" si="987"/>
        <v>0.23365298000000001</v>
      </c>
      <c r="H1609" s="404">
        <f t="shared" si="988"/>
        <v>0</v>
      </c>
      <c r="I1609" s="404">
        <f>'F4.2'!Y36</f>
        <v>0</v>
      </c>
      <c r="J1609" s="404">
        <f>'F4.2'!AX36</f>
        <v>0</v>
      </c>
      <c r="K1609" s="405"/>
      <c r="L1609" s="405"/>
      <c r="M1609" s="404">
        <f t="shared" si="989"/>
        <v>0</v>
      </c>
      <c r="N1609" s="404">
        <f t="shared" si="990"/>
        <v>0</v>
      </c>
    </row>
    <row r="1610" spans="1:14" ht="31.5" hidden="1" outlineLevel="1">
      <c r="A1610" s="114">
        <f t="shared" ref="A1610:E1610" si="1017">A1217</f>
        <v>4</v>
      </c>
      <c r="B1610" s="232" t="str">
        <f t="shared" si="1017"/>
        <v>Procurement of 24V DC Chhabi make make battery chargers Spare of Unit 8 NPTPS Parli-V</v>
      </c>
      <c r="C1610" s="185" t="str">
        <f t="shared" si="1017"/>
        <v>Add Cap (As per 296 of 2019)</v>
      </c>
      <c r="D1610" s="183" t="str">
        <f t="shared" si="1017"/>
        <v>-</v>
      </c>
      <c r="E1610" s="66">
        <f t="shared" si="1017"/>
        <v>0</v>
      </c>
      <c r="F1610" s="404">
        <f t="shared" si="986"/>
        <v>0.22464893999999999</v>
      </c>
      <c r="G1610" s="404">
        <f t="shared" si="987"/>
        <v>0.22464893999999999</v>
      </c>
      <c r="H1610" s="404">
        <f t="shared" si="988"/>
        <v>0</v>
      </c>
      <c r="I1610" s="404">
        <f>'F4.2'!Y37</f>
        <v>0</v>
      </c>
      <c r="J1610" s="404">
        <f>'F4.2'!AX37</f>
        <v>0</v>
      </c>
      <c r="K1610" s="405"/>
      <c r="L1610" s="405"/>
      <c r="M1610" s="404">
        <f t="shared" si="989"/>
        <v>0</v>
      </c>
      <c r="N1610" s="404">
        <f t="shared" si="990"/>
        <v>0</v>
      </c>
    </row>
    <row r="1611" spans="1:14" s="2" customFormat="1" ht="31.5" hidden="1" outlineLevel="1">
      <c r="A1611" s="68">
        <f t="shared" ref="A1611:E1611" si="1018">A1218</f>
        <v>5</v>
      </c>
      <c r="B1611" s="232" t="str">
        <f t="shared" si="1018"/>
        <v xml:space="preserve"> Procurement of Spare for Hitachi Hi-Rel make UPS systems installed at Unit-8 NPTPS Parli Vaijnath.</v>
      </c>
      <c r="C1611" s="185" t="str">
        <f t="shared" si="1018"/>
        <v>Add Cap (As per 296 of 2019)</v>
      </c>
      <c r="D1611" s="183" t="str">
        <f t="shared" si="1018"/>
        <v>-</v>
      </c>
      <c r="E1611" s="66">
        <f t="shared" si="1018"/>
        <v>0</v>
      </c>
      <c r="F1611" s="404">
        <f t="shared" si="986"/>
        <v>0.19186271399999999</v>
      </c>
      <c r="G1611" s="404">
        <f t="shared" si="987"/>
        <v>0.19186271399999999</v>
      </c>
      <c r="H1611" s="404">
        <f t="shared" si="988"/>
        <v>0</v>
      </c>
      <c r="I1611" s="404">
        <f>'F4.2'!Y38</f>
        <v>0</v>
      </c>
      <c r="J1611" s="404">
        <f>'F4.2'!AX38</f>
        <v>0</v>
      </c>
      <c r="K1611" s="405"/>
      <c r="L1611" s="405"/>
      <c r="M1611" s="404">
        <f t="shared" si="989"/>
        <v>0</v>
      </c>
      <c r="N1611" s="404">
        <f t="shared" si="990"/>
        <v>0</v>
      </c>
    </row>
    <row r="1612" spans="1:14" ht="63" hidden="1" outlineLevel="1">
      <c r="A1612" s="114">
        <f t="shared" ref="A1612:E1612" si="1019">A1219</f>
        <v>6</v>
      </c>
      <c r="B1612" s="232" t="str">
        <f t="shared" si="1019"/>
        <v>Procurement of various test kit for testing U#8 such as energy meter calibration kit, DC earth faulth locator kit, promary current injection kit, breaker time measurement kit, numeric relay test kit and other testing instruments.</v>
      </c>
      <c r="C1612" s="185" t="str">
        <f t="shared" si="1019"/>
        <v>Add Cap (As per 296 of 2019)</v>
      </c>
      <c r="D1612" s="183" t="str">
        <f t="shared" si="1019"/>
        <v>-</v>
      </c>
      <c r="E1612" s="67">
        <f t="shared" si="1019"/>
        <v>0</v>
      </c>
      <c r="F1612" s="404">
        <f t="shared" si="986"/>
        <v>0.6734502</v>
      </c>
      <c r="G1612" s="404">
        <f t="shared" si="987"/>
        <v>0.6734502</v>
      </c>
      <c r="H1612" s="404">
        <f t="shared" si="988"/>
        <v>0</v>
      </c>
      <c r="I1612" s="404">
        <f>'F4.2'!Y39</f>
        <v>0</v>
      </c>
      <c r="J1612" s="404">
        <f>'F4.2'!AX39</f>
        <v>0</v>
      </c>
      <c r="K1612" s="405"/>
      <c r="L1612" s="405"/>
      <c r="M1612" s="404">
        <f t="shared" si="989"/>
        <v>0</v>
      </c>
      <c r="N1612" s="404">
        <f t="shared" si="990"/>
        <v>0</v>
      </c>
    </row>
    <row r="1613" spans="1:14" ht="47.25" hidden="1" outlineLevel="1">
      <c r="A1613" s="68">
        <f t="shared" ref="A1613:E1613" si="1020">A1220</f>
        <v>7</v>
      </c>
      <c r="B1613" s="232" t="str">
        <f t="shared" si="1020"/>
        <v>Procurement of   Energymeter Caliberation Software Module and hardware for upgrading Numeric Relay Test kit at Unit -8 Testing.</v>
      </c>
      <c r="C1613" s="185" t="str">
        <f t="shared" si="1020"/>
        <v>Add Cap (As per 296 of 2019)</v>
      </c>
      <c r="D1613" s="183" t="str">
        <f t="shared" si="1020"/>
        <v>-</v>
      </c>
      <c r="E1613" s="115">
        <f t="shared" si="1020"/>
        <v>0</v>
      </c>
      <c r="F1613" s="404">
        <f t="shared" si="986"/>
        <v>0.118629766</v>
      </c>
      <c r="G1613" s="404">
        <f t="shared" si="987"/>
        <v>0.118629766</v>
      </c>
      <c r="H1613" s="404">
        <f t="shared" si="988"/>
        <v>0</v>
      </c>
      <c r="I1613" s="404">
        <f>'F4.2'!Y40</f>
        <v>0</v>
      </c>
      <c r="J1613" s="404">
        <f>'F4.2'!AX40</f>
        <v>0</v>
      </c>
      <c r="K1613" s="405"/>
      <c r="L1613" s="405"/>
      <c r="M1613" s="404">
        <f t="shared" si="989"/>
        <v>0</v>
      </c>
      <c r="N1613" s="404">
        <f t="shared" si="990"/>
        <v>0</v>
      </c>
    </row>
    <row r="1614" spans="1:14" ht="15.75" hidden="1" outlineLevel="1">
      <c r="A1614" s="114">
        <f t="shared" ref="A1614:E1614" si="1021">A1221</f>
        <v>8</v>
      </c>
      <c r="B1614" s="233" t="str">
        <f t="shared" si="1021"/>
        <v>Procurement of H T Motors.</v>
      </c>
      <c r="C1614" s="185" t="str">
        <f t="shared" si="1021"/>
        <v>Add Cap (As per 296 of 2019)</v>
      </c>
      <c r="D1614" s="183" t="str">
        <f t="shared" si="1021"/>
        <v>-</v>
      </c>
      <c r="E1614" s="67">
        <f t="shared" si="1021"/>
        <v>0</v>
      </c>
      <c r="F1614" s="404">
        <f t="shared" si="986"/>
        <v>0</v>
      </c>
      <c r="G1614" s="404">
        <f t="shared" si="987"/>
        <v>0</v>
      </c>
      <c r="H1614" s="404">
        <f t="shared" si="988"/>
        <v>0</v>
      </c>
      <c r="I1614" s="404">
        <f>'F4.2'!Y41</f>
        <v>0</v>
      </c>
      <c r="J1614" s="404">
        <f>'F4.2'!AX41</f>
        <v>0</v>
      </c>
      <c r="K1614" s="405"/>
      <c r="L1614" s="405"/>
      <c r="M1614" s="404">
        <f t="shared" si="989"/>
        <v>0</v>
      </c>
      <c r="N1614" s="404">
        <f t="shared" si="990"/>
        <v>0</v>
      </c>
    </row>
    <row r="1615" spans="1:14" ht="15.75" hidden="1" outlineLevel="1">
      <c r="A1615" s="68">
        <f t="shared" ref="A1615:E1615" si="1022">A1222</f>
        <v>9</v>
      </c>
      <c r="B1615" s="233" t="str">
        <f t="shared" si="1022"/>
        <v>Procurement of critical L T Motors</v>
      </c>
      <c r="C1615" s="185" t="str">
        <f t="shared" si="1022"/>
        <v>Add Cap (As per 296 of 2019)</v>
      </c>
      <c r="D1615" s="183" t="str">
        <f t="shared" si="1022"/>
        <v>-</v>
      </c>
      <c r="E1615" s="116">
        <f t="shared" si="1022"/>
        <v>0</v>
      </c>
      <c r="F1615" s="404">
        <f t="shared" si="986"/>
        <v>0</v>
      </c>
      <c r="G1615" s="404">
        <f t="shared" si="987"/>
        <v>0</v>
      </c>
      <c r="H1615" s="404">
        <f t="shared" si="988"/>
        <v>0</v>
      </c>
      <c r="I1615" s="404">
        <f>'F4.2'!Y42</f>
        <v>0</v>
      </c>
      <c r="J1615" s="404">
        <f>'F4.2'!AX42</f>
        <v>0</v>
      </c>
      <c r="K1615" s="405"/>
      <c r="L1615" s="405"/>
      <c r="M1615" s="404">
        <f t="shared" si="989"/>
        <v>0</v>
      </c>
      <c r="N1615" s="404">
        <f t="shared" si="990"/>
        <v>0</v>
      </c>
    </row>
    <row r="1616" spans="1:14" s="2" customFormat="1" ht="63" hidden="1" outlineLevel="1">
      <c r="A1616" s="114">
        <f t="shared" ref="A1616:E1616" si="1023">A1223</f>
        <v>10</v>
      </c>
      <c r="B1616" s="232" t="str">
        <f t="shared" si="1023"/>
        <v xml:space="preserve">Procurement  of ESP Hopper heaters (As a initial spares) Installed at EM U-8, NPTPS, Parli-Vaijnath under add cap scheme.
</v>
      </c>
      <c r="C1616" s="185" t="str">
        <f t="shared" si="1023"/>
        <v>Add Cap (As per 296 of 2019)</v>
      </c>
      <c r="D1616" s="183" t="str">
        <f t="shared" si="1023"/>
        <v>-</v>
      </c>
      <c r="E1616" s="67">
        <f t="shared" si="1023"/>
        <v>0</v>
      </c>
      <c r="F1616" s="404">
        <f t="shared" si="986"/>
        <v>0.38585999999999998</v>
      </c>
      <c r="G1616" s="404">
        <f t="shared" si="987"/>
        <v>0.38585999999999998</v>
      </c>
      <c r="H1616" s="404">
        <f t="shared" si="988"/>
        <v>0</v>
      </c>
      <c r="I1616" s="404">
        <f>'F4.2'!Y43</f>
        <v>0</v>
      </c>
      <c r="J1616" s="404">
        <f>'F4.2'!AX43</f>
        <v>0</v>
      </c>
      <c r="K1616" s="405"/>
      <c r="L1616" s="405"/>
      <c r="M1616" s="404">
        <f t="shared" si="989"/>
        <v>0</v>
      </c>
      <c r="N1616" s="404">
        <f t="shared" si="990"/>
        <v>0</v>
      </c>
    </row>
    <row r="1617" spans="1:14" ht="15.75" hidden="1" outlineLevel="1">
      <c r="A1617" s="205">
        <f t="shared" ref="A1617:E1617" si="1024">A1224</f>
        <v>4</v>
      </c>
      <c r="B1617" s="206" t="str">
        <f t="shared" si="1024"/>
        <v>Outdoor Plant(CHP/AHP/WTP)</v>
      </c>
      <c r="C1617" s="208" t="str">
        <f t="shared" si="1024"/>
        <v>Add Cap (As per 296 of 2019)</v>
      </c>
      <c r="D1617" s="210" t="str">
        <f t="shared" si="1024"/>
        <v>-</v>
      </c>
      <c r="E1617" s="204">
        <f t="shared" si="1024"/>
        <v>6.64</v>
      </c>
      <c r="F1617" s="404">
        <f t="shared" si="986"/>
        <v>0</v>
      </c>
      <c r="G1617" s="404">
        <f t="shared" si="987"/>
        <v>0</v>
      </c>
      <c r="H1617" s="404">
        <f t="shared" si="988"/>
        <v>0</v>
      </c>
      <c r="I1617" s="404">
        <f>'F4.2'!Y44</f>
        <v>0</v>
      </c>
      <c r="J1617" s="404">
        <f>'F4.2'!AX44</f>
        <v>0</v>
      </c>
      <c r="K1617" s="405"/>
      <c r="L1617" s="405"/>
      <c r="M1617" s="404">
        <f t="shared" si="989"/>
        <v>0</v>
      </c>
      <c r="N1617" s="404">
        <f t="shared" si="990"/>
        <v>0</v>
      </c>
    </row>
    <row r="1618" spans="1:14" ht="15.75" hidden="1" outlineLevel="1">
      <c r="A1618" s="117">
        <f t="shared" ref="A1618:E1618" si="1025">A1225</f>
        <v>1</v>
      </c>
      <c r="B1618" s="230" t="str">
        <f t="shared" si="1025"/>
        <v>Supply of Apron Feeder spares installed at CHP NPTPS Parli-V</v>
      </c>
      <c r="C1618" s="185" t="str">
        <f t="shared" si="1025"/>
        <v>Add Cap (As per 296 of 2019)</v>
      </c>
      <c r="D1618" s="183" t="str">
        <f t="shared" si="1025"/>
        <v>-</v>
      </c>
      <c r="E1618" s="67">
        <f t="shared" si="1025"/>
        <v>0</v>
      </c>
      <c r="F1618" s="404">
        <f t="shared" si="986"/>
        <v>1.6232788</v>
      </c>
      <c r="G1618" s="404">
        <f t="shared" si="987"/>
        <v>1.6232788</v>
      </c>
      <c r="H1618" s="404">
        <f t="shared" si="988"/>
        <v>0</v>
      </c>
      <c r="I1618" s="404">
        <f>'F4.2'!Y45</f>
        <v>0</v>
      </c>
      <c r="J1618" s="404">
        <f>'F4.2'!AX45</f>
        <v>0</v>
      </c>
      <c r="K1618" s="405"/>
      <c r="L1618" s="405"/>
      <c r="M1618" s="404">
        <f t="shared" si="989"/>
        <v>0</v>
      </c>
      <c r="N1618" s="404">
        <f t="shared" si="990"/>
        <v>0</v>
      </c>
    </row>
    <row r="1619" spans="1:14" s="2" customFormat="1" ht="15.75" hidden="1" outlineLevel="1">
      <c r="A1619" s="117">
        <f t="shared" ref="A1619:E1619" si="1026">A1226</f>
        <v>2</v>
      </c>
      <c r="B1619" s="230" t="str">
        <f t="shared" si="1026"/>
        <v>Supply of various drive and non drive pulleys for CHP U-8.</v>
      </c>
      <c r="C1619" s="185" t="str">
        <f t="shared" si="1026"/>
        <v>Add Cap (As per 296 of 2019)</v>
      </c>
      <c r="D1619" s="183" t="str">
        <f t="shared" si="1026"/>
        <v>-</v>
      </c>
      <c r="E1619" s="116">
        <f t="shared" si="1026"/>
        <v>0</v>
      </c>
      <c r="F1619" s="404">
        <f t="shared" si="986"/>
        <v>0.54529209999999995</v>
      </c>
      <c r="G1619" s="404">
        <f t="shared" si="987"/>
        <v>0.54529209999999995</v>
      </c>
      <c r="H1619" s="404">
        <f t="shared" si="988"/>
        <v>0</v>
      </c>
      <c r="I1619" s="404">
        <f>'F4.2'!Y46</f>
        <v>0</v>
      </c>
      <c r="J1619" s="404">
        <f>'F4.2'!AX46</f>
        <v>0</v>
      </c>
      <c r="K1619" s="405"/>
      <c r="L1619" s="405"/>
      <c r="M1619" s="404">
        <f t="shared" si="989"/>
        <v>0</v>
      </c>
      <c r="N1619" s="404">
        <f t="shared" si="990"/>
        <v>0</v>
      </c>
    </row>
    <row r="1620" spans="1:14" ht="31.5" hidden="1" outlineLevel="1">
      <c r="A1620" s="117">
        <f t="shared" ref="A1620:E1620" si="1027">A1227</f>
        <v>3</v>
      </c>
      <c r="B1620" s="230" t="str">
        <f t="shared" si="1027"/>
        <v>Supply and installation of clamp pads &amp; resting pads for Side Beam of Wagon Tippler for CHP U-8</v>
      </c>
      <c r="C1620" s="185" t="str">
        <f t="shared" si="1027"/>
        <v>Add Cap (As per 296 of 2019)</v>
      </c>
      <c r="D1620" s="183" t="str">
        <f t="shared" si="1027"/>
        <v>-</v>
      </c>
      <c r="E1620" s="116">
        <f t="shared" si="1027"/>
        <v>0</v>
      </c>
      <c r="F1620" s="404">
        <f t="shared" si="986"/>
        <v>0.54801796000000003</v>
      </c>
      <c r="G1620" s="404">
        <f t="shared" si="987"/>
        <v>0.54801796000000003</v>
      </c>
      <c r="H1620" s="404">
        <f t="shared" si="988"/>
        <v>0</v>
      </c>
      <c r="I1620" s="404">
        <f>'F4.2'!Y47</f>
        <v>0</v>
      </c>
      <c r="J1620" s="404">
        <f>'F4.2'!AX47</f>
        <v>0</v>
      </c>
      <c r="K1620" s="405"/>
      <c r="L1620" s="405"/>
      <c r="M1620" s="404">
        <f t="shared" si="989"/>
        <v>0</v>
      </c>
      <c r="N1620" s="404">
        <f t="shared" si="990"/>
        <v>0</v>
      </c>
    </row>
    <row r="1621" spans="1:14" s="2" customFormat="1" ht="31.5" hidden="1" outlineLevel="1">
      <c r="A1621" s="117">
        <f t="shared" ref="A1621:E1621" si="1028">A1228</f>
        <v>4</v>
      </c>
      <c r="B1621" s="230" t="str">
        <f t="shared" si="1028"/>
        <v>Supply of unbalance motorozied vibrating feeder for S/R of U-7/8 CHP NPTPS Parli-V.</v>
      </c>
      <c r="C1621" s="185" t="str">
        <f t="shared" si="1028"/>
        <v>Add Cap (As per 296 of 2019)</v>
      </c>
      <c r="D1621" s="183" t="str">
        <f t="shared" si="1028"/>
        <v>-</v>
      </c>
      <c r="E1621" s="118">
        <f t="shared" si="1028"/>
        <v>0</v>
      </c>
      <c r="F1621" s="404">
        <f t="shared" si="986"/>
        <v>0.39579560000000003</v>
      </c>
      <c r="G1621" s="404">
        <f t="shared" si="987"/>
        <v>0.39579560000000003</v>
      </c>
      <c r="H1621" s="404">
        <f t="shared" si="988"/>
        <v>0</v>
      </c>
      <c r="I1621" s="404">
        <f>'F4.2'!Y48</f>
        <v>0</v>
      </c>
      <c r="J1621" s="404">
        <f>'F4.2'!AX48</f>
        <v>0</v>
      </c>
      <c r="K1621" s="405"/>
      <c r="L1621" s="405"/>
      <c r="M1621" s="404">
        <f t="shared" si="989"/>
        <v>0</v>
      </c>
      <c r="N1621" s="404">
        <f t="shared" si="990"/>
        <v>0</v>
      </c>
    </row>
    <row r="1622" spans="1:14" ht="31.5" hidden="1" outlineLevel="1">
      <c r="A1622" s="117">
        <f t="shared" ref="A1622:E1622" si="1029">A1229</f>
        <v>5</v>
      </c>
      <c r="B1622" s="232" t="str">
        <f t="shared" si="1029"/>
        <v>Procurement of conveying and Instrument air compressor spares at AHP U#8</v>
      </c>
      <c r="C1622" s="185" t="str">
        <f t="shared" si="1029"/>
        <v>Add Cap (As per 296 of 2019)</v>
      </c>
      <c r="D1622" s="183" t="str">
        <f t="shared" si="1029"/>
        <v>-</v>
      </c>
      <c r="E1622" s="67">
        <f t="shared" si="1029"/>
        <v>0</v>
      </c>
      <c r="F1622" s="404">
        <f t="shared" si="986"/>
        <v>1.769983804</v>
      </c>
      <c r="G1622" s="404">
        <f t="shared" si="987"/>
        <v>1.769983804</v>
      </c>
      <c r="H1622" s="404">
        <f t="shared" si="988"/>
        <v>0</v>
      </c>
      <c r="I1622" s="404">
        <f>'F4.2'!Y49</f>
        <v>0</v>
      </c>
      <c r="J1622" s="404">
        <f>'F4.2'!AX49</f>
        <v>0</v>
      </c>
      <c r="K1622" s="405"/>
      <c r="L1622" s="405"/>
      <c r="M1622" s="404">
        <f t="shared" si="989"/>
        <v>0</v>
      </c>
      <c r="N1622" s="404">
        <f t="shared" si="990"/>
        <v>0</v>
      </c>
    </row>
    <row r="1623" spans="1:14" s="2" customFormat="1" ht="15.75" hidden="1" outlineLevel="1">
      <c r="A1623" s="117">
        <f t="shared" ref="A1623:E1623" si="1030">A1230</f>
        <v>6</v>
      </c>
      <c r="B1623" s="232" t="str">
        <f t="shared" si="1030"/>
        <v>Procurement of vacuum pump spares at AHP U#8</v>
      </c>
      <c r="C1623" s="185" t="str">
        <f t="shared" si="1030"/>
        <v>Add Cap (As per 296 of 2019)</v>
      </c>
      <c r="D1623" s="183" t="str">
        <f t="shared" si="1030"/>
        <v>-</v>
      </c>
      <c r="E1623" s="116">
        <f t="shared" si="1030"/>
        <v>0</v>
      </c>
      <c r="F1623" s="404">
        <f t="shared" si="986"/>
        <v>0.229104904</v>
      </c>
      <c r="G1623" s="404">
        <f t="shared" si="987"/>
        <v>0.229104904</v>
      </c>
      <c r="H1623" s="404">
        <f t="shared" si="988"/>
        <v>0</v>
      </c>
      <c r="I1623" s="404">
        <f>'F4.2'!Y50</f>
        <v>0</v>
      </c>
      <c r="J1623" s="404">
        <f>'F4.2'!AX50</f>
        <v>0</v>
      </c>
      <c r="K1623" s="405"/>
      <c r="L1623" s="405"/>
      <c r="M1623" s="404">
        <f t="shared" si="989"/>
        <v>0</v>
      </c>
      <c r="N1623" s="404">
        <f t="shared" si="990"/>
        <v>0</v>
      </c>
    </row>
    <row r="1624" spans="1:14" ht="15.75" hidden="1" outlineLevel="1">
      <c r="A1624" s="117">
        <f t="shared" ref="A1624:E1624" si="1031">A1231</f>
        <v>7</v>
      </c>
      <c r="B1624" s="232" t="str">
        <f t="shared" si="1031"/>
        <v>Procurement of fluidizing blower spares at AHP U#8</v>
      </c>
      <c r="C1624" s="185" t="str">
        <f t="shared" si="1031"/>
        <v>Add Cap (As per 296 of 2019)</v>
      </c>
      <c r="D1624" s="183" t="str">
        <f t="shared" si="1031"/>
        <v>-</v>
      </c>
      <c r="E1624" s="67">
        <f t="shared" si="1031"/>
        <v>0</v>
      </c>
      <c r="F1624" s="404">
        <f t="shared" si="986"/>
        <v>0.11795988</v>
      </c>
      <c r="G1624" s="404">
        <f t="shared" si="987"/>
        <v>0.11795988</v>
      </c>
      <c r="H1624" s="404">
        <f t="shared" si="988"/>
        <v>0</v>
      </c>
      <c r="I1624" s="404">
        <f>'F4.2'!Y51</f>
        <v>0</v>
      </c>
      <c r="J1624" s="404">
        <f>'F4.2'!AX51</f>
        <v>0</v>
      </c>
      <c r="K1624" s="405"/>
      <c r="L1624" s="405"/>
      <c r="M1624" s="404">
        <f t="shared" si="989"/>
        <v>0</v>
      </c>
      <c r="N1624" s="404">
        <f t="shared" si="990"/>
        <v>0</v>
      </c>
    </row>
    <row r="1625" spans="1:14" s="2" customFormat="1" ht="15.75" hidden="1" outlineLevel="1">
      <c r="A1625" s="117">
        <f t="shared" ref="A1625:E1625" si="1032">A1232</f>
        <v>8</v>
      </c>
      <c r="B1625" s="232" t="str">
        <f t="shared" si="1032"/>
        <v>Procurement of slurry pump spares at AHP U#8</v>
      </c>
      <c r="C1625" s="185" t="str">
        <f t="shared" si="1032"/>
        <v>Add Cap (As per 296 of 2019)</v>
      </c>
      <c r="D1625" s="183" t="str">
        <f t="shared" si="1032"/>
        <v>-</v>
      </c>
      <c r="E1625" s="116">
        <f t="shared" si="1032"/>
        <v>0</v>
      </c>
      <c r="F1625" s="404">
        <f t="shared" si="986"/>
        <v>0</v>
      </c>
      <c r="G1625" s="404">
        <f t="shared" si="987"/>
        <v>0</v>
      </c>
      <c r="H1625" s="404">
        <f t="shared" si="988"/>
        <v>0</v>
      </c>
      <c r="I1625" s="404">
        <f>'F4.2'!Y52</f>
        <v>0</v>
      </c>
      <c r="J1625" s="404">
        <f>'F4.2'!AX52</f>
        <v>0</v>
      </c>
      <c r="K1625" s="405"/>
      <c r="L1625" s="405"/>
      <c r="M1625" s="404">
        <f t="shared" si="989"/>
        <v>0</v>
      </c>
      <c r="N1625" s="404">
        <f t="shared" si="990"/>
        <v>0</v>
      </c>
    </row>
    <row r="1626" spans="1:14" ht="15.75" hidden="1" outlineLevel="1">
      <c r="A1626" s="117">
        <f t="shared" ref="A1626:E1626" si="1033">A1233</f>
        <v>9</v>
      </c>
      <c r="B1626" s="232" t="str">
        <f t="shared" si="1033"/>
        <v>Procurement of Clinker grinder spares at AHP U#8</v>
      </c>
      <c r="C1626" s="185" t="str">
        <f t="shared" si="1033"/>
        <v>Add Cap (As per 296 of 2019)</v>
      </c>
      <c r="D1626" s="183" t="str">
        <f t="shared" si="1033"/>
        <v>-</v>
      </c>
      <c r="E1626" s="116">
        <f t="shared" si="1033"/>
        <v>0</v>
      </c>
      <c r="F1626" s="404">
        <f t="shared" si="986"/>
        <v>0.1233369</v>
      </c>
      <c r="G1626" s="404">
        <f t="shared" si="987"/>
        <v>0.1233369</v>
      </c>
      <c r="H1626" s="404">
        <f t="shared" si="988"/>
        <v>0</v>
      </c>
      <c r="I1626" s="404">
        <f>'F4.2'!Y53</f>
        <v>0</v>
      </c>
      <c r="J1626" s="404">
        <f>'F4.2'!AX53</f>
        <v>0</v>
      </c>
      <c r="K1626" s="405"/>
      <c r="L1626" s="405"/>
      <c r="M1626" s="404">
        <f t="shared" si="989"/>
        <v>0</v>
      </c>
      <c r="N1626" s="404">
        <f t="shared" si="990"/>
        <v>0</v>
      </c>
    </row>
    <row r="1627" spans="1:14" hidden="1" outlineLevel="1">
      <c r="A1627" s="119">
        <f t="shared" ref="A1627:E1627" si="1034">A1234</f>
        <v>0</v>
      </c>
      <c r="B1627" s="120">
        <f t="shared" si="1034"/>
        <v>0</v>
      </c>
      <c r="C1627" s="189">
        <f t="shared" si="1034"/>
        <v>0</v>
      </c>
      <c r="D1627" s="191" t="str">
        <f t="shared" si="1034"/>
        <v>-</v>
      </c>
      <c r="E1627" s="67">
        <f t="shared" si="1034"/>
        <v>0</v>
      </c>
      <c r="F1627" s="404">
        <f t="shared" si="986"/>
        <v>0</v>
      </c>
      <c r="G1627" s="404">
        <f t="shared" si="987"/>
        <v>0</v>
      </c>
      <c r="H1627" s="404">
        <f t="shared" si="988"/>
        <v>0</v>
      </c>
      <c r="I1627" s="404">
        <f>'F4.2'!Y54</f>
        <v>0</v>
      </c>
      <c r="J1627" s="404">
        <f>'F4.2'!AX54</f>
        <v>0</v>
      </c>
      <c r="K1627" s="405"/>
      <c r="L1627" s="405"/>
      <c r="M1627" s="404">
        <f t="shared" si="989"/>
        <v>0</v>
      </c>
      <c r="N1627" s="404">
        <f t="shared" si="990"/>
        <v>0</v>
      </c>
    </row>
    <row r="1628" spans="1:14" ht="31.5" hidden="1" outlineLevel="1">
      <c r="A1628" s="205" t="str">
        <f t="shared" ref="A1628:E1628" si="1035">A1235</f>
        <v>B</v>
      </c>
      <c r="B1628" s="206" t="str">
        <f t="shared" si="1035"/>
        <v>Reassessment of remaining BOP work after insolvency of M/s Sunil Hi-Tech</v>
      </c>
      <c r="C1628" s="208">
        <f t="shared" si="1035"/>
        <v>0</v>
      </c>
      <c r="D1628" s="210" t="str">
        <f t="shared" si="1035"/>
        <v>-</v>
      </c>
      <c r="E1628" s="204">
        <f t="shared" si="1035"/>
        <v>0</v>
      </c>
      <c r="F1628" s="404">
        <f t="shared" si="986"/>
        <v>0</v>
      </c>
      <c r="G1628" s="404">
        <f t="shared" si="987"/>
        <v>0</v>
      </c>
      <c r="H1628" s="404">
        <f t="shared" si="988"/>
        <v>0</v>
      </c>
      <c r="I1628" s="404">
        <f>'F4.2'!Y55</f>
        <v>0</v>
      </c>
      <c r="J1628" s="404">
        <f>'F4.2'!AX55</f>
        <v>0</v>
      </c>
      <c r="K1628" s="405"/>
      <c r="L1628" s="405"/>
      <c r="M1628" s="404">
        <f t="shared" si="989"/>
        <v>0</v>
      </c>
      <c r="N1628" s="404">
        <f t="shared" si="990"/>
        <v>0</v>
      </c>
    </row>
    <row r="1629" spans="1:14" s="2" customFormat="1" ht="31.5" hidden="1" outlineLevel="1">
      <c r="A1629" s="205">
        <f t="shared" ref="A1629:E1629" si="1036">A1236</f>
        <v>0</v>
      </c>
      <c r="B1629" s="206" t="str">
        <f t="shared" si="1036"/>
        <v>Project balance E&amp;M  and procurement of mandetory spares</v>
      </c>
      <c r="C1629" s="208" t="str">
        <f t="shared" si="1036"/>
        <v>MERC CAPEX Approval in MTR Order 296 of 2019</v>
      </c>
      <c r="D1629" s="210" t="str">
        <f t="shared" si="1036"/>
        <v>Order 296 of 2019</v>
      </c>
      <c r="E1629" s="223">
        <f t="shared" si="1036"/>
        <v>41.453400000000002</v>
      </c>
      <c r="F1629" s="404">
        <f t="shared" si="986"/>
        <v>0</v>
      </c>
      <c r="G1629" s="404">
        <f t="shared" si="987"/>
        <v>0</v>
      </c>
      <c r="H1629" s="404">
        <f t="shared" si="988"/>
        <v>0</v>
      </c>
      <c r="I1629" s="404">
        <f>'F4.2'!Y56</f>
        <v>0</v>
      </c>
      <c r="J1629" s="404">
        <f>'F4.2'!AX56</f>
        <v>0</v>
      </c>
      <c r="K1629" s="405"/>
      <c r="L1629" s="405"/>
      <c r="M1629" s="404">
        <f t="shared" si="989"/>
        <v>0</v>
      </c>
      <c r="N1629" s="404">
        <f t="shared" si="990"/>
        <v>0</v>
      </c>
    </row>
    <row r="1630" spans="1:14" ht="45" hidden="1" outlineLevel="1">
      <c r="A1630" s="68">
        <f t="shared" ref="A1630:E1630" si="1037">A1237</f>
        <v>1</v>
      </c>
      <c r="B1630" s="234" t="str">
        <f t="shared" si="1037"/>
        <v>Work order for Contract of Supply and application of Fire Stop Mortar Seal and Fire Retardant Cable Coating Compound at NPTP U-8 Parli Project</v>
      </c>
      <c r="C1630" s="192" t="str">
        <f t="shared" si="1037"/>
        <v>MERC CAPEX Approval in MTR Order 296 of 2019</v>
      </c>
      <c r="D1630" s="183" t="str">
        <f t="shared" si="1037"/>
        <v>-</v>
      </c>
      <c r="E1630" s="28">
        <f t="shared" si="1037"/>
        <v>0</v>
      </c>
      <c r="F1630" s="404">
        <f t="shared" si="986"/>
        <v>3.4589155919999999</v>
      </c>
      <c r="G1630" s="404">
        <f t="shared" si="987"/>
        <v>3.4589155919999999</v>
      </c>
      <c r="H1630" s="404">
        <f t="shared" si="988"/>
        <v>0</v>
      </c>
      <c r="I1630" s="404">
        <f>'F4.2'!Y57</f>
        <v>0</v>
      </c>
      <c r="J1630" s="404">
        <f>'F4.2'!AX57</f>
        <v>0</v>
      </c>
      <c r="K1630" s="405"/>
      <c r="L1630" s="405"/>
      <c r="M1630" s="404">
        <f t="shared" si="989"/>
        <v>0</v>
      </c>
      <c r="N1630" s="404">
        <f t="shared" si="990"/>
        <v>0</v>
      </c>
    </row>
    <row r="1631" spans="1:14" s="2" customFormat="1" ht="30" hidden="1" outlineLevel="1">
      <c r="A1631" s="68">
        <f t="shared" ref="A1631:E1631" si="1038">A1238</f>
        <v>2</v>
      </c>
      <c r="B1631" s="234" t="str">
        <f t="shared" si="1038"/>
        <v>Work order for contract for Supply Installaion Testing &amp; Commissioning Smoke Detection &amp; alaram system</v>
      </c>
      <c r="C1631" s="192" t="str">
        <f t="shared" si="1038"/>
        <v>MERC CAPEX Approval in MTR Order 296 of 2019</v>
      </c>
      <c r="D1631" s="183" t="str">
        <f t="shared" si="1038"/>
        <v>-</v>
      </c>
      <c r="E1631" s="28">
        <f t="shared" si="1038"/>
        <v>0</v>
      </c>
      <c r="F1631" s="404">
        <f t="shared" si="986"/>
        <v>2.5606</v>
      </c>
      <c r="G1631" s="404">
        <f t="shared" si="987"/>
        <v>2.5606</v>
      </c>
      <c r="H1631" s="404">
        <f t="shared" si="988"/>
        <v>0</v>
      </c>
      <c r="I1631" s="404">
        <f>'F4.2'!Y58</f>
        <v>0</v>
      </c>
      <c r="J1631" s="404">
        <f>'F4.2'!AX58</f>
        <v>0</v>
      </c>
      <c r="K1631" s="405"/>
      <c r="L1631" s="405"/>
      <c r="M1631" s="404">
        <f t="shared" si="989"/>
        <v>0</v>
      </c>
      <c r="N1631" s="404">
        <f t="shared" si="990"/>
        <v>0</v>
      </c>
    </row>
    <row r="1632" spans="1:14" ht="45" hidden="1" outlineLevel="1">
      <c r="A1632" s="68">
        <f t="shared" ref="A1632:E1632" si="1039">A1239</f>
        <v>3</v>
      </c>
      <c r="B1632" s="234" t="str">
        <f t="shared" si="1039"/>
        <v>Work order for contract for Supply Installaion Testing &amp; Commissioning of Balance Fire Fighting System at NPTP U-8 Parli Project</v>
      </c>
      <c r="C1632" s="192" t="str">
        <f t="shared" si="1039"/>
        <v>MERC CAPEX Approval in MTR Order 296 of 2019</v>
      </c>
      <c r="D1632" s="183" t="str">
        <f t="shared" si="1039"/>
        <v>-</v>
      </c>
      <c r="E1632" s="28">
        <f t="shared" si="1039"/>
        <v>0</v>
      </c>
      <c r="F1632" s="404">
        <f t="shared" si="986"/>
        <v>1.0502</v>
      </c>
      <c r="G1632" s="404">
        <f t="shared" si="987"/>
        <v>1.0502</v>
      </c>
      <c r="H1632" s="404">
        <f t="shared" si="988"/>
        <v>0</v>
      </c>
      <c r="I1632" s="404">
        <f>'F4.2'!Y59</f>
        <v>0</v>
      </c>
      <c r="J1632" s="404">
        <f>'F4.2'!AX59</f>
        <v>0</v>
      </c>
      <c r="K1632" s="405"/>
      <c r="L1632" s="405"/>
      <c r="M1632" s="404">
        <f t="shared" si="989"/>
        <v>0</v>
      </c>
      <c r="N1632" s="404">
        <f t="shared" si="990"/>
        <v>0</v>
      </c>
    </row>
    <row r="1633" spans="1:14" ht="60" hidden="1" outlineLevel="1">
      <c r="A1633" s="68">
        <f t="shared" ref="A1633:E1633" si="1040">A1240</f>
        <v>4</v>
      </c>
      <c r="B1633" s="234" t="str">
        <f t="shared" si="1040"/>
        <v>Supply, Errection, testing &amp; commissioning works of RWP, PT potable chlorination system, ETP system control panel, automation of LDO, HFO tank foam system Hose boxes with RRL hoses and branch pipe and allied system at NPTP</v>
      </c>
      <c r="C1633" s="192" t="str">
        <f t="shared" si="1040"/>
        <v>MERC CAPEX Approval in MTR Order 296 of 2019</v>
      </c>
      <c r="D1633" s="183" t="str">
        <f t="shared" si="1040"/>
        <v>-</v>
      </c>
      <c r="E1633" s="28">
        <f t="shared" si="1040"/>
        <v>0</v>
      </c>
      <c r="F1633" s="404">
        <f t="shared" si="986"/>
        <v>0.84960000000000002</v>
      </c>
      <c r="G1633" s="404">
        <f t="shared" si="987"/>
        <v>0.84960000000000002</v>
      </c>
      <c r="H1633" s="404">
        <f t="shared" si="988"/>
        <v>0</v>
      </c>
      <c r="I1633" s="404">
        <f>'F4.2'!Y60</f>
        <v>0</v>
      </c>
      <c r="J1633" s="404">
        <f>'F4.2'!AX60</f>
        <v>0</v>
      </c>
      <c r="K1633" s="405"/>
      <c r="L1633" s="405"/>
      <c r="M1633" s="404">
        <f t="shared" si="989"/>
        <v>0</v>
      </c>
      <c r="N1633" s="404">
        <f t="shared" si="990"/>
        <v>0</v>
      </c>
    </row>
    <row r="1634" spans="1:14" s="2" customFormat="1" ht="45" hidden="1" outlineLevel="1">
      <c r="A1634" s="68">
        <f t="shared" ref="A1634:E1634" si="1041">A1241</f>
        <v>5</v>
      </c>
      <c r="B1634" s="234" t="str">
        <f t="shared" si="1041"/>
        <v xml:space="preserve">Work Order contract for supply, installation Testing &amp; Commissioning of telephone exchange (EPBAX) &amp; Telephone System at NPTP U-8 Parli project  </v>
      </c>
      <c r="C1634" s="192" t="str">
        <f t="shared" si="1041"/>
        <v>MERC CAPEX Approval in MTR Order 296 of 2019</v>
      </c>
      <c r="D1634" s="183" t="str">
        <f t="shared" si="1041"/>
        <v>-</v>
      </c>
      <c r="E1634" s="28">
        <f t="shared" si="1041"/>
        <v>0</v>
      </c>
      <c r="F1634" s="404">
        <f t="shared" si="986"/>
        <v>0.91256150000000003</v>
      </c>
      <c r="G1634" s="404">
        <f t="shared" si="987"/>
        <v>0.91256150000000003</v>
      </c>
      <c r="H1634" s="404">
        <f t="shared" si="988"/>
        <v>0</v>
      </c>
      <c r="I1634" s="404">
        <f>'F4.2'!Y61</f>
        <v>0</v>
      </c>
      <c r="J1634" s="404">
        <f>'F4.2'!AX61</f>
        <v>0</v>
      </c>
      <c r="K1634" s="405"/>
      <c r="L1634" s="405"/>
      <c r="M1634" s="404">
        <f t="shared" si="989"/>
        <v>0</v>
      </c>
      <c r="N1634" s="404">
        <f t="shared" si="990"/>
        <v>0</v>
      </c>
    </row>
    <row r="1635" spans="1:14" ht="30" hidden="1" outlineLevel="1">
      <c r="A1635" s="68">
        <f t="shared" ref="A1635:E1635" si="1042">A1242</f>
        <v>6</v>
      </c>
      <c r="B1635" s="234" t="str">
        <f t="shared" si="1042"/>
        <v>Balance Supply of Electrical Lab Equipment  at NPTP parli-V</v>
      </c>
      <c r="C1635" s="192" t="str">
        <f t="shared" si="1042"/>
        <v>MERC CAPEX Approval in MTR Order 296 of 2019</v>
      </c>
      <c r="D1635" s="183" t="str">
        <f t="shared" si="1042"/>
        <v>-</v>
      </c>
      <c r="E1635" s="28">
        <f t="shared" si="1042"/>
        <v>0</v>
      </c>
      <c r="F1635" s="404">
        <f t="shared" si="986"/>
        <v>0.60826469999999999</v>
      </c>
      <c r="G1635" s="404">
        <f t="shared" si="987"/>
        <v>0.60826469999999999</v>
      </c>
      <c r="H1635" s="404">
        <f t="shared" si="988"/>
        <v>0</v>
      </c>
      <c r="I1635" s="404">
        <f>'F4.2'!Y62</f>
        <v>0</v>
      </c>
      <c r="J1635" s="404">
        <f>'F4.2'!AX62</f>
        <v>0</v>
      </c>
      <c r="K1635" s="405"/>
      <c r="L1635" s="405"/>
      <c r="M1635" s="404">
        <f t="shared" si="989"/>
        <v>0</v>
      </c>
      <c r="N1635" s="404">
        <f t="shared" si="990"/>
        <v>0</v>
      </c>
    </row>
    <row r="1636" spans="1:14" ht="45" hidden="1" outlineLevel="1">
      <c r="A1636" s="68">
        <f t="shared" ref="A1636:E1636" si="1043">A1243</f>
        <v>7</v>
      </c>
      <c r="B1636" s="234" t="str">
        <f t="shared" si="1043"/>
        <v>Work order for contract for Supply Installaion Testing &amp; Commissioning with required material to complete  Balance CHP work at NPTP U-8 Parli Project</v>
      </c>
      <c r="C1636" s="192" t="str">
        <f t="shared" si="1043"/>
        <v>MERC CAPEX Approval in MTR Order 296 of 2019</v>
      </c>
      <c r="D1636" s="183" t="str">
        <f t="shared" si="1043"/>
        <v>-</v>
      </c>
      <c r="E1636" s="28">
        <f t="shared" si="1043"/>
        <v>0</v>
      </c>
      <c r="F1636" s="404">
        <f t="shared" si="986"/>
        <v>0.41</v>
      </c>
      <c r="G1636" s="404">
        <f t="shared" si="987"/>
        <v>0.41</v>
      </c>
      <c r="H1636" s="404">
        <f t="shared" si="988"/>
        <v>0</v>
      </c>
      <c r="I1636" s="404">
        <f>'F4.2'!Y63</f>
        <v>0</v>
      </c>
      <c r="J1636" s="404">
        <f>'F4.2'!AX63</f>
        <v>0</v>
      </c>
      <c r="K1636" s="405"/>
      <c r="L1636" s="405"/>
      <c r="M1636" s="404">
        <f t="shared" si="989"/>
        <v>0</v>
      </c>
      <c r="N1636" s="404">
        <f t="shared" si="990"/>
        <v>0</v>
      </c>
    </row>
    <row r="1637" spans="1:14" ht="45" hidden="1" outlineLevel="1">
      <c r="A1637" s="68">
        <f t="shared" ref="A1637:E1637" si="1044">A1244</f>
        <v>8</v>
      </c>
      <c r="B1637" s="234" t="str">
        <f t="shared" si="1044"/>
        <v>Supply, Errection, testing &amp; commissioning of Interconnecting Conveyor no.9 &amp; 10 from U-8 to U-6&amp;7 of CHP at NPTP U-8, Parli-V</v>
      </c>
      <c r="C1637" s="192" t="str">
        <f t="shared" si="1044"/>
        <v>MERC CAPEX Approval in MTR Order 296 of 2019</v>
      </c>
      <c r="D1637" s="183" t="str">
        <f t="shared" si="1044"/>
        <v>-</v>
      </c>
      <c r="E1637" s="28">
        <f t="shared" si="1044"/>
        <v>0</v>
      </c>
      <c r="F1637" s="404">
        <f t="shared" si="986"/>
        <v>5.3318899999999996</v>
      </c>
      <c r="G1637" s="404">
        <f t="shared" si="987"/>
        <v>5.3262307</v>
      </c>
      <c r="H1637" s="404">
        <f t="shared" si="988"/>
        <v>5.6592999999995897E-3</v>
      </c>
      <c r="I1637" s="404">
        <f>'F4.2'!Y64</f>
        <v>0</v>
      </c>
      <c r="J1637" s="404">
        <f>'F4.2'!AX64</f>
        <v>0</v>
      </c>
      <c r="K1637" s="405"/>
      <c r="L1637" s="405"/>
      <c r="M1637" s="404">
        <f t="shared" si="989"/>
        <v>0</v>
      </c>
      <c r="N1637" s="404">
        <f t="shared" si="990"/>
        <v>5.6592999999995897E-3</v>
      </c>
    </row>
    <row r="1638" spans="1:14" ht="30" hidden="1" outlineLevel="1">
      <c r="A1638" s="68">
        <f t="shared" ref="A1638:E1638" si="1045">A1245</f>
        <v>9</v>
      </c>
      <c r="B1638" s="234" t="str">
        <f t="shared" si="1045"/>
        <v>SUPPLY ,INSTA,TEST ,COMM ELECTRICAL SYS</v>
      </c>
      <c r="C1638" s="192" t="str">
        <f t="shared" si="1045"/>
        <v>MERC CAPEX Approval in MTR Order 296 of 2019</v>
      </c>
      <c r="D1638" s="183" t="str">
        <f t="shared" si="1045"/>
        <v>-</v>
      </c>
      <c r="E1638" s="28">
        <f t="shared" si="1045"/>
        <v>0</v>
      </c>
      <c r="F1638" s="404">
        <f t="shared" si="986"/>
        <v>0</v>
      </c>
      <c r="G1638" s="404">
        <f t="shared" si="987"/>
        <v>0</v>
      </c>
      <c r="H1638" s="404">
        <f t="shared" si="988"/>
        <v>0</v>
      </c>
      <c r="I1638" s="404">
        <f>'F4.2'!Y65</f>
        <v>0</v>
      </c>
      <c r="J1638" s="404">
        <f>'F4.2'!AX65</f>
        <v>0</v>
      </c>
      <c r="K1638" s="405"/>
      <c r="L1638" s="405"/>
      <c r="M1638" s="404">
        <f t="shared" si="989"/>
        <v>0</v>
      </c>
      <c r="N1638" s="404">
        <f t="shared" si="990"/>
        <v>0</v>
      </c>
    </row>
    <row r="1639" spans="1:14" ht="30" hidden="1" outlineLevel="1">
      <c r="A1639" s="68">
        <f t="shared" ref="A1639:E1639" si="1046">A1246</f>
        <v>10</v>
      </c>
      <c r="B1639" s="234" t="str">
        <f t="shared" si="1046"/>
        <v>SUPPLY,INSTAL,TEST,COMM OF  CRANS&amp;HOIST</v>
      </c>
      <c r="C1639" s="192" t="str">
        <f t="shared" si="1046"/>
        <v>MERC CAPEX Approval in MTR Order 296 of 2019</v>
      </c>
      <c r="D1639" s="183" t="str">
        <f t="shared" si="1046"/>
        <v>-</v>
      </c>
      <c r="E1639" s="28">
        <f t="shared" si="1046"/>
        <v>0</v>
      </c>
      <c r="F1639" s="404">
        <f t="shared" si="986"/>
        <v>1.8104819999999999</v>
      </c>
      <c r="G1639" s="404">
        <f t="shared" si="987"/>
        <v>3.6223049999999999</v>
      </c>
      <c r="H1639" s="404">
        <f t="shared" si="988"/>
        <v>-1.811823</v>
      </c>
      <c r="I1639" s="404">
        <f>'F4.2'!Y66</f>
        <v>0</v>
      </c>
      <c r="J1639" s="404">
        <f>'F4.2'!AX66</f>
        <v>0</v>
      </c>
      <c r="K1639" s="405"/>
      <c r="L1639" s="405"/>
      <c r="M1639" s="404">
        <f t="shared" si="989"/>
        <v>0</v>
      </c>
      <c r="N1639" s="404">
        <f t="shared" si="990"/>
        <v>-1.811823</v>
      </c>
    </row>
    <row r="1640" spans="1:14" ht="30" hidden="1" outlineLevel="1">
      <c r="A1640" s="68">
        <f t="shared" ref="A1640:E1640" si="1047">A1247</f>
        <v>11</v>
      </c>
      <c r="B1640" s="234" t="str">
        <f t="shared" si="1047"/>
        <v>Supply, Errection, testing &amp; commissioning of Dust Extraction system at NPTP U-8, Parli-V</v>
      </c>
      <c r="C1640" s="192" t="str">
        <f t="shared" si="1047"/>
        <v>MERC CAPEX Approval in MTR Order 296 of 2019</v>
      </c>
      <c r="D1640" s="183" t="str">
        <f t="shared" si="1047"/>
        <v>-</v>
      </c>
      <c r="E1640" s="28">
        <f t="shared" si="1047"/>
        <v>0</v>
      </c>
      <c r="F1640" s="404">
        <f t="shared" si="986"/>
        <v>1.8060844</v>
      </c>
      <c r="G1640" s="404">
        <f t="shared" si="987"/>
        <v>0</v>
      </c>
      <c r="H1640" s="404">
        <f t="shared" si="988"/>
        <v>1.8060844</v>
      </c>
      <c r="I1640" s="404">
        <f>'F4.2'!Y67</f>
        <v>0</v>
      </c>
      <c r="J1640" s="404">
        <f>'F4.2'!AX67</f>
        <v>0</v>
      </c>
      <c r="K1640" s="405"/>
      <c r="L1640" s="405"/>
      <c r="M1640" s="404">
        <f t="shared" si="989"/>
        <v>0</v>
      </c>
      <c r="N1640" s="404">
        <f t="shared" si="990"/>
        <v>1.8060844</v>
      </c>
    </row>
    <row r="1641" spans="1:14" ht="30" hidden="1" outlineLevel="1">
      <c r="A1641" s="68">
        <f t="shared" ref="A1641:E1641" si="1048">A1248</f>
        <v>12</v>
      </c>
      <c r="B1641" s="234" t="str">
        <f t="shared" si="1048"/>
        <v>Supply, Errection, testing &amp; commissioning of DSS &amp; DFDS at NPTP U-8, Parli-V</v>
      </c>
      <c r="C1641" s="192" t="str">
        <f t="shared" si="1048"/>
        <v>MERC CAPEX Approval in MTR Order 296 of 2019</v>
      </c>
      <c r="D1641" s="183" t="str">
        <f t="shared" si="1048"/>
        <v>-</v>
      </c>
      <c r="E1641" s="28">
        <f t="shared" si="1048"/>
        <v>0</v>
      </c>
      <c r="F1641" s="404">
        <f t="shared" si="986"/>
        <v>4.3391143999999997</v>
      </c>
      <c r="G1641" s="404">
        <f t="shared" si="987"/>
        <v>4.34</v>
      </c>
      <c r="H1641" s="404">
        <f t="shared" si="988"/>
        <v>-8.8560000000015293E-4</v>
      </c>
      <c r="I1641" s="404">
        <f>'F4.2'!Y68</f>
        <v>0</v>
      </c>
      <c r="J1641" s="404">
        <f>'F4.2'!AX68</f>
        <v>0</v>
      </c>
      <c r="K1641" s="405"/>
      <c r="L1641" s="405"/>
      <c r="M1641" s="404">
        <f t="shared" si="989"/>
        <v>0</v>
      </c>
      <c r="N1641" s="404">
        <f t="shared" si="990"/>
        <v>-8.8560000000015293E-4</v>
      </c>
    </row>
    <row r="1642" spans="1:14" ht="30" hidden="1" outlineLevel="1">
      <c r="A1642" s="68">
        <f t="shared" ref="A1642:E1642" si="1049">A1249</f>
        <v>13</v>
      </c>
      <c r="B1642" s="234" t="str">
        <f t="shared" si="1049"/>
        <v>Supply, Errection, testing &amp; commissioning of Monorail at NPTP U-8, Parli-V</v>
      </c>
      <c r="C1642" s="192" t="str">
        <f t="shared" si="1049"/>
        <v>MERC CAPEX Approval in MTR Order 296 of 2019</v>
      </c>
      <c r="D1642" s="183" t="str">
        <f t="shared" si="1049"/>
        <v>-</v>
      </c>
      <c r="E1642" s="28">
        <f t="shared" si="1049"/>
        <v>0</v>
      </c>
      <c r="F1642" s="404">
        <f t="shared" si="986"/>
        <v>1.1891777000000001</v>
      </c>
      <c r="G1642" s="404">
        <f t="shared" si="987"/>
        <v>1.1891</v>
      </c>
      <c r="H1642" s="404">
        <f t="shared" si="988"/>
        <v>7.770000000006938E-5</v>
      </c>
      <c r="I1642" s="404">
        <f>'F4.2'!Y69</f>
        <v>0</v>
      </c>
      <c r="J1642" s="404">
        <f>'F4.2'!AX69</f>
        <v>0</v>
      </c>
      <c r="K1642" s="405"/>
      <c r="L1642" s="405"/>
      <c r="M1642" s="404">
        <f t="shared" si="989"/>
        <v>0</v>
      </c>
      <c r="N1642" s="404">
        <f t="shared" si="990"/>
        <v>7.770000000006938E-5</v>
      </c>
    </row>
    <row r="1643" spans="1:14" ht="30" hidden="1" outlineLevel="1">
      <c r="A1643" s="68">
        <f t="shared" ref="A1643:E1643" si="1050">A1250</f>
        <v>14</v>
      </c>
      <c r="B1643" s="234" t="str">
        <f t="shared" si="1050"/>
        <v>Supply, Errection, testing &amp; commissioning of various Control &amp; Instrumentation equipments at NPTP U-8, Parli-V</v>
      </c>
      <c r="C1643" s="192" t="str">
        <f t="shared" si="1050"/>
        <v>MERC CAPEX Approval in MTR Order 296 of 2019</v>
      </c>
      <c r="D1643" s="183" t="str">
        <f t="shared" si="1050"/>
        <v>-</v>
      </c>
      <c r="E1643" s="28">
        <f t="shared" si="1050"/>
        <v>0</v>
      </c>
      <c r="F1643" s="404">
        <f t="shared" si="986"/>
        <v>0.72225269999999997</v>
      </c>
      <c r="G1643" s="404">
        <f t="shared" si="987"/>
        <v>0.72225269999999997</v>
      </c>
      <c r="H1643" s="404">
        <f t="shared" si="988"/>
        <v>0</v>
      </c>
      <c r="I1643" s="404">
        <f>'F4.2'!Y70</f>
        <v>0</v>
      </c>
      <c r="J1643" s="404">
        <f>'F4.2'!AX70</f>
        <v>0</v>
      </c>
      <c r="K1643" s="405"/>
      <c r="L1643" s="405"/>
      <c r="M1643" s="404">
        <f t="shared" si="989"/>
        <v>0</v>
      </c>
      <c r="N1643" s="404">
        <f t="shared" si="990"/>
        <v>0</v>
      </c>
    </row>
    <row r="1644" spans="1:14" ht="30" hidden="1" outlineLevel="1">
      <c r="A1644" s="68">
        <f t="shared" ref="A1644:E1644" si="1051">A1251</f>
        <v>15</v>
      </c>
      <c r="B1644" s="234" t="str">
        <f t="shared" si="1051"/>
        <v>Supply, Errection, testing &amp; commissioning of Air Conditioning System at NPTP U-8, Parli-V</v>
      </c>
      <c r="C1644" s="192" t="str">
        <f t="shared" si="1051"/>
        <v>MERC CAPEX Approval in MTR Order 296 of 2019</v>
      </c>
      <c r="D1644" s="183" t="str">
        <f t="shared" si="1051"/>
        <v>-</v>
      </c>
      <c r="E1644" s="28">
        <f t="shared" si="1051"/>
        <v>0</v>
      </c>
      <c r="F1644" s="404">
        <f t="shared" si="986"/>
        <v>0.15304309999999999</v>
      </c>
      <c r="G1644" s="404">
        <f t="shared" si="987"/>
        <v>0.44729429999999998</v>
      </c>
      <c r="H1644" s="404">
        <f t="shared" si="988"/>
        <v>-0.29425119999999999</v>
      </c>
      <c r="I1644" s="404">
        <f>'F4.2'!Y71</f>
        <v>0</v>
      </c>
      <c r="J1644" s="404">
        <f>'F4.2'!AX71</f>
        <v>0</v>
      </c>
      <c r="K1644" s="405"/>
      <c r="L1644" s="405"/>
      <c r="M1644" s="404">
        <f t="shared" si="989"/>
        <v>0</v>
      </c>
      <c r="N1644" s="404">
        <f t="shared" si="990"/>
        <v>-0.29425119999999999</v>
      </c>
    </row>
    <row r="1645" spans="1:14" ht="30" hidden="1" outlineLevel="1">
      <c r="A1645" s="68">
        <f t="shared" ref="A1645:E1645" si="1052">A1252</f>
        <v>16</v>
      </c>
      <c r="B1645" s="234" t="str">
        <f t="shared" si="1052"/>
        <v>Supply, Errection, testing &amp; commissioning of Ventilation  System at NPTP U-8, Parli-V</v>
      </c>
      <c r="C1645" s="192" t="str">
        <f t="shared" si="1052"/>
        <v>MERC CAPEX Approval in MTR Order 296 of 2019</v>
      </c>
      <c r="D1645" s="183" t="str">
        <f t="shared" si="1052"/>
        <v>-</v>
      </c>
      <c r="E1645" s="28">
        <f t="shared" si="1052"/>
        <v>0</v>
      </c>
      <c r="F1645" s="404">
        <f t="shared" si="986"/>
        <v>2.1135999999999999</v>
      </c>
      <c r="G1645" s="404">
        <f t="shared" si="987"/>
        <v>1.2036</v>
      </c>
      <c r="H1645" s="404">
        <f t="shared" si="988"/>
        <v>0.90999999999999992</v>
      </c>
      <c r="I1645" s="404">
        <f>'F4.2'!Y72</f>
        <v>0</v>
      </c>
      <c r="J1645" s="404">
        <f>'F4.2'!AX72</f>
        <v>0</v>
      </c>
      <c r="K1645" s="405"/>
      <c r="L1645" s="405"/>
      <c r="M1645" s="404">
        <f t="shared" si="989"/>
        <v>0</v>
      </c>
      <c r="N1645" s="404">
        <f t="shared" si="990"/>
        <v>0.90999999999999992</v>
      </c>
    </row>
    <row r="1646" spans="1:14" ht="30" hidden="1" outlineLevel="1">
      <c r="A1646" s="68">
        <f t="shared" ref="A1646:E1646" si="1053">A1253</f>
        <v>17</v>
      </c>
      <c r="B1646" s="234" t="str">
        <f t="shared" si="1053"/>
        <v>Supply, Errection, testing &amp; commissioning of Elevator works.</v>
      </c>
      <c r="C1646" s="192" t="str">
        <f t="shared" si="1053"/>
        <v>MERC CAPEX Approval in MTR Order 296 of 2019</v>
      </c>
      <c r="D1646" s="183" t="str">
        <f t="shared" si="1053"/>
        <v>-</v>
      </c>
      <c r="E1646" s="28">
        <f t="shared" si="1053"/>
        <v>0</v>
      </c>
      <c r="F1646" s="404">
        <f t="shared" si="986"/>
        <v>3.5173187000000001</v>
      </c>
      <c r="G1646" s="404">
        <f t="shared" si="987"/>
        <v>4.4273186999999998</v>
      </c>
      <c r="H1646" s="404">
        <f t="shared" si="988"/>
        <v>-0.9099999999999997</v>
      </c>
      <c r="I1646" s="404">
        <f>'F4.2'!Y73</f>
        <v>0</v>
      </c>
      <c r="J1646" s="404">
        <f>'F4.2'!AX73</f>
        <v>0</v>
      </c>
      <c r="K1646" s="405"/>
      <c r="L1646" s="405"/>
      <c r="M1646" s="404">
        <f t="shared" si="989"/>
        <v>0</v>
      </c>
      <c r="N1646" s="404">
        <f t="shared" si="990"/>
        <v>-0.9099999999999997</v>
      </c>
    </row>
    <row r="1647" spans="1:14" ht="30" hidden="1" outlineLevel="1">
      <c r="A1647" s="68">
        <f t="shared" ref="A1647:E1647" si="1054">A1254</f>
        <v>18</v>
      </c>
      <c r="B1647" s="234" t="str">
        <f t="shared" si="1054"/>
        <v>Work contract for dismentaling, supply, erection &amp; commissioning of MRHS</v>
      </c>
      <c r="C1647" s="192" t="str">
        <f t="shared" si="1054"/>
        <v>MERC CAPEX Approval in MTR Order 296 of 2019</v>
      </c>
      <c r="D1647" s="183" t="str">
        <f t="shared" si="1054"/>
        <v>-</v>
      </c>
      <c r="E1647" s="28">
        <f t="shared" si="1054"/>
        <v>0</v>
      </c>
      <c r="F1647" s="404">
        <f t="shared" ref="F1647:F1710" si="1055">F1254+I1254</f>
        <v>2.2335039999999999</v>
      </c>
      <c r="G1647" s="404">
        <f t="shared" ref="G1647:G1710" si="1056">G1254+M1254</f>
        <v>2.2335039999999999</v>
      </c>
      <c r="H1647" s="404">
        <f t="shared" ref="H1647:H1710" si="1057">F1647-G1647</f>
        <v>0</v>
      </c>
      <c r="I1647" s="404">
        <f>'F4.2'!Y74</f>
        <v>0</v>
      </c>
      <c r="J1647" s="404">
        <f>'F4.2'!AX74</f>
        <v>0</v>
      </c>
      <c r="K1647" s="405"/>
      <c r="L1647" s="405"/>
      <c r="M1647" s="404">
        <f t="shared" ref="M1647:M1707" si="1058">SUM(J1647:L1647)</f>
        <v>0</v>
      </c>
      <c r="N1647" s="404">
        <f t="shared" ref="N1647:N1710" si="1059">H1647+I1647-M1647</f>
        <v>0</v>
      </c>
    </row>
    <row r="1648" spans="1:14" ht="45" hidden="1" outlineLevel="1">
      <c r="A1648" s="68">
        <f t="shared" ref="A1648:E1648" si="1060">A1255</f>
        <v>19</v>
      </c>
      <c r="B1648" s="234" t="str">
        <f t="shared" si="1060"/>
        <v>Supply, Errection, testing &amp; commissioning of FF System, Smoke detection &amp; Fire stop mortar &amp; Fire retradant cable coating for conveyor 09 &amp; 10</v>
      </c>
      <c r="C1648" s="192" t="str">
        <f t="shared" si="1060"/>
        <v>MERC CAPEX Approval in MTR Order 296 of 2019</v>
      </c>
      <c r="D1648" s="183" t="str">
        <f t="shared" si="1060"/>
        <v>-</v>
      </c>
      <c r="E1648" s="28">
        <f t="shared" si="1060"/>
        <v>0</v>
      </c>
      <c r="F1648" s="404">
        <f t="shared" si="1055"/>
        <v>0.22170519999999999</v>
      </c>
      <c r="G1648" s="404">
        <f t="shared" si="1056"/>
        <v>0.51866310000000004</v>
      </c>
      <c r="H1648" s="404">
        <f t="shared" si="1057"/>
        <v>-0.29695790000000005</v>
      </c>
      <c r="I1648" s="404">
        <f>'F4.2'!Y75</f>
        <v>0</v>
      </c>
      <c r="J1648" s="404">
        <f>'F4.2'!AX75</f>
        <v>0</v>
      </c>
      <c r="K1648" s="405"/>
      <c r="L1648" s="405"/>
      <c r="M1648" s="404">
        <f t="shared" si="1058"/>
        <v>0</v>
      </c>
      <c r="N1648" s="404">
        <f t="shared" si="1059"/>
        <v>-0.29695790000000005</v>
      </c>
    </row>
    <row r="1649" spans="1:14" ht="30" hidden="1" outlineLevel="1">
      <c r="A1649" s="68">
        <f t="shared" ref="A1649:E1649" si="1061">A1256</f>
        <v>20</v>
      </c>
      <c r="B1649" s="234" t="str">
        <f t="shared" si="1061"/>
        <v>Supply, Errection, testing &amp; commissioning of Chimney Elevator</v>
      </c>
      <c r="C1649" s="192" t="str">
        <f t="shared" si="1061"/>
        <v>MERC CAPEX Approval in MTR Order 296 of 2019</v>
      </c>
      <c r="D1649" s="183" t="str">
        <f t="shared" si="1061"/>
        <v>-</v>
      </c>
      <c r="E1649" s="28">
        <f t="shared" si="1061"/>
        <v>0</v>
      </c>
      <c r="F1649" s="404">
        <f t="shared" si="1055"/>
        <v>1.060802</v>
      </c>
      <c r="G1649" s="404">
        <f t="shared" si="1056"/>
        <v>0</v>
      </c>
      <c r="H1649" s="404">
        <f t="shared" si="1057"/>
        <v>1.060802</v>
      </c>
      <c r="I1649" s="404">
        <f>'F4.2'!Y76</f>
        <v>0</v>
      </c>
      <c r="J1649" s="404">
        <f>'F4.2'!AX76</f>
        <v>0</v>
      </c>
      <c r="K1649" s="405"/>
      <c r="L1649" s="405"/>
      <c r="M1649" s="404">
        <f t="shared" si="1058"/>
        <v>0</v>
      </c>
      <c r="N1649" s="404">
        <f t="shared" si="1059"/>
        <v>1.060802</v>
      </c>
    </row>
    <row r="1650" spans="1:14" ht="30" hidden="1" outlineLevel="1">
      <c r="A1650" s="68">
        <f t="shared" ref="A1650:E1650" si="1062">A1257</f>
        <v>21</v>
      </c>
      <c r="B1650" s="234" t="str">
        <f t="shared" si="1062"/>
        <v>Supply, Errection, testing &amp; commissioning work of GEHO Pumps.</v>
      </c>
      <c r="C1650" s="192" t="str">
        <f t="shared" si="1062"/>
        <v>MERC CAPEX Approval in MTR Order 296 of 2019</v>
      </c>
      <c r="D1650" s="183" t="str">
        <f t="shared" si="1062"/>
        <v>-</v>
      </c>
      <c r="E1650" s="28">
        <f t="shared" si="1062"/>
        <v>0</v>
      </c>
      <c r="F1650" s="404">
        <f t="shared" si="1055"/>
        <v>0</v>
      </c>
      <c r="G1650" s="404">
        <f t="shared" si="1056"/>
        <v>1.06</v>
      </c>
      <c r="H1650" s="404">
        <f t="shared" si="1057"/>
        <v>-1.06</v>
      </c>
      <c r="I1650" s="404">
        <f>'F4.2'!Y77</f>
        <v>0</v>
      </c>
      <c r="J1650" s="404">
        <f>'F4.2'!AX77</f>
        <v>0</v>
      </c>
      <c r="K1650" s="405"/>
      <c r="L1650" s="405"/>
      <c r="M1650" s="404">
        <f t="shared" si="1058"/>
        <v>0</v>
      </c>
      <c r="N1650" s="404">
        <f t="shared" si="1059"/>
        <v>-1.06</v>
      </c>
    </row>
    <row r="1651" spans="1:14" ht="30" hidden="1" outlineLevel="1">
      <c r="A1651" s="68">
        <f t="shared" ref="A1651:E1651" si="1063">A1258</f>
        <v>22</v>
      </c>
      <c r="B1651" s="234" t="str">
        <f t="shared" si="1063"/>
        <v>Procurement of various Mandetory spares of BOP packages</v>
      </c>
      <c r="C1651" s="192" t="str">
        <f t="shared" si="1063"/>
        <v>MERC CAPEX Approval in MTR Order 296 of 2019</v>
      </c>
      <c r="D1651" s="183" t="str">
        <f t="shared" si="1063"/>
        <v>-</v>
      </c>
      <c r="E1651" s="28">
        <f t="shared" si="1063"/>
        <v>0</v>
      </c>
      <c r="F1651" s="404">
        <f t="shared" si="1055"/>
        <v>5.47</v>
      </c>
      <c r="G1651" s="404">
        <f t="shared" si="1056"/>
        <v>6.54</v>
      </c>
      <c r="H1651" s="404">
        <f t="shared" si="1057"/>
        <v>-1.0700000000000003</v>
      </c>
      <c r="I1651" s="404">
        <f>'F4.2'!Y78</f>
        <v>0</v>
      </c>
      <c r="J1651" s="404">
        <f>'F4.2'!AX78</f>
        <v>0</v>
      </c>
      <c r="K1651" s="405"/>
      <c r="L1651" s="405"/>
      <c r="M1651" s="404">
        <f t="shared" si="1058"/>
        <v>0</v>
      </c>
      <c r="N1651" s="404">
        <f t="shared" si="1059"/>
        <v>-1.0700000000000003</v>
      </c>
    </row>
    <row r="1652" spans="1:14" ht="31.5" hidden="1" outlineLevel="1">
      <c r="A1652" s="205">
        <f t="shared" ref="A1652:E1652" si="1064">A1259</f>
        <v>0</v>
      </c>
      <c r="B1652" s="206" t="str">
        <f t="shared" si="1064"/>
        <v>Balance civil work of BOP scope at 250 MW Parli-V</v>
      </c>
      <c r="C1652" s="208" t="str">
        <f t="shared" si="1064"/>
        <v>MERC CAPEX Approval in MTR Order 296 of 2019</v>
      </c>
      <c r="D1652" s="210" t="str">
        <f t="shared" si="1064"/>
        <v>-</v>
      </c>
      <c r="E1652" s="223">
        <f t="shared" si="1064"/>
        <v>45.323799999999991</v>
      </c>
      <c r="F1652" s="404">
        <f t="shared" si="1055"/>
        <v>0.55711806000000097</v>
      </c>
      <c r="G1652" s="404">
        <f t="shared" si="1056"/>
        <v>16.720000000000002</v>
      </c>
      <c r="H1652" s="404">
        <f t="shared" si="1057"/>
        <v>-16.162881940000002</v>
      </c>
      <c r="I1652" s="404">
        <f>'F4.2'!Y79</f>
        <v>0</v>
      </c>
      <c r="J1652" s="404">
        <f>'F4.2'!AX79</f>
        <v>0</v>
      </c>
      <c r="K1652" s="405"/>
      <c r="L1652" s="405"/>
      <c r="M1652" s="404">
        <f t="shared" si="1058"/>
        <v>0</v>
      </c>
      <c r="N1652" s="404">
        <f t="shared" si="1059"/>
        <v>-16.162881940000002</v>
      </c>
    </row>
    <row r="1653" spans="1:14" ht="30" hidden="1" outlineLevel="1">
      <c r="A1653" s="68">
        <f t="shared" ref="A1653:E1653" si="1065">A1260</f>
        <v>1</v>
      </c>
      <c r="B1653" s="122" t="str">
        <f t="shared" si="1065"/>
        <v>Area grading</v>
      </c>
      <c r="C1653" s="192" t="str">
        <f t="shared" si="1065"/>
        <v>MERC CAPEX Approval in MTR Order 296 of 2019</v>
      </c>
      <c r="D1653" s="183" t="str">
        <f t="shared" si="1065"/>
        <v>-</v>
      </c>
      <c r="E1653" s="28">
        <f t="shared" si="1065"/>
        <v>0</v>
      </c>
      <c r="F1653" s="404">
        <f t="shared" si="1055"/>
        <v>6.9866406799999998</v>
      </c>
      <c r="G1653" s="404">
        <f t="shared" si="1056"/>
        <v>0.89</v>
      </c>
      <c r="H1653" s="404">
        <f t="shared" si="1057"/>
        <v>6.0966406800000001</v>
      </c>
      <c r="I1653" s="404">
        <f>'F4.2'!Y80</f>
        <v>0</v>
      </c>
      <c r="J1653" s="404">
        <f>'F4.2'!AX80</f>
        <v>0</v>
      </c>
      <c r="K1653" s="405"/>
      <c r="L1653" s="405"/>
      <c r="M1653" s="404">
        <f t="shared" si="1058"/>
        <v>0</v>
      </c>
      <c r="N1653" s="404">
        <f t="shared" si="1059"/>
        <v>6.0966406800000001</v>
      </c>
    </row>
    <row r="1654" spans="1:14" ht="30" hidden="1" outlineLevel="1">
      <c r="A1654" s="68">
        <f t="shared" ref="A1654:E1654" si="1066">A1261</f>
        <v>2</v>
      </c>
      <c r="B1654" s="122" t="str">
        <f t="shared" si="1066"/>
        <v>CMD</v>
      </c>
      <c r="C1654" s="192" t="str">
        <f t="shared" si="1066"/>
        <v>MERC CAPEX Approval in MTR Order 296 of 2019</v>
      </c>
      <c r="D1654" s="183" t="str">
        <f t="shared" si="1066"/>
        <v>-</v>
      </c>
      <c r="E1654" s="28">
        <f t="shared" si="1066"/>
        <v>0</v>
      </c>
      <c r="F1654" s="404">
        <f t="shared" si="1055"/>
        <v>1.2410745000000012</v>
      </c>
      <c r="G1654" s="404">
        <f t="shared" si="1056"/>
        <v>1.3549000000000009</v>
      </c>
      <c r="H1654" s="404">
        <f t="shared" si="1057"/>
        <v>-0.11382549999999969</v>
      </c>
      <c r="I1654" s="404">
        <f>'F4.2'!Y81</f>
        <v>0</v>
      </c>
      <c r="J1654" s="404">
        <f>'F4.2'!AX81</f>
        <v>0</v>
      </c>
      <c r="K1654" s="405"/>
      <c r="L1654" s="405"/>
      <c r="M1654" s="404">
        <f t="shared" si="1058"/>
        <v>0</v>
      </c>
      <c r="N1654" s="404">
        <f t="shared" si="1059"/>
        <v>-0.11382549999999969</v>
      </c>
    </row>
    <row r="1655" spans="1:14" ht="30" hidden="1" outlineLevel="1">
      <c r="A1655" s="68">
        <f t="shared" ref="A1655:E1655" si="1067">A1262</f>
        <v>3</v>
      </c>
      <c r="B1655" s="122" t="str">
        <f t="shared" si="1067"/>
        <v>Conveyor 09, 10 &amp; TP 06</v>
      </c>
      <c r="C1655" s="192" t="str">
        <f t="shared" si="1067"/>
        <v>MERC CAPEX Approval in MTR Order 296 of 2019</v>
      </c>
      <c r="D1655" s="183" t="str">
        <f t="shared" si="1067"/>
        <v>-</v>
      </c>
      <c r="E1655" s="28">
        <f t="shared" si="1067"/>
        <v>0</v>
      </c>
      <c r="F1655" s="404">
        <f t="shared" si="1055"/>
        <v>14.560539259999999</v>
      </c>
      <c r="G1655" s="404">
        <f t="shared" si="1056"/>
        <v>12.129999999999999</v>
      </c>
      <c r="H1655" s="404">
        <f t="shared" si="1057"/>
        <v>2.4305392599999998</v>
      </c>
      <c r="I1655" s="404">
        <f>'F4.2'!Y82</f>
        <v>0</v>
      </c>
      <c r="J1655" s="404">
        <f>'F4.2'!AX82</f>
        <v>0</v>
      </c>
      <c r="K1655" s="405"/>
      <c r="L1655" s="405"/>
      <c r="M1655" s="404">
        <f t="shared" si="1058"/>
        <v>0</v>
      </c>
      <c r="N1655" s="404">
        <f t="shared" si="1059"/>
        <v>2.4305392599999998</v>
      </c>
    </row>
    <row r="1656" spans="1:14" ht="30" hidden="1" outlineLevel="1">
      <c r="A1656" s="68">
        <f t="shared" ref="A1656:E1656" si="1068">A1263</f>
        <v>4</v>
      </c>
      <c r="B1656" s="122" t="str">
        <f t="shared" si="1068"/>
        <v>Finishing item</v>
      </c>
      <c r="C1656" s="192" t="str">
        <f t="shared" si="1068"/>
        <v>MERC CAPEX Approval in MTR Order 296 of 2019</v>
      </c>
      <c r="D1656" s="183" t="str">
        <f t="shared" si="1068"/>
        <v>-</v>
      </c>
      <c r="E1656" s="28">
        <f t="shared" si="1068"/>
        <v>0</v>
      </c>
      <c r="F1656" s="404">
        <f t="shared" si="1055"/>
        <v>8.0849650400000002</v>
      </c>
      <c r="G1656" s="404">
        <f t="shared" si="1056"/>
        <v>4.6505999999999998</v>
      </c>
      <c r="H1656" s="404">
        <f t="shared" si="1057"/>
        <v>3.4343650400000003</v>
      </c>
      <c r="I1656" s="404">
        <f>'F4.2'!Y83</f>
        <v>0</v>
      </c>
      <c r="J1656" s="404">
        <f>'F4.2'!AX83</f>
        <v>0</v>
      </c>
      <c r="K1656" s="405"/>
      <c r="L1656" s="405"/>
      <c r="M1656" s="404">
        <f t="shared" si="1058"/>
        <v>0</v>
      </c>
      <c r="N1656" s="404">
        <f t="shared" si="1059"/>
        <v>3.4343650400000003</v>
      </c>
    </row>
    <row r="1657" spans="1:14" ht="30" hidden="1" outlineLevel="1">
      <c r="A1657" s="68">
        <f t="shared" ref="A1657:E1657" si="1069">A1264</f>
        <v>5</v>
      </c>
      <c r="B1657" s="122" t="str">
        <f t="shared" si="1069"/>
        <v>Drain &amp; nala</v>
      </c>
      <c r="C1657" s="192" t="str">
        <f t="shared" si="1069"/>
        <v>MERC CAPEX Approval in MTR Order 296 of 2019</v>
      </c>
      <c r="D1657" s="183" t="str">
        <f t="shared" si="1069"/>
        <v>-</v>
      </c>
      <c r="E1657" s="28">
        <f t="shared" si="1069"/>
        <v>0</v>
      </c>
      <c r="F1657" s="404">
        <f t="shared" si="1055"/>
        <v>5.08483324</v>
      </c>
      <c r="G1657" s="404">
        <f t="shared" si="1056"/>
        <v>11.79</v>
      </c>
      <c r="H1657" s="404">
        <f t="shared" si="1057"/>
        <v>-6.7051667599999991</v>
      </c>
      <c r="I1657" s="404">
        <f>'F4.2'!Y84</f>
        <v>0</v>
      </c>
      <c r="J1657" s="404">
        <f>'F4.2'!AX84</f>
        <v>0</v>
      </c>
      <c r="K1657" s="405"/>
      <c r="L1657" s="405"/>
      <c r="M1657" s="404">
        <f t="shared" si="1058"/>
        <v>0</v>
      </c>
      <c r="N1657" s="404">
        <f t="shared" si="1059"/>
        <v>-6.7051667599999991</v>
      </c>
    </row>
    <row r="1658" spans="1:14" ht="30" hidden="1" outlineLevel="1">
      <c r="A1658" s="68">
        <f t="shared" ref="A1658:E1658" si="1070">A1265</f>
        <v>6</v>
      </c>
      <c r="B1658" s="122" t="str">
        <f t="shared" si="1070"/>
        <v>Internal roads</v>
      </c>
      <c r="C1658" s="192" t="str">
        <f t="shared" si="1070"/>
        <v>MERC CAPEX Approval in MTR Order 296 of 2019</v>
      </c>
      <c r="D1658" s="183" t="str">
        <f t="shared" si="1070"/>
        <v>-</v>
      </c>
      <c r="E1658" s="28">
        <f t="shared" si="1070"/>
        <v>0</v>
      </c>
      <c r="F1658" s="404">
        <f t="shared" si="1055"/>
        <v>9.7521449799999989</v>
      </c>
      <c r="G1658" s="404">
        <f t="shared" si="1056"/>
        <v>1.5</v>
      </c>
      <c r="H1658" s="404">
        <f t="shared" si="1057"/>
        <v>8.2521449799999989</v>
      </c>
      <c r="I1658" s="404">
        <f>'F4.2'!Y85</f>
        <v>0</v>
      </c>
      <c r="J1658" s="404">
        <f>'F4.2'!AX85</f>
        <v>0</v>
      </c>
      <c r="K1658" s="405"/>
      <c r="L1658" s="405"/>
      <c r="M1658" s="404">
        <f t="shared" si="1058"/>
        <v>0</v>
      </c>
      <c r="N1658" s="404">
        <f t="shared" si="1059"/>
        <v>8.2521449799999989</v>
      </c>
    </row>
    <row r="1659" spans="1:14" ht="30" hidden="1" outlineLevel="1">
      <c r="A1659" s="68">
        <f t="shared" ref="A1659:E1659" si="1071">A1266</f>
        <v>7</v>
      </c>
      <c r="B1659" s="122" t="str">
        <f t="shared" si="1071"/>
        <v>Stacker &amp; reclaimer</v>
      </c>
      <c r="C1659" s="192" t="str">
        <f t="shared" si="1071"/>
        <v>MERC CAPEX Approval in MTR Order 296 of 2019</v>
      </c>
      <c r="D1659" s="183" t="str">
        <f t="shared" si="1071"/>
        <v>-</v>
      </c>
      <c r="E1659" s="28">
        <f t="shared" si="1071"/>
        <v>0</v>
      </c>
      <c r="F1659" s="404">
        <f t="shared" si="1055"/>
        <v>1.1626842399999999</v>
      </c>
      <c r="G1659" s="404">
        <f t="shared" si="1056"/>
        <v>0</v>
      </c>
      <c r="H1659" s="404">
        <f t="shared" si="1057"/>
        <v>1.1626842399999999</v>
      </c>
      <c r="I1659" s="404">
        <f>'F4.2'!Y86</f>
        <v>0</v>
      </c>
      <c r="J1659" s="404">
        <f>'F4.2'!AX86</f>
        <v>0</v>
      </c>
      <c r="K1659" s="405"/>
      <c r="L1659" s="405"/>
      <c r="M1659" s="404">
        <f t="shared" si="1058"/>
        <v>0</v>
      </c>
      <c r="N1659" s="404">
        <f t="shared" si="1059"/>
        <v>1.1626842399999999</v>
      </c>
    </row>
    <row r="1660" spans="1:14" ht="15.75" hidden="1" outlineLevel="1">
      <c r="A1660" s="205">
        <f t="shared" ref="A1660:E1660" si="1072">A1267</f>
        <v>0</v>
      </c>
      <c r="B1660" s="206" t="str">
        <f t="shared" si="1072"/>
        <v>Other Add Cap</v>
      </c>
      <c r="C1660" s="208">
        <f t="shared" si="1072"/>
        <v>0</v>
      </c>
      <c r="D1660" s="210" t="str">
        <f t="shared" si="1072"/>
        <v>-</v>
      </c>
      <c r="E1660" s="204">
        <f t="shared" si="1072"/>
        <v>0</v>
      </c>
      <c r="F1660" s="404">
        <f t="shared" si="1055"/>
        <v>0</v>
      </c>
      <c r="G1660" s="404">
        <f t="shared" si="1056"/>
        <v>0</v>
      </c>
      <c r="H1660" s="404">
        <f t="shared" si="1057"/>
        <v>0</v>
      </c>
      <c r="I1660" s="404">
        <f>'F4.2'!Y87</f>
        <v>0</v>
      </c>
      <c r="J1660" s="404">
        <f>'F4.2'!AX87</f>
        <v>0</v>
      </c>
      <c r="K1660" s="405"/>
      <c r="L1660" s="405"/>
      <c r="M1660" s="404">
        <f t="shared" si="1058"/>
        <v>0</v>
      </c>
      <c r="N1660" s="404">
        <f t="shared" si="1059"/>
        <v>0</v>
      </c>
    </row>
    <row r="1661" spans="1:14" ht="15.75" hidden="1" outlineLevel="1">
      <c r="A1661" s="53">
        <f t="shared" ref="A1661:E1661" si="1073">A1268</f>
        <v>0</v>
      </c>
      <c r="B1661" s="235" t="str">
        <f t="shared" si="1073"/>
        <v>Laboratory set up</v>
      </c>
      <c r="C1661" s="185" t="str">
        <f t="shared" si="1073"/>
        <v>Add Cap (As per 296 of 2019)</v>
      </c>
      <c r="D1661" s="183" t="str">
        <f t="shared" si="1073"/>
        <v>-</v>
      </c>
      <c r="E1661" s="229">
        <f t="shared" si="1073"/>
        <v>0</v>
      </c>
      <c r="F1661" s="404">
        <f t="shared" si="1055"/>
        <v>0</v>
      </c>
      <c r="G1661" s="404">
        <f t="shared" si="1056"/>
        <v>0</v>
      </c>
      <c r="H1661" s="404">
        <f t="shared" si="1057"/>
        <v>0</v>
      </c>
      <c r="I1661" s="404">
        <f>'F4.2'!Y88</f>
        <v>0</v>
      </c>
      <c r="J1661" s="404">
        <f>'F4.2'!AX88</f>
        <v>0</v>
      </c>
      <c r="K1661" s="405"/>
      <c r="L1661" s="405"/>
      <c r="M1661" s="404">
        <f t="shared" si="1058"/>
        <v>0</v>
      </c>
      <c r="N1661" s="404">
        <f t="shared" si="1059"/>
        <v>0</v>
      </c>
    </row>
    <row r="1662" spans="1:14" ht="31.5" hidden="1" outlineLevel="1">
      <c r="A1662" s="53">
        <f t="shared" ref="A1662:E1662" si="1074">A1269</f>
        <v>1</v>
      </c>
      <c r="B1662" s="236" t="str">
        <f t="shared" si="1074"/>
        <v>Supply of Analytical Instruments for condition monitoring Laboratory for 1X250 MW of   NPTPS, Parli-V.</v>
      </c>
      <c r="C1662" s="185" t="str">
        <f t="shared" si="1074"/>
        <v>Add Cap (As per 296 of 2019)</v>
      </c>
      <c r="D1662" s="188" t="str">
        <f t="shared" si="1074"/>
        <v>-</v>
      </c>
      <c r="E1662" s="57">
        <f t="shared" si="1074"/>
        <v>0.5</v>
      </c>
      <c r="F1662" s="404">
        <f t="shared" si="1055"/>
        <v>0.49655460000000001</v>
      </c>
      <c r="G1662" s="404">
        <f t="shared" si="1056"/>
        <v>0.49655460000000001</v>
      </c>
      <c r="H1662" s="404">
        <f t="shared" si="1057"/>
        <v>0</v>
      </c>
      <c r="I1662" s="404">
        <f>'F4.2'!Y89</f>
        <v>0</v>
      </c>
      <c r="J1662" s="404">
        <f>'F4.2'!AX89</f>
        <v>0</v>
      </c>
      <c r="K1662" s="405"/>
      <c r="L1662" s="405"/>
      <c r="M1662" s="404">
        <f t="shared" si="1058"/>
        <v>0</v>
      </c>
      <c r="N1662" s="404">
        <f t="shared" si="1059"/>
        <v>0</v>
      </c>
    </row>
    <row r="1663" spans="1:14" ht="31.5" hidden="1" outlineLevel="1">
      <c r="A1663" s="53">
        <f t="shared" ref="A1663:E1663" si="1075">A1270</f>
        <v>2</v>
      </c>
      <c r="B1663" s="236" t="str">
        <f t="shared" si="1075"/>
        <v>Supply of Analytical Instruments for Water Analysis Laboratory for 1X250 MW of   NPTPS, Parli-V</v>
      </c>
      <c r="C1663" s="185" t="str">
        <f t="shared" si="1075"/>
        <v>Add Cap (As per 296 of 2019)</v>
      </c>
      <c r="D1663" s="183" t="str">
        <f t="shared" si="1075"/>
        <v>-</v>
      </c>
      <c r="E1663" s="57">
        <f t="shared" si="1075"/>
        <v>1.23</v>
      </c>
      <c r="F1663" s="404">
        <f t="shared" si="1055"/>
        <v>0.29846889999999998</v>
      </c>
      <c r="G1663" s="404">
        <f t="shared" si="1056"/>
        <v>0.29846889999999998</v>
      </c>
      <c r="H1663" s="404">
        <f t="shared" si="1057"/>
        <v>0</v>
      </c>
      <c r="I1663" s="404">
        <f>'F4.2'!Y90</f>
        <v>0</v>
      </c>
      <c r="J1663" s="404">
        <f>'F4.2'!AX90</f>
        <v>0</v>
      </c>
      <c r="K1663" s="405"/>
      <c r="L1663" s="405"/>
      <c r="M1663" s="404">
        <f t="shared" si="1058"/>
        <v>0</v>
      </c>
      <c r="N1663" s="404">
        <f t="shared" si="1059"/>
        <v>0</v>
      </c>
    </row>
    <row r="1664" spans="1:14" ht="31.5" hidden="1" outlineLevel="1">
      <c r="A1664" s="53">
        <f t="shared" ref="A1664:E1664" si="1076">A1271</f>
        <v>3</v>
      </c>
      <c r="B1664" s="236" t="str">
        <f t="shared" si="1076"/>
        <v>Supply of Analytical Instruments for Environment Laboratory for 1 x 250 MW, NPTPS, Parli-V.</v>
      </c>
      <c r="C1664" s="185" t="str">
        <f t="shared" si="1076"/>
        <v>Add Cap (As per 296 of 2019)</v>
      </c>
      <c r="D1664" s="188" t="str">
        <f t="shared" si="1076"/>
        <v>-</v>
      </c>
      <c r="E1664" s="57">
        <f t="shared" si="1076"/>
        <v>0.39</v>
      </c>
      <c r="F1664" s="404">
        <f t="shared" si="1055"/>
        <v>0.36579919999999999</v>
      </c>
      <c r="G1664" s="404">
        <f t="shared" si="1056"/>
        <v>0.36579919999999999</v>
      </c>
      <c r="H1664" s="404">
        <f t="shared" si="1057"/>
        <v>0</v>
      </c>
      <c r="I1664" s="404">
        <f>'F4.2'!Y91</f>
        <v>0</v>
      </c>
      <c r="J1664" s="404">
        <f>'F4.2'!AX91</f>
        <v>0</v>
      </c>
      <c r="K1664" s="405"/>
      <c r="L1664" s="405"/>
      <c r="M1664" s="404">
        <f t="shared" si="1058"/>
        <v>0</v>
      </c>
      <c r="N1664" s="404">
        <f t="shared" si="1059"/>
        <v>0</v>
      </c>
    </row>
    <row r="1665" spans="1:16" ht="31.5" hidden="1" outlineLevel="1">
      <c r="A1665" s="53">
        <f t="shared" ref="A1665:E1665" si="1077">A1272</f>
        <v>4</v>
      </c>
      <c r="B1665" s="236" t="str">
        <f t="shared" si="1077"/>
        <v>Supply of Analytical Instruments for Precision Laboratory for 1 x 250 MW, NPTPS, Parli-V.</v>
      </c>
      <c r="C1665" s="185" t="str">
        <f t="shared" si="1077"/>
        <v>Add Cap (As per 296 of 2019)</v>
      </c>
      <c r="D1665" s="183" t="str">
        <f t="shared" si="1077"/>
        <v>-</v>
      </c>
      <c r="E1665" s="57">
        <f t="shared" si="1077"/>
        <v>1</v>
      </c>
      <c r="F1665" s="404">
        <f t="shared" si="1055"/>
        <v>0</v>
      </c>
      <c r="G1665" s="404">
        <f t="shared" si="1056"/>
        <v>0</v>
      </c>
      <c r="H1665" s="404">
        <f t="shared" si="1057"/>
        <v>0</v>
      </c>
      <c r="I1665" s="404">
        <f>'F4.2'!Y92</f>
        <v>0</v>
      </c>
      <c r="J1665" s="404">
        <f>'F4.2'!AX92</f>
        <v>0</v>
      </c>
      <c r="K1665" s="405"/>
      <c r="L1665" s="405"/>
      <c r="M1665" s="404">
        <f t="shared" si="1058"/>
        <v>0</v>
      </c>
      <c r="N1665" s="404">
        <f t="shared" si="1059"/>
        <v>0</v>
      </c>
    </row>
    <row r="1666" spans="1:16" ht="31.5" hidden="1" outlineLevel="1">
      <c r="A1666" s="53">
        <f t="shared" ref="A1666:E1666" si="1078">A1273</f>
        <v>5</v>
      </c>
      <c r="B1666" s="236" t="str">
        <f t="shared" si="1078"/>
        <v>Supply of Analytical Instruments for General Laboratory of Water Treatment Plant of 1 x 250 MW, NPTPS, Parli-V.</v>
      </c>
      <c r="C1666" s="185" t="str">
        <f t="shared" si="1078"/>
        <v>Add Cap (As per 296 of 2019)</v>
      </c>
      <c r="D1666" s="183" t="str">
        <f t="shared" si="1078"/>
        <v>-</v>
      </c>
      <c r="E1666" s="57">
        <f t="shared" si="1078"/>
        <v>0.93</v>
      </c>
      <c r="F1666" s="404">
        <f t="shared" si="1055"/>
        <v>0</v>
      </c>
      <c r="G1666" s="404">
        <f t="shared" si="1056"/>
        <v>0</v>
      </c>
      <c r="H1666" s="404">
        <f t="shared" si="1057"/>
        <v>0</v>
      </c>
      <c r="I1666" s="404">
        <f>'F4.2'!Y93</f>
        <v>0</v>
      </c>
      <c r="J1666" s="404">
        <f>'F4.2'!AX93</f>
        <v>0</v>
      </c>
      <c r="K1666" s="405"/>
      <c r="L1666" s="405"/>
      <c r="M1666" s="404">
        <f t="shared" si="1058"/>
        <v>0</v>
      </c>
      <c r="N1666" s="404">
        <f t="shared" si="1059"/>
        <v>0</v>
      </c>
    </row>
    <row r="1667" spans="1:16" ht="31.5" hidden="1" outlineLevel="1">
      <c r="A1667" s="53">
        <f t="shared" ref="A1667:E1667" si="1079">A1274</f>
        <v>6</v>
      </c>
      <c r="B1667" s="236" t="str">
        <f t="shared" si="1079"/>
        <v>Supply of Corrosion Monitor/Meter, Corrosion Coupon &amp; Coupon Rack for 1X250 MW of   NPTPS, Parli-V.</v>
      </c>
      <c r="C1667" s="185" t="str">
        <f t="shared" si="1079"/>
        <v>Add Cap (As per 296 of 2019)</v>
      </c>
      <c r="D1667" s="183" t="str">
        <f t="shared" si="1079"/>
        <v>-</v>
      </c>
      <c r="E1667" s="57">
        <f t="shared" si="1079"/>
        <v>0.34</v>
      </c>
      <c r="F1667" s="404">
        <f t="shared" si="1055"/>
        <v>0.347356836</v>
      </c>
      <c r="G1667" s="404">
        <f t="shared" si="1056"/>
        <v>0.347356836</v>
      </c>
      <c r="H1667" s="404">
        <f t="shared" si="1057"/>
        <v>0</v>
      </c>
      <c r="I1667" s="404">
        <f>'F4.2'!Y94</f>
        <v>0</v>
      </c>
      <c r="J1667" s="404">
        <f>'F4.2'!AX94</f>
        <v>0</v>
      </c>
      <c r="K1667" s="405"/>
      <c r="L1667" s="405"/>
      <c r="M1667" s="404">
        <f t="shared" si="1058"/>
        <v>0</v>
      </c>
      <c r="N1667" s="404">
        <f t="shared" si="1059"/>
        <v>0</v>
      </c>
    </row>
    <row r="1668" spans="1:16" ht="31.5" hidden="1" outlineLevel="1">
      <c r="A1668" s="53">
        <f t="shared" ref="A1668:E1668" si="1080">A1275</f>
        <v>7</v>
      </c>
      <c r="B1668" s="237" t="str">
        <f t="shared" si="1080"/>
        <v>Supply of Analytical Instruments for Coal Analysis Laboratory for 1X250 MW of   NPTPS, Parli-V</v>
      </c>
      <c r="C1668" s="185" t="str">
        <f t="shared" si="1080"/>
        <v>Add Cap (As per 296 of 2019)</v>
      </c>
      <c r="D1668" s="183" t="str">
        <f t="shared" si="1080"/>
        <v>-</v>
      </c>
      <c r="E1668" s="57">
        <f t="shared" si="1080"/>
        <v>1.65</v>
      </c>
      <c r="F1668" s="404">
        <f t="shared" si="1055"/>
        <v>0.39444410000000002</v>
      </c>
      <c r="G1668" s="404">
        <f t="shared" si="1056"/>
        <v>0.39444410000000002</v>
      </c>
      <c r="H1668" s="404">
        <f t="shared" si="1057"/>
        <v>0</v>
      </c>
      <c r="I1668" s="404">
        <f>'F4.2'!Y95</f>
        <v>0</v>
      </c>
      <c r="J1668" s="404">
        <f>'F4.2'!AX95</f>
        <v>0</v>
      </c>
      <c r="K1668" s="405"/>
      <c r="L1668" s="405"/>
      <c r="M1668" s="404">
        <f t="shared" si="1058"/>
        <v>0</v>
      </c>
      <c r="N1668" s="404">
        <f t="shared" si="1059"/>
        <v>0</v>
      </c>
      <c r="O1668" s="270">
        <f t="shared" ref="O1668:O1670" si="1081">MAX(0,IF(M1668=0,0,IF(G1668+M1668&lt;E1668,M1668,E1668-G1668)))</f>
        <v>0</v>
      </c>
      <c r="P1668" s="27">
        <f t="shared" ref="P1668:P1670" si="1082">M1668-O1668</f>
        <v>0</v>
      </c>
    </row>
    <row r="1669" spans="1:16" ht="15.75" hidden="1" outlineLevel="1">
      <c r="A1669" s="53">
        <f t="shared" ref="A1669:E1669" si="1083">A1276</f>
        <v>9</v>
      </c>
      <c r="B1669" s="235" t="str">
        <f t="shared" si="1083"/>
        <v>Grade slab (WTP Area)</v>
      </c>
      <c r="C1669" s="185" t="str">
        <f t="shared" si="1083"/>
        <v>Add Cap (As per 296 of 2019)</v>
      </c>
      <c r="D1669" s="183" t="str">
        <f t="shared" si="1083"/>
        <v>-</v>
      </c>
      <c r="E1669" s="229">
        <f t="shared" si="1083"/>
        <v>1</v>
      </c>
      <c r="F1669" s="404">
        <f t="shared" si="1055"/>
        <v>0.99752063400000002</v>
      </c>
      <c r="G1669" s="404">
        <f t="shared" si="1056"/>
        <v>0.99752063400000002</v>
      </c>
      <c r="H1669" s="404">
        <f t="shared" si="1057"/>
        <v>0</v>
      </c>
      <c r="I1669" s="404">
        <f>'F4.2'!Y96</f>
        <v>0</v>
      </c>
      <c r="J1669" s="404">
        <f>'F4.2'!AX96</f>
        <v>0</v>
      </c>
      <c r="K1669" s="405"/>
      <c r="L1669" s="405"/>
      <c r="M1669" s="404">
        <f t="shared" si="1058"/>
        <v>0</v>
      </c>
      <c r="N1669" s="404">
        <f t="shared" si="1059"/>
        <v>0</v>
      </c>
      <c r="O1669" s="270">
        <f t="shared" si="1081"/>
        <v>0</v>
      </c>
      <c r="P1669" s="27">
        <f t="shared" si="1082"/>
        <v>0</v>
      </c>
    </row>
    <row r="1670" spans="1:16" ht="15.75" hidden="1" outlineLevel="1">
      <c r="A1670" s="53">
        <f t="shared" ref="A1670:E1670" si="1084">A1277</f>
        <v>10</v>
      </c>
      <c r="B1670" s="235" t="str">
        <f t="shared" si="1084"/>
        <v>Grade slab (Near AHP Building)</v>
      </c>
      <c r="C1670" s="185" t="str">
        <f t="shared" si="1084"/>
        <v>Add Cap (As per 296 of 2019)</v>
      </c>
      <c r="D1670" s="183" t="str">
        <f t="shared" si="1084"/>
        <v>-</v>
      </c>
      <c r="E1670" s="59">
        <f t="shared" si="1084"/>
        <v>0.75</v>
      </c>
      <c r="F1670" s="404">
        <f t="shared" si="1055"/>
        <v>0.74556261000000001</v>
      </c>
      <c r="G1670" s="404">
        <f t="shared" si="1056"/>
        <v>0.74556261000000001</v>
      </c>
      <c r="H1670" s="404">
        <f t="shared" si="1057"/>
        <v>0</v>
      </c>
      <c r="I1670" s="404">
        <f>'F4.2'!Y97</f>
        <v>0</v>
      </c>
      <c r="J1670" s="404">
        <f>'F4.2'!AX97</f>
        <v>0</v>
      </c>
      <c r="K1670" s="405"/>
      <c r="L1670" s="405"/>
      <c r="M1670" s="404">
        <f t="shared" si="1058"/>
        <v>0</v>
      </c>
      <c r="N1670" s="404">
        <f t="shared" si="1059"/>
        <v>0</v>
      </c>
      <c r="O1670" s="270">
        <f t="shared" si="1081"/>
        <v>0</v>
      </c>
      <c r="P1670" s="27">
        <f t="shared" si="1082"/>
        <v>0</v>
      </c>
    </row>
    <row r="1671" spans="1:16" ht="15.75" hidden="1" outlineLevel="1">
      <c r="A1671" s="54">
        <f t="shared" ref="A1671:E1671" si="1085">A1278</f>
        <v>11</v>
      </c>
      <c r="B1671" s="238" t="str">
        <f t="shared" si="1085"/>
        <v>Temporary shed for empty barrles &amp; filled barrles</v>
      </c>
      <c r="C1671" s="185" t="str">
        <f t="shared" si="1085"/>
        <v>Add Cap (As per 296 of 2019)</v>
      </c>
      <c r="D1671" s="188" t="str">
        <f t="shared" si="1085"/>
        <v>-</v>
      </c>
      <c r="E1671" s="59">
        <f t="shared" si="1085"/>
        <v>0.5</v>
      </c>
      <c r="F1671" s="404">
        <f t="shared" si="1055"/>
        <v>0.45635233799999997</v>
      </c>
      <c r="G1671" s="404">
        <f t="shared" si="1056"/>
        <v>0.45635233799999997</v>
      </c>
      <c r="H1671" s="404">
        <f t="shared" si="1057"/>
        <v>0</v>
      </c>
      <c r="I1671" s="404">
        <f>'F4.2'!Y98</f>
        <v>0</v>
      </c>
      <c r="J1671" s="404">
        <f>'F4.2'!AX98</f>
        <v>0</v>
      </c>
      <c r="K1671" s="405"/>
      <c r="L1671" s="405"/>
      <c r="M1671" s="404">
        <f t="shared" si="1058"/>
        <v>0</v>
      </c>
      <c r="N1671" s="404">
        <f t="shared" si="1059"/>
        <v>0</v>
      </c>
    </row>
    <row r="1672" spans="1:16" ht="15.75" hidden="1" outlineLevel="1">
      <c r="A1672" s="53">
        <f t="shared" ref="A1672:E1672" si="1086">A1279</f>
        <v>12</v>
      </c>
      <c r="B1672" s="239" t="str">
        <f t="shared" si="1086"/>
        <v>Cabins for operators at TP.</v>
      </c>
      <c r="C1672" s="185" t="str">
        <f t="shared" si="1086"/>
        <v>Add Cap (As per 296 of 2019)</v>
      </c>
      <c r="D1672" s="183" t="str">
        <f t="shared" si="1086"/>
        <v>-</v>
      </c>
      <c r="E1672" s="59">
        <f t="shared" si="1086"/>
        <v>0.2</v>
      </c>
      <c r="F1672" s="404">
        <f t="shared" si="1055"/>
        <v>0.18583111099999999</v>
      </c>
      <c r="G1672" s="404">
        <f t="shared" si="1056"/>
        <v>0.18583111099999999</v>
      </c>
      <c r="H1672" s="404">
        <f t="shared" si="1057"/>
        <v>0</v>
      </c>
      <c r="I1672" s="404">
        <f>'F4.2'!Y99</f>
        <v>0</v>
      </c>
      <c r="J1672" s="404">
        <f>'F4.2'!AX99</f>
        <v>0</v>
      </c>
      <c r="K1672" s="405"/>
      <c r="L1672" s="405"/>
      <c r="M1672" s="404">
        <f t="shared" si="1058"/>
        <v>0</v>
      </c>
      <c r="N1672" s="404">
        <f t="shared" si="1059"/>
        <v>0</v>
      </c>
    </row>
    <row r="1673" spans="1:16" ht="15.75" hidden="1" outlineLevel="1">
      <c r="A1673" s="53">
        <f t="shared" ref="A1673:E1673" si="1087">A1280</f>
        <v>13</v>
      </c>
      <c r="B1673" s="238" t="str">
        <f t="shared" si="1087"/>
        <v>Compound wall for isolation of administrative building.</v>
      </c>
      <c r="C1673" s="185" t="str">
        <f t="shared" si="1087"/>
        <v>Add Cap (As per 296 of 2019)</v>
      </c>
      <c r="D1673" s="183" t="str">
        <f t="shared" si="1087"/>
        <v>-</v>
      </c>
      <c r="E1673" s="59">
        <f t="shared" si="1087"/>
        <v>0.5</v>
      </c>
      <c r="F1673" s="404">
        <f t="shared" si="1055"/>
        <v>0</v>
      </c>
      <c r="G1673" s="404">
        <f t="shared" si="1056"/>
        <v>0</v>
      </c>
      <c r="H1673" s="404">
        <f t="shared" si="1057"/>
        <v>0</v>
      </c>
      <c r="I1673" s="404">
        <f>'F4.2'!Y100</f>
        <v>0</v>
      </c>
      <c r="J1673" s="404">
        <f>'F4.2'!AX100</f>
        <v>0</v>
      </c>
      <c r="K1673" s="405"/>
      <c r="L1673" s="405"/>
      <c r="M1673" s="404">
        <f t="shared" si="1058"/>
        <v>0</v>
      </c>
      <c r="N1673" s="404">
        <f t="shared" si="1059"/>
        <v>0</v>
      </c>
    </row>
    <row r="1674" spans="1:16" ht="47.25" hidden="1" outlineLevel="1">
      <c r="A1674" s="53">
        <f t="shared" ref="A1674:E1674" si="1088">A1281</f>
        <v>14</v>
      </c>
      <c r="B1674" s="239" t="str">
        <f t="shared" si="1088"/>
        <v>Work of providing/ fixing of internal partitions of aluminium/Nova palm/glass/wooden for Unit 8 service building &amp; other allied builings in the premises.</v>
      </c>
      <c r="C1674" s="185" t="str">
        <f t="shared" si="1088"/>
        <v>Add Cap (As per 296 of 2019)</v>
      </c>
      <c r="D1674" s="183" t="str">
        <f t="shared" si="1088"/>
        <v>-</v>
      </c>
      <c r="E1674" s="229">
        <f t="shared" si="1088"/>
        <v>0.7</v>
      </c>
      <c r="F1674" s="404">
        <f t="shared" si="1055"/>
        <v>0.67356391299999996</v>
      </c>
      <c r="G1674" s="404">
        <f t="shared" si="1056"/>
        <v>0.67356391299999996</v>
      </c>
      <c r="H1674" s="404">
        <f t="shared" si="1057"/>
        <v>0</v>
      </c>
      <c r="I1674" s="404">
        <f>'F4.2'!Y101</f>
        <v>0</v>
      </c>
      <c r="J1674" s="404">
        <f>'F4.2'!AX101</f>
        <v>0</v>
      </c>
      <c r="K1674" s="405"/>
      <c r="L1674" s="405"/>
      <c r="M1674" s="404">
        <f t="shared" si="1058"/>
        <v>0</v>
      </c>
      <c r="N1674" s="404">
        <f t="shared" si="1059"/>
        <v>0</v>
      </c>
    </row>
    <row r="1675" spans="1:16" ht="45" hidden="1" outlineLevel="1">
      <c r="A1675" s="226">
        <f t="shared" ref="A1675:E1675" si="1089">A1282</f>
        <v>15</v>
      </c>
      <c r="B1675" s="240" t="str">
        <f t="shared" si="1089"/>
        <v>Provision of DM and softening water line interconnection from u-6,7 to u-8 &amp; Provision of recovery of waste water from sandava pump house,NDCT.</v>
      </c>
      <c r="C1675" s="185" t="str">
        <f t="shared" si="1089"/>
        <v>Add Cap (As per 296 of 2019)</v>
      </c>
      <c r="D1675" s="183" t="str">
        <f t="shared" si="1089"/>
        <v>-</v>
      </c>
      <c r="E1675" s="229">
        <f t="shared" si="1089"/>
        <v>3</v>
      </c>
      <c r="F1675" s="404">
        <f t="shared" si="1055"/>
        <v>1.0266339840000001</v>
      </c>
      <c r="G1675" s="404">
        <f t="shared" si="1056"/>
        <v>1.0266339840000001</v>
      </c>
      <c r="H1675" s="404">
        <f t="shared" si="1057"/>
        <v>0</v>
      </c>
      <c r="I1675" s="404">
        <f>'F4.2'!Y102</f>
        <v>0</v>
      </c>
      <c r="J1675" s="404">
        <f>'F4.2'!AX102</f>
        <v>0</v>
      </c>
      <c r="K1675" s="405"/>
      <c r="L1675" s="405"/>
      <c r="M1675" s="404">
        <f t="shared" si="1058"/>
        <v>0</v>
      </c>
      <c r="N1675" s="404">
        <f t="shared" si="1059"/>
        <v>0</v>
      </c>
    </row>
    <row r="1676" spans="1:16" ht="15.75" hidden="1" outlineLevel="1">
      <c r="A1676" s="227">
        <f t="shared" ref="A1676:E1676" si="1090">A1283</f>
        <v>0</v>
      </c>
      <c r="B1676" s="241">
        <f t="shared" si="1090"/>
        <v>0</v>
      </c>
      <c r="C1676" s="185" t="str">
        <f t="shared" si="1090"/>
        <v>Add Cap (As per 296 of 2019)</v>
      </c>
      <c r="D1676" s="183" t="str">
        <f t="shared" si="1090"/>
        <v>-</v>
      </c>
      <c r="E1676" s="229">
        <f t="shared" si="1090"/>
        <v>0</v>
      </c>
      <c r="F1676" s="404">
        <f t="shared" si="1055"/>
        <v>1.8371300820000001</v>
      </c>
      <c r="G1676" s="404">
        <f t="shared" si="1056"/>
        <v>1.8371300820000001</v>
      </c>
      <c r="H1676" s="404">
        <f t="shared" si="1057"/>
        <v>0</v>
      </c>
      <c r="I1676" s="404">
        <f>'F4.2'!Y103</f>
        <v>0</v>
      </c>
      <c r="J1676" s="404">
        <f>'F4.2'!AX103</f>
        <v>0</v>
      </c>
      <c r="K1676" s="405"/>
      <c r="L1676" s="405"/>
      <c r="M1676" s="404">
        <f t="shared" si="1058"/>
        <v>0</v>
      </c>
      <c r="N1676" s="404">
        <f t="shared" si="1059"/>
        <v>0</v>
      </c>
    </row>
    <row r="1677" spans="1:16" ht="15.75" hidden="1" outlineLevel="1">
      <c r="A1677" s="53">
        <f t="shared" ref="A1677:E1677" si="1091">A1284</f>
        <v>16</v>
      </c>
      <c r="B1677" s="242" t="str">
        <f t="shared" si="1091"/>
        <v xml:space="preserve"> Hydraulic drive system modification.    </v>
      </c>
      <c r="C1677" s="185" t="str">
        <f t="shared" si="1091"/>
        <v>Add Cap (As per 296 of 2019)</v>
      </c>
      <c r="D1677" s="183" t="str">
        <f t="shared" si="1091"/>
        <v>-</v>
      </c>
      <c r="E1677" s="56">
        <f t="shared" si="1091"/>
        <v>2.5</v>
      </c>
      <c r="F1677" s="404">
        <f t="shared" si="1055"/>
        <v>2.4383865259999999</v>
      </c>
      <c r="G1677" s="404">
        <f t="shared" si="1056"/>
        <v>2.4383865259999999</v>
      </c>
      <c r="H1677" s="404">
        <f t="shared" si="1057"/>
        <v>0</v>
      </c>
      <c r="I1677" s="404">
        <f>'F4.2'!Y104</f>
        <v>0</v>
      </c>
      <c r="J1677" s="404">
        <f>'F4.2'!AX104</f>
        <v>0</v>
      </c>
      <c r="K1677" s="405"/>
      <c r="L1677" s="405"/>
      <c r="M1677" s="404">
        <f t="shared" si="1058"/>
        <v>0</v>
      </c>
      <c r="N1677" s="404">
        <f t="shared" si="1059"/>
        <v>0</v>
      </c>
    </row>
    <row r="1678" spans="1:16" ht="15.75" hidden="1" outlineLevel="1">
      <c r="A1678" s="53">
        <f t="shared" ref="A1678:E1678" si="1092">A1285</f>
        <v>17</v>
      </c>
      <c r="B1678" s="242" t="str">
        <f t="shared" si="1092"/>
        <v xml:space="preserve">Link conveyor from Con-2 of U-6/7 to Con.-2AB of U-8. </v>
      </c>
      <c r="C1678" s="185" t="str">
        <f t="shared" si="1092"/>
        <v>Add Cap (As per 296 of 2019)</v>
      </c>
      <c r="D1678" s="183" t="str">
        <f t="shared" si="1092"/>
        <v>-</v>
      </c>
      <c r="E1678" s="56">
        <f t="shared" si="1092"/>
        <v>3.7</v>
      </c>
      <c r="F1678" s="404">
        <f t="shared" si="1055"/>
        <v>4.6434434319999998</v>
      </c>
      <c r="G1678" s="404">
        <f t="shared" si="1056"/>
        <v>22.656371991</v>
      </c>
      <c r="H1678" s="404">
        <f t="shared" si="1057"/>
        <v>-18.012928559000002</v>
      </c>
      <c r="I1678" s="404">
        <f>'F4.2'!Y105</f>
        <v>0</v>
      </c>
      <c r="J1678" s="404">
        <f>'F4.2'!AX105</f>
        <v>0</v>
      </c>
      <c r="K1678" s="405"/>
      <c r="L1678" s="405"/>
      <c r="M1678" s="404">
        <f t="shared" si="1058"/>
        <v>0</v>
      </c>
      <c r="N1678" s="404">
        <f t="shared" si="1059"/>
        <v>-18.012928559000002</v>
      </c>
    </row>
    <row r="1679" spans="1:16" ht="15.75" hidden="1" outlineLevel="1">
      <c r="A1679" s="53">
        <f t="shared" ref="A1679:E1679" si="1093">A1286</f>
        <v>18</v>
      </c>
      <c r="B1679" s="242" t="str">
        <f t="shared" si="1093"/>
        <v>Ozone plant for Unit -8</v>
      </c>
      <c r="C1679" s="185" t="str">
        <f t="shared" si="1093"/>
        <v>Add Cap (As per 296 of 2019)</v>
      </c>
      <c r="D1679" s="183" t="str">
        <f t="shared" si="1093"/>
        <v>-</v>
      </c>
      <c r="E1679" s="56">
        <f t="shared" si="1093"/>
        <v>20</v>
      </c>
      <c r="F1679" s="404">
        <f t="shared" si="1055"/>
        <v>20.094708300000001</v>
      </c>
      <c r="G1679" s="404">
        <f t="shared" si="1056"/>
        <v>2.1929439999999998</v>
      </c>
      <c r="H1679" s="404">
        <f t="shared" si="1057"/>
        <v>17.9017643</v>
      </c>
      <c r="I1679" s="404">
        <f>'F4.2'!Y106</f>
        <v>0</v>
      </c>
      <c r="J1679" s="404">
        <f>'F4.2'!AX106</f>
        <v>0</v>
      </c>
      <c r="K1679" s="405"/>
      <c r="L1679" s="405"/>
      <c r="M1679" s="404">
        <f t="shared" si="1058"/>
        <v>0</v>
      </c>
      <c r="N1679" s="404">
        <f t="shared" si="1059"/>
        <v>17.9017643</v>
      </c>
    </row>
    <row r="1680" spans="1:16" ht="15.75" hidden="1" outlineLevel="1">
      <c r="A1680" s="68">
        <f t="shared" ref="A1680:E1680" si="1094">A1287</f>
        <v>0</v>
      </c>
      <c r="B1680" s="318" t="str">
        <f t="shared" si="1094"/>
        <v>IDC</v>
      </c>
      <c r="C1680" s="185">
        <f t="shared" si="1094"/>
        <v>0</v>
      </c>
      <c r="D1680" s="183" t="str">
        <f t="shared" si="1094"/>
        <v>-</v>
      </c>
      <c r="E1680" s="56">
        <f t="shared" si="1094"/>
        <v>0</v>
      </c>
      <c r="F1680" s="404">
        <f t="shared" si="1055"/>
        <v>0</v>
      </c>
      <c r="G1680" s="404">
        <f t="shared" si="1056"/>
        <v>0</v>
      </c>
      <c r="H1680" s="404">
        <f t="shared" si="1057"/>
        <v>0</v>
      </c>
      <c r="I1680" s="404">
        <f>'F4.2'!Y107</f>
        <v>0</v>
      </c>
      <c r="J1680" s="404">
        <f>'F4.2'!AX107</f>
        <v>0</v>
      </c>
      <c r="K1680" s="405"/>
      <c r="L1680" s="405"/>
      <c r="M1680" s="404">
        <f t="shared" si="1058"/>
        <v>0</v>
      </c>
      <c r="N1680" s="404">
        <f t="shared" si="1059"/>
        <v>0</v>
      </c>
    </row>
    <row r="1681" spans="1:14" ht="15.75" hidden="1" outlineLevel="1">
      <c r="A1681" s="53">
        <f t="shared" ref="A1681:E1681" si="1095">A1288</f>
        <v>19</v>
      </c>
      <c r="B1681" s="235" t="str">
        <f t="shared" si="1095"/>
        <v>Water management system</v>
      </c>
      <c r="C1681" s="185" t="str">
        <f t="shared" si="1095"/>
        <v>Add Cap (As per 296 of 2019)</v>
      </c>
      <c r="D1681" s="183" t="str">
        <f t="shared" si="1095"/>
        <v>-</v>
      </c>
      <c r="E1681" s="229">
        <f t="shared" si="1095"/>
        <v>2</v>
      </c>
      <c r="F1681" s="404">
        <f t="shared" si="1055"/>
        <v>0</v>
      </c>
      <c r="G1681" s="404">
        <f t="shared" si="1056"/>
        <v>0</v>
      </c>
      <c r="H1681" s="404">
        <f t="shared" si="1057"/>
        <v>0</v>
      </c>
      <c r="I1681" s="404">
        <f>'F4.2'!Y108</f>
        <v>0</v>
      </c>
      <c r="J1681" s="404">
        <f>'F4.2'!AX108</f>
        <v>0</v>
      </c>
      <c r="K1681" s="405"/>
      <c r="L1681" s="405"/>
      <c r="M1681" s="404">
        <f t="shared" si="1058"/>
        <v>0</v>
      </c>
      <c r="N1681" s="404">
        <f t="shared" si="1059"/>
        <v>0</v>
      </c>
    </row>
    <row r="1682" spans="1:14" ht="31.5" hidden="1" outlineLevel="1">
      <c r="A1682" s="224" t="str">
        <f t="shared" ref="A1682:E1682" si="1096">A1289</f>
        <v>8, 20</v>
      </c>
      <c r="B1682" s="243" t="str">
        <f t="shared" si="1096"/>
        <v>Procurement &amp; Installation of EMS system at Unit-8 NPTPS Parli-Vaijnath</v>
      </c>
      <c r="C1682" s="185" t="str">
        <f t="shared" si="1096"/>
        <v>Add Cap (As per 296 of 2019)</v>
      </c>
      <c r="D1682" s="188" t="str">
        <f t="shared" si="1096"/>
        <v>-</v>
      </c>
      <c r="E1682" s="225">
        <f t="shared" si="1096"/>
        <v>1</v>
      </c>
      <c r="F1682" s="404">
        <f t="shared" si="1055"/>
        <v>0.144170512</v>
      </c>
      <c r="G1682" s="404">
        <f t="shared" si="1056"/>
        <v>0.144170512</v>
      </c>
      <c r="H1682" s="404">
        <f t="shared" si="1057"/>
        <v>0</v>
      </c>
      <c r="I1682" s="404">
        <f>'F4.2'!Y109</f>
        <v>0</v>
      </c>
      <c r="J1682" s="404">
        <f>'F4.2'!AX109</f>
        <v>0</v>
      </c>
      <c r="K1682" s="405"/>
      <c r="L1682" s="405"/>
      <c r="M1682" s="404">
        <f t="shared" si="1058"/>
        <v>0</v>
      </c>
      <c r="N1682" s="404">
        <f t="shared" si="1059"/>
        <v>0</v>
      </c>
    </row>
    <row r="1683" spans="1:14" ht="31.5" hidden="1" outlineLevel="1">
      <c r="A1683" s="53">
        <f t="shared" ref="A1683:E1683" si="1097">A1290</f>
        <v>21</v>
      </c>
      <c r="B1683" s="244" t="str">
        <f t="shared" si="1097"/>
        <v>Conveyor-5 of  stacking/reclaiming belt double drive arrangement.</v>
      </c>
      <c r="C1683" s="185" t="str">
        <f t="shared" si="1097"/>
        <v>Add Cap (As per 296 of 2019)</v>
      </c>
      <c r="D1683" s="183" t="str">
        <f t="shared" si="1097"/>
        <v>-</v>
      </c>
      <c r="E1683" s="58">
        <f t="shared" si="1097"/>
        <v>2</v>
      </c>
      <c r="F1683" s="404">
        <f t="shared" si="1055"/>
        <v>2.0431699999999999</v>
      </c>
      <c r="G1683" s="404">
        <f t="shared" si="1056"/>
        <v>2.0431699999999999</v>
      </c>
      <c r="H1683" s="404">
        <f t="shared" si="1057"/>
        <v>0</v>
      </c>
      <c r="I1683" s="404">
        <f>'F4.2'!Y110</f>
        <v>0</v>
      </c>
      <c r="J1683" s="404">
        <f>'F4.2'!AX110</f>
        <v>0</v>
      </c>
      <c r="K1683" s="405"/>
      <c r="L1683" s="405"/>
      <c r="M1683" s="404">
        <f t="shared" si="1058"/>
        <v>0</v>
      </c>
      <c r="N1683" s="404">
        <f t="shared" si="1059"/>
        <v>0</v>
      </c>
    </row>
    <row r="1684" spans="1:14" ht="15.75" hidden="1" outlineLevel="1">
      <c r="A1684" s="53">
        <f t="shared" ref="A1684:E1684" si="1098">A1291</f>
        <v>22</v>
      </c>
      <c r="B1684" s="235" t="str">
        <f t="shared" si="1098"/>
        <v>Chemical lab building</v>
      </c>
      <c r="C1684" s="185" t="str">
        <f t="shared" si="1098"/>
        <v>Add Cap (As per 296 of 2019)</v>
      </c>
      <c r="D1684" s="183" t="str">
        <f t="shared" si="1098"/>
        <v>-</v>
      </c>
      <c r="E1684" s="59">
        <f t="shared" si="1098"/>
        <v>1.5</v>
      </c>
      <c r="F1684" s="404">
        <f t="shared" si="1055"/>
        <v>0</v>
      </c>
      <c r="G1684" s="404">
        <f t="shared" si="1056"/>
        <v>0</v>
      </c>
      <c r="H1684" s="404">
        <f t="shared" si="1057"/>
        <v>0</v>
      </c>
      <c r="I1684" s="404">
        <f>'F4.2'!Y111</f>
        <v>0</v>
      </c>
      <c r="J1684" s="404">
        <f>'F4.2'!AX111</f>
        <v>0</v>
      </c>
      <c r="K1684" s="405"/>
      <c r="L1684" s="405"/>
      <c r="M1684" s="404">
        <f t="shared" si="1058"/>
        <v>0</v>
      </c>
      <c r="N1684" s="404">
        <f t="shared" si="1059"/>
        <v>0</v>
      </c>
    </row>
    <row r="1685" spans="1:14" ht="15.75" hidden="1" outlineLevel="1">
      <c r="A1685" s="53">
        <f t="shared" ref="A1685:E1685" si="1099">A1292</f>
        <v>23</v>
      </c>
      <c r="B1685" s="235" t="str">
        <f t="shared" si="1099"/>
        <v>Chemical store</v>
      </c>
      <c r="C1685" s="185" t="str">
        <f t="shared" si="1099"/>
        <v>Add Cap (As per 296 of 2019)</v>
      </c>
      <c r="D1685" s="183" t="str">
        <f t="shared" si="1099"/>
        <v>-</v>
      </c>
      <c r="E1685" s="59">
        <f t="shared" si="1099"/>
        <v>2.5</v>
      </c>
      <c r="F1685" s="404">
        <f t="shared" si="1055"/>
        <v>0</v>
      </c>
      <c r="G1685" s="404">
        <f t="shared" si="1056"/>
        <v>0</v>
      </c>
      <c r="H1685" s="404">
        <f t="shared" si="1057"/>
        <v>0</v>
      </c>
      <c r="I1685" s="404">
        <f>'F4.2'!Y112</f>
        <v>0</v>
      </c>
      <c r="J1685" s="404">
        <f>'F4.2'!AX112</f>
        <v>0</v>
      </c>
      <c r="K1685" s="405"/>
      <c r="L1685" s="405"/>
      <c r="M1685" s="404">
        <f t="shared" si="1058"/>
        <v>0</v>
      </c>
      <c r="N1685" s="404">
        <f t="shared" si="1059"/>
        <v>0</v>
      </c>
    </row>
    <row r="1686" spans="1:14" hidden="1" outlineLevel="1">
      <c r="A1686" s="53">
        <f t="shared" ref="A1686:E1686" si="1100">A1293</f>
        <v>24</v>
      </c>
      <c r="B1686" s="245" t="str">
        <f t="shared" si="1100"/>
        <v xml:space="preserve"> Lawn development around NDCT.</v>
      </c>
      <c r="C1686" s="185" t="str">
        <f t="shared" si="1100"/>
        <v>Add Cap (As per 296 of 2019)</v>
      </c>
      <c r="D1686" s="188" t="str">
        <f t="shared" si="1100"/>
        <v>-</v>
      </c>
      <c r="E1686" s="60">
        <f t="shared" si="1100"/>
        <v>0.75</v>
      </c>
      <c r="F1686" s="404">
        <f t="shared" si="1055"/>
        <v>0</v>
      </c>
      <c r="G1686" s="404">
        <f t="shared" si="1056"/>
        <v>0</v>
      </c>
      <c r="H1686" s="404">
        <f t="shared" si="1057"/>
        <v>0</v>
      </c>
      <c r="I1686" s="404">
        <f>'F4.2'!Y113</f>
        <v>0</v>
      </c>
      <c r="J1686" s="404">
        <f>'F4.2'!AX113</f>
        <v>0</v>
      </c>
      <c r="K1686" s="405"/>
      <c r="L1686" s="405"/>
      <c r="M1686" s="404">
        <f t="shared" si="1058"/>
        <v>0</v>
      </c>
      <c r="N1686" s="404">
        <f t="shared" si="1059"/>
        <v>0</v>
      </c>
    </row>
    <row r="1687" spans="1:14" hidden="1" outlineLevel="1">
      <c r="A1687" s="53">
        <f t="shared" ref="A1687:E1687" si="1101">A1294</f>
        <v>25</v>
      </c>
      <c r="B1687" s="246" t="str">
        <f t="shared" si="1101"/>
        <v>Tree plantation &amp; greenery along road side.</v>
      </c>
      <c r="C1687" s="185" t="str">
        <f t="shared" si="1101"/>
        <v>Add Cap (As per 296 of 2019)</v>
      </c>
      <c r="D1687" s="183" t="str">
        <f t="shared" si="1101"/>
        <v>-</v>
      </c>
      <c r="E1687" s="61">
        <f t="shared" si="1101"/>
        <v>0.5</v>
      </c>
      <c r="F1687" s="404">
        <f t="shared" si="1055"/>
        <v>0</v>
      </c>
      <c r="G1687" s="404">
        <f t="shared" si="1056"/>
        <v>0</v>
      </c>
      <c r="H1687" s="404">
        <f t="shared" si="1057"/>
        <v>0</v>
      </c>
      <c r="I1687" s="404">
        <f>'F4.2'!Y114</f>
        <v>0</v>
      </c>
      <c r="J1687" s="404">
        <f>'F4.2'!AX114</f>
        <v>0</v>
      </c>
      <c r="K1687" s="405"/>
      <c r="L1687" s="405"/>
      <c r="M1687" s="404">
        <f t="shared" si="1058"/>
        <v>0</v>
      </c>
      <c r="N1687" s="404">
        <f t="shared" si="1059"/>
        <v>0</v>
      </c>
    </row>
    <row r="1688" spans="1:14" hidden="1" outlineLevel="1">
      <c r="A1688" s="53">
        <f t="shared" ref="A1688:E1688" si="1102">A1295</f>
        <v>26</v>
      </c>
      <c r="B1688" s="246" t="str">
        <f t="shared" si="1102"/>
        <v>Greenery development in area between  WTP &amp; main plant.</v>
      </c>
      <c r="C1688" s="185" t="str">
        <f t="shared" si="1102"/>
        <v>Add Cap (As per 296 of 2019)</v>
      </c>
      <c r="D1688" s="183" t="str">
        <f t="shared" si="1102"/>
        <v>-</v>
      </c>
      <c r="E1688" s="61">
        <f t="shared" si="1102"/>
        <v>1.25</v>
      </c>
      <c r="F1688" s="404">
        <f t="shared" si="1055"/>
        <v>0</v>
      </c>
      <c r="G1688" s="404">
        <f t="shared" si="1056"/>
        <v>0</v>
      </c>
      <c r="H1688" s="404">
        <f t="shared" si="1057"/>
        <v>0</v>
      </c>
      <c r="I1688" s="404">
        <f>'F4.2'!Y115</f>
        <v>0</v>
      </c>
      <c r="J1688" s="404">
        <f>'F4.2'!AX115</f>
        <v>0</v>
      </c>
      <c r="K1688" s="405"/>
      <c r="L1688" s="405"/>
      <c r="M1688" s="404">
        <f t="shared" si="1058"/>
        <v>0</v>
      </c>
      <c r="N1688" s="404">
        <f t="shared" si="1059"/>
        <v>0</v>
      </c>
    </row>
    <row r="1689" spans="1:14" ht="15.75" hidden="1" outlineLevel="1">
      <c r="A1689" s="53">
        <f t="shared" ref="A1689:E1689" si="1103">A1296</f>
        <v>27</v>
      </c>
      <c r="B1689" s="238" t="str">
        <f t="shared" si="1103"/>
        <v>Construction of staff rooms &amp; store for CHP maint..</v>
      </c>
      <c r="C1689" s="185" t="str">
        <f t="shared" si="1103"/>
        <v>Add Cap (As per 296 of 2019)</v>
      </c>
      <c r="D1689" s="183" t="str">
        <f t="shared" si="1103"/>
        <v>-</v>
      </c>
      <c r="E1689" s="229">
        <f t="shared" si="1103"/>
        <v>1</v>
      </c>
      <c r="F1689" s="404">
        <f t="shared" si="1055"/>
        <v>0.90702717499999985</v>
      </c>
      <c r="G1689" s="404">
        <f t="shared" si="1056"/>
        <v>0.90702717499999996</v>
      </c>
      <c r="H1689" s="404">
        <f t="shared" si="1057"/>
        <v>0</v>
      </c>
      <c r="I1689" s="404">
        <f>'F4.2'!Y116</f>
        <v>0</v>
      </c>
      <c r="J1689" s="404">
        <f>'F4.2'!AX116</f>
        <v>0</v>
      </c>
      <c r="K1689" s="405"/>
      <c r="L1689" s="405"/>
      <c r="M1689" s="404">
        <f t="shared" si="1058"/>
        <v>0</v>
      </c>
      <c r="N1689" s="404">
        <f t="shared" si="1059"/>
        <v>0</v>
      </c>
    </row>
    <row r="1690" spans="1:14" ht="15.75" hidden="1" outlineLevel="1">
      <c r="A1690" s="53">
        <f t="shared" ref="A1690:E1690" si="1104">A1297</f>
        <v>28</v>
      </c>
      <c r="B1690" s="235" t="str">
        <f t="shared" si="1104"/>
        <v xml:space="preserve">Dsludg filteration for raw water </v>
      </c>
      <c r="C1690" s="185" t="str">
        <f t="shared" si="1104"/>
        <v>Add Cap (As per 296 of 2019)</v>
      </c>
      <c r="D1690" s="183" t="str">
        <f t="shared" si="1104"/>
        <v>-</v>
      </c>
      <c r="E1690" s="62">
        <f t="shared" si="1104"/>
        <v>17</v>
      </c>
      <c r="F1690" s="404">
        <f t="shared" si="1055"/>
        <v>0</v>
      </c>
      <c r="G1690" s="404">
        <f t="shared" si="1056"/>
        <v>0</v>
      </c>
      <c r="H1690" s="404">
        <f t="shared" si="1057"/>
        <v>0</v>
      </c>
      <c r="I1690" s="404">
        <f>'F4.2'!Y117</f>
        <v>0</v>
      </c>
      <c r="J1690" s="404">
        <f>'F4.2'!AX117</f>
        <v>0</v>
      </c>
      <c r="K1690" s="405"/>
      <c r="L1690" s="405"/>
      <c r="M1690" s="404">
        <f t="shared" si="1058"/>
        <v>0</v>
      </c>
      <c r="N1690" s="404">
        <f t="shared" si="1059"/>
        <v>0</v>
      </c>
    </row>
    <row r="1691" spans="1:14" ht="15.75" hidden="1" outlineLevel="1">
      <c r="A1691" s="53">
        <f t="shared" ref="A1691:E1691" si="1105">A1298</f>
        <v>29</v>
      </c>
      <c r="B1691" s="247" t="str">
        <f t="shared" si="1105"/>
        <v>PLC/UPS system  upgradation</v>
      </c>
      <c r="C1691" s="185" t="str">
        <f t="shared" si="1105"/>
        <v>Add Cap (As per 296 of 2019)</v>
      </c>
      <c r="D1691" s="188" t="str">
        <f t="shared" si="1105"/>
        <v>-</v>
      </c>
      <c r="E1691" s="63">
        <f t="shared" si="1105"/>
        <v>0.5</v>
      </c>
      <c r="F1691" s="404">
        <f t="shared" si="1055"/>
        <v>0.40149499999999999</v>
      </c>
      <c r="G1691" s="404">
        <f t="shared" si="1056"/>
        <v>0.40149499999999999</v>
      </c>
      <c r="H1691" s="404">
        <f t="shared" si="1057"/>
        <v>0</v>
      </c>
      <c r="I1691" s="404">
        <f>'F4.2'!Y118</f>
        <v>0</v>
      </c>
      <c r="J1691" s="404">
        <f>'F4.2'!AX118</f>
        <v>0</v>
      </c>
      <c r="K1691" s="405"/>
      <c r="L1691" s="405"/>
      <c r="M1691" s="404">
        <f t="shared" si="1058"/>
        <v>0</v>
      </c>
      <c r="N1691" s="404">
        <f t="shared" si="1059"/>
        <v>0</v>
      </c>
    </row>
    <row r="1692" spans="1:14" hidden="1" outlineLevel="1">
      <c r="A1692" s="81">
        <f t="shared" ref="A1692:E1692" si="1106">A1299</f>
        <v>0</v>
      </c>
      <c r="B1692" s="24" t="str">
        <f t="shared" si="1106"/>
        <v>DPR Schemes</v>
      </c>
      <c r="C1692" s="181">
        <f t="shared" si="1106"/>
        <v>0</v>
      </c>
      <c r="D1692" s="183" t="str">
        <f t="shared" si="1106"/>
        <v>-</v>
      </c>
      <c r="E1692" s="78">
        <f t="shared" si="1106"/>
        <v>0</v>
      </c>
      <c r="F1692" s="404">
        <f t="shared" si="1055"/>
        <v>0</v>
      </c>
      <c r="G1692" s="404">
        <f t="shared" si="1056"/>
        <v>0</v>
      </c>
      <c r="H1692" s="404">
        <f t="shared" si="1057"/>
        <v>0</v>
      </c>
      <c r="I1692" s="404">
        <f>'F4.2'!Y119</f>
        <v>0</v>
      </c>
      <c r="J1692" s="404">
        <f>'F4.2'!AX119</f>
        <v>0</v>
      </c>
      <c r="K1692" s="405"/>
      <c r="L1692" s="405"/>
      <c r="M1692" s="404">
        <f t="shared" si="1058"/>
        <v>0</v>
      </c>
      <c r="N1692" s="404">
        <f t="shared" si="1059"/>
        <v>0</v>
      </c>
    </row>
    <row r="1693" spans="1:14" hidden="1" outlineLevel="1">
      <c r="A1693" s="259">
        <f t="shared" ref="A1693:E1693" si="1107">A1300</f>
        <v>22</v>
      </c>
      <c r="B1693" s="260" t="str">
        <f t="shared" si="1107"/>
        <v>FGD at Parli Unit # 8</v>
      </c>
      <c r="C1693" s="259" t="str">
        <f t="shared" si="1107"/>
        <v>MERC/CAPEX/2021-2022/0284</v>
      </c>
      <c r="D1693" s="262">
        <f t="shared" si="1107"/>
        <v>44739</v>
      </c>
      <c r="E1693" s="263">
        <f t="shared" si="1107"/>
        <v>89.240000000000009</v>
      </c>
      <c r="F1693" s="404">
        <f t="shared" si="1055"/>
        <v>4.0999999999999996</v>
      </c>
      <c r="G1693" s="404">
        <f t="shared" si="1056"/>
        <v>0</v>
      </c>
      <c r="H1693" s="404">
        <f t="shared" si="1057"/>
        <v>4.0999999999999996</v>
      </c>
      <c r="I1693" s="404">
        <f>'F4.2'!Y120</f>
        <v>0</v>
      </c>
      <c r="J1693" s="404">
        <f>'F4.2'!AX120</f>
        <v>0</v>
      </c>
      <c r="K1693" s="405"/>
      <c r="L1693" s="405"/>
      <c r="M1693" s="404">
        <f t="shared" si="1058"/>
        <v>0</v>
      </c>
      <c r="N1693" s="404">
        <f t="shared" si="1059"/>
        <v>4.0999999999999996</v>
      </c>
    </row>
    <row r="1694" spans="1:14" hidden="1" outlineLevel="1">
      <c r="A1694" s="68">
        <f t="shared" ref="A1694:E1694" si="1108">A1301</f>
        <v>22.1</v>
      </c>
      <c r="B1694" s="22" t="str">
        <f t="shared" si="1108"/>
        <v>FGD at Parli Unit # 8</v>
      </c>
      <c r="C1694" s="53" t="str">
        <f t="shared" si="1108"/>
        <v>MERC/CAPEX/2021-2022/0284</v>
      </c>
      <c r="D1694" s="403">
        <f t="shared" si="1108"/>
        <v>44739</v>
      </c>
      <c r="E1694" s="118">
        <f t="shared" si="1108"/>
        <v>85.2</v>
      </c>
      <c r="F1694" s="404">
        <f t="shared" si="1055"/>
        <v>95.21</v>
      </c>
      <c r="G1694" s="404">
        <f t="shared" si="1056"/>
        <v>108.86</v>
      </c>
      <c r="H1694" s="404">
        <f t="shared" si="1057"/>
        <v>-13.650000000000006</v>
      </c>
      <c r="I1694" s="404">
        <f>'F4.2'!Y121</f>
        <v>0</v>
      </c>
      <c r="J1694" s="404">
        <f>'F4.2'!AX121</f>
        <v>0</v>
      </c>
      <c r="K1694" s="405"/>
      <c r="L1694" s="405"/>
      <c r="M1694" s="404">
        <f t="shared" si="1058"/>
        <v>0</v>
      </c>
      <c r="N1694" s="404">
        <f t="shared" si="1059"/>
        <v>-13.650000000000006</v>
      </c>
    </row>
    <row r="1695" spans="1:14" hidden="1" outlineLevel="1">
      <c r="A1695" s="192">
        <f t="shared" ref="A1695:E1695" si="1109">A1302</f>
        <v>0</v>
      </c>
      <c r="B1695" s="253" t="str">
        <f t="shared" si="1109"/>
        <v>IDC</v>
      </c>
      <c r="C1695" s="53" t="str">
        <f t="shared" si="1109"/>
        <v>MERC/CAPEX/2021-2022/0284</v>
      </c>
      <c r="D1695" s="403">
        <f t="shared" si="1109"/>
        <v>44739</v>
      </c>
      <c r="E1695" s="118">
        <f t="shared" si="1109"/>
        <v>4.04</v>
      </c>
      <c r="F1695" s="404">
        <f t="shared" si="1055"/>
        <v>4.04</v>
      </c>
      <c r="G1695" s="404">
        <f t="shared" si="1056"/>
        <v>0</v>
      </c>
      <c r="H1695" s="404">
        <f t="shared" si="1057"/>
        <v>4.04</v>
      </c>
      <c r="I1695" s="404">
        <f>'F4.2'!Y122</f>
        <v>0</v>
      </c>
      <c r="J1695" s="404">
        <f>'F4.2'!AX122</f>
        <v>0</v>
      </c>
      <c r="K1695" s="405"/>
      <c r="L1695" s="405"/>
      <c r="M1695" s="404">
        <f t="shared" si="1058"/>
        <v>0</v>
      </c>
      <c r="N1695" s="404">
        <f t="shared" si="1059"/>
        <v>4.04</v>
      </c>
    </row>
    <row r="1696" spans="1:14" ht="31.5" hidden="1" outlineLevel="1">
      <c r="A1696" s="271" t="str">
        <f t="shared" ref="A1696:E1696" si="1110">A1303</f>
        <v>HO
DPR 16</v>
      </c>
      <c r="B1696" s="272" t="str">
        <f t="shared" si="1110"/>
        <v>Construction of new Administrative Building for Mahagenco at Vidyut Bhawan, Katol Road, Nagpur</v>
      </c>
      <c r="C1696" s="259" t="str">
        <f t="shared" si="1110"/>
        <v>MERC/CAPEX/2021-2022/MSPGCL/063</v>
      </c>
      <c r="D1696" s="262">
        <f t="shared" si="1110"/>
        <v>44604</v>
      </c>
      <c r="E1696" s="263">
        <f t="shared" si="1110"/>
        <v>57</v>
      </c>
      <c r="F1696" s="404">
        <f t="shared" si="1055"/>
        <v>0</v>
      </c>
      <c r="G1696" s="404">
        <f t="shared" si="1056"/>
        <v>0</v>
      </c>
      <c r="H1696" s="404">
        <f t="shared" si="1057"/>
        <v>0</v>
      </c>
      <c r="I1696" s="404">
        <f>'F4.2'!Y123</f>
        <v>0</v>
      </c>
      <c r="J1696" s="404">
        <f>'F4.2'!AX123</f>
        <v>0</v>
      </c>
      <c r="K1696" s="405"/>
      <c r="L1696" s="405"/>
      <c r="M1696" s="404">
        <f t="shared" si="1058"/>
        <v>0</v>
      </c>
      <c r="N1696" s="404">
        <f t="shared" si="1059"/>
        <v>0</v>
      </c>
    </row>
    <row r="1697" spans="1:14" ht="47.25" hidden="1" outlineLevel="1">
      <c r="A1697" s="286" t="str">
        <f t="shared" ref="A1697:E1697" si="1111">A1304</f>
        <v>HO
DPR 16.1</v>
      </c>
      <c r="B1697" s="287" t="str">
        <f t="shared" si="1111"/>
        <v>Construction of new Administrative Building for Mahagenco at Vidyut Bhawan, Katol Road, Nagpur</v>
      </c>
      <c r="C1697" s="53" t="str">
        <f t="shared" si="1111"/>
        <v>MERC/CAPEX/2021-2022/MSPGCL/063</v>
      </c>
      <c r="D1697" s="403">
        <f t="shared" si="1111"/>
        <v>44604</v>
      </c>
      <c r="E1697" s="118">
        <f t="shared" si="1111"/>
        <v>54.24</v>
      </c>
      <c r="F1697" s="404">
        <f t="shared" si="1055"/>
        <v>0</v>
      </c>
      <c r="G1697" s="404">
        <f t="shared" si="1056"/>
        <v>0</v>
      </c>
      <c r="H1697" s="404">
        <f t="shared" si="1057"/>
        <v>0</v>
      </c>
      <c r="I1697" s="404">
        <f>'F4.2'!Y124</f>
        <v>0</v>
      </c>
      <c r="J1697" s="404">
        <f>'F4.2'!AX124</f>
        <v>0</v>
      </c>
      <c r="K1697" s="405"/>
      <c r="L1697" s="405"/>
      <c r="M1697" s="404">
        <f t="shared" si="1058"/>
        <v>0</v>
      </c>
      <c r="N1697" s="404">
        <f t="shared" si="1059"/>
        <v>0</v>
      </c>
    </row>
    <row r="1698" spans="1:14" ht="30" hidden="1" outlineLevel="1">
      <c r="A1698" s="288">
        <f t="shared" ref="A1698:E1698" si="1112">A1305</f>
        <v>0</v>
      </c>
      <c r="B1698" s="287" t="str">
        <f t="shared" si="1112"/>
        <v>IDC</v>
      </c>
      <c r="C1698" s="53" t="str">
        <f t="shared" si="1112"/>
        <v>MERC/CAPEX/2021-2022/MSPGCL/063</v>
      </c>
      <c r="D1698" s="403">
        <f t="shared" si="1112"/>
        <v>44604</v>
      </c>
      <c r="E1698" s="118">
        <f t="shared" si="1112"/>
        <v>2.76</v>
      </c>
      <c r="F1698" s="404">
        <f t="shared" si="1055"/>
        <v>0</v>
      </c>
      <c r="G1698" s="404">
        <f t="shared" si="1056"/>
        <v>0</v>
      </c>
      <c r="H1698" s="404">
        <f t="shared" si="1057"/>
        <v>0</v>
      </c>
      <c r="I1698" s="404">
        <f>'F4.2'!Y125</f>
        <v>0</v>
      </c>
      <c r="J1698" s="404">
        <f>'F4.2'!AX125</f>
        <v>0</v>
      </c>
      <c r="K1698" s="405"/>
      <c r="L1698" s="405"/>
      <c r="M1698" s="404">
        <f t="shared" si="1058"/>
        <v>0</v>
      </c>
      <c r="N1698" s="404">
        <f t="shared" si="1059"/>
        <v>0</v>
      </c>
    </row>
    <row r="1699" spans="1:14" ht="31.5" hidden="1" outlineLevel="1">
      <c r="A1699" s="271" t="str">
        <f t="shared" ref="A1699:E1699" si="1113">A1306</f>
        <v>HO
DPR 17</v>
      </c>
      <c r="B1699" s="272" t="str">
        <f t="shared" si="1113"/>
        <v>Centralized Monitoring Solution</v>
      </c>
      <c r="C1699" s="259" t="str">
        <f t="shared" si="1113"/>
        <v>MERC/CAPEX/MSPGCL/2023-24/0576</v>
      </c>
      <c r="D1699" s="262">
        <f t="shared" si="1113"/>
        <v>45232</v>
      </c>
      <c r="E1699" s="263">
        <f t="shared" si="1113"/>
        <v>69.308999999999997</v>
      </c>
      <c r="F1699" s="404">
        <f t="shared" si="1055"/>
        <v>0</v>
      </c>
      <c r="G1699" s="404">
        <f t="shared" si="1056"/>
        <v>0</v>
      </c>
      <c r="H1699" s="404">
        <f t="shared" si="1057"/>
        <v>0</v>
      </c>
      <c r="I1699" s="404">
        <f>'F4.2'!Y126</f>
        <v>0</v>
      </c>
      <c r="J1699" s="404">
        <f>'F4.2'!AX126</f>
        <v>0</v>
      </c>
      <c r="K1699" s="405"/>
      <c r="L1699" s="405"/>
      <c r="M1699" s="404">
        <f t="shared" si="1058"/>
        <v>0</v>
      </c>
      <c r="N1699" s="404">
        <f t="shared" si="1059"/>
        <v>0</v>
      </c>
    </row>
    <row r="1700" spans="1:14" ht="47.25" hidden="1" outlineLevel="1">
      <c r="A1700" s="286" t="str">
        <f t="shared" ref="A1700:E1700" si="1114">A1307</f>
        <v>HO
DPR 17.1</v>
      </c>
      <c r="B1700" s="287" t="str">
        <f t="shared" si="1114"/>
        <v>Centralized Monitoring Solution</v>
      </c>
      <c r="C1700" s="53" t="str">
        <f t="shared" si="1114"/>
        <v>MERC/CAPEX/MSPGCL/2023-24/0576</v>
      </c>
      <c r="D1700" s="403">
        <f t="shared" si="1114"/>
        <v>45232</v>
      </c>
      <c r="E1700" s="118">
        <f t="shared" si="1114"/>
        <v>66.009</v>
      </c>
      <c r="F1700" s="404">
        <f t="shared" si="1055"/>
        <v>2.23</v>
      </c>
      <c r="G1700" s="404">
        <f t="shared" si="1056"/>
        <v>2.23</v>
      </c>
      <c r="H1700" s="404">
        <f t="shared" si="1057"/>
        <v>0</v>
      </c>
      <c r="I1700" s="404">
        <f>'F4.2'!Y127</f>
        <v>0</v>
      </c>
      <c r="J1700" s="404">
        <f>'F4.2'!AX127</f>
        <v>0</v>
      </c>
      <c r="K1700" s="405"/>
      <c r="L1700" s="405"/>
      <c r="M1700" s="404">
        <f t="shared" si="1058"/>
        <v>0</v>
      </c>
      <c r="N1700" s="404">
        <f t="shared" si="1059"/>
        <v>0</v>
      </c>
    </row>
    <row r="1701" spans="1:14" ht="15.75" hidden="1" outlineLevel="1">
      <c r="A1701" s="288">
        <f t="shared" ref="A1701:E1701" si="1115">A1308</f>
        <v>0</v>
      </c>
      <c r="B1701" s="287" t="str">
        <f t="shared" si="1115"/>
        <v>IDC</v>
      </c>
      <c r="C1701" s="53" t="str">
        <f t="shared" si="1115"/>
        <v>MERC/CAPEX/MSPGCL/2023-24/0576</v>
      </c>
      <c r="D1701" s="403">
        <f t="shared" si="1115"/>
        <v>45232</v>
      </c>
      <c r="E1701" s="118">
        <f t="shared" si="1115"/>
        <v>3.3</v>
      </c>
      <c r="F1701" s="404">
        <f t="shared" si="1055"/>
        <v>0</v>
      </c>
      <c r="G1701" s="404">
        <f t="shared" si="1056"/>
        <v>0</v>
      </c>
      <c r="H1701" s="404">
        <f t="shared" si="1057"/>
        <v>0</v>
      </c>
      <c r="I1701" s="404">
        <f>'F4.2'!Y128</f>
        <v>0</v>
      </c>
      <c r="J1701" s="404">
        <f>'F4.2'!AX128</f>
        <v>0</v>
      </c>
      <c r="K1701" s="405"/>
      <c r="L1701" s="405"/>
      <c r="M1701" s="404">
        <f t="shared" si="1058"/>
        <v>0</v>
      </c>
      <c r="N1701" s="404">
        <f t="shared" si="1059"/>
        <v>0</v>
      </c>
    </row>
    <row r="1702" spans="1:14" hidden="1" outlineLevel="1">
      <c r="A1702" s="119">
        <f t="shared" ref="A1702:E1702" si="1116">A1309</f>
        <v>0</v>
      </c>
      <c r="B1702" s="24" t="str">
        <f t="shared" si="1116"/>
        <v>(ii) Yet to be submitted to MERC</v>
      </c>
      <c r="C1702" s="53">
        <f t="shared" si="1116"/>
        <v>0</v>
      </c>
      <c r="D1702" s="403" t="str">
        <f t="shared" si="1116"/>
        <v>-</v>
      </c>
      <c r="E1702" s="118">
        <f t="shared" si="1116"/>
        <v>0</v>
      </c>
      <c r="F1702" s="404">
        <f t="shared" si="1055"/>
        <v>0</v>
      </c>
      <c r="G1702" s="404">
        <f t="shared" si="1056"/>
        <v>0</v>
      </c>
      <c r="H1702" s="404">
        <f t="shared" si="1057"/>
        <v>0</v>
      </c>
      <c r="I1702" s="404">
        <f>'F4.2'!Y129</f>
        <v>0</v>
      </c>
      <c r="J1702" s="404">
        <f>'F4.2'!AX129</f>
        <v>0</v>
      </c>
      <c r="K1702" s="405"/>
      <c r="L1702" s="405"/>
      <c r="M1702" s="404">
        <f t="shared" si="1058"/>
        <v>0</v>
      </c>
      <c r="N1702" s="404">
        <f t="shared" si="1059"/>
        <v>0</v>
      </c>
    </row>
    <row r="1703" spans="1:14" ht="47.25" hidden="1" outlineLevel="1">
      <c r="A1703" s="271">
        <f t="shared" ref="A1703:E1703" si="1117">A1310</f>
        <v>1</v>
      </c>
      <c r="B1703" s="272" t="str">
        <f t="shared" si="1117"/>
        <v xml:space="preserve">Detailed Project Report on  Boiler plant performance improvement and availability improvement schemes at Boiler Maintenance 1x250MW Unit-8 TPS Parli-V </v>
      </c>
      <c r="C1703" s="259" t="str">
        <f t="shared" si="1117"/>
        <v>Yet to be approved</v>
      </c>
      <c r="D1703" s="262" t="str">
        <f t="shared" si="1117"/>
        <v>-</v>
      </c>
      <c r="E1703" s="263">
        <f t="shared" si="1117"/>
        <v>0</v>
      </c>
      <c r="F1703" s="404">
        <f t="shared" si="1055"/>
        <v>0</v>
      </c>
      <c r="G1703" s="404">
        <f t="shared" si="1056"/>
        <v>0</v>
      </c>
      <c r="H1703" s="404">
        <f t="shared" si="1057"/>
        <v>0</v>
      </c>
      <c r="I1703" s="404">
        <f>'F4.2'!Y130</f>
        <v>0</v>
      </c>
      <c r="J1703" s="404">
        <f>'F4.2'!AX130</f>
        <v>0</v>
      </c>
      <c r="K1703" s="405"/>
      <c r="L1703" s="405"/>
      <c r="M1703" s="404">
        <f t="shared" si="1058"/>
        <v>0</v>
      </c>
      <c r="N1703" s="404">
        <f t="shared" si="1059"/>
        <v>0</v>
      </c>
    </row>
    <row r="1704" spans="1:14" ht="30" hidden="1" outlineLevel="1">
      <c r="A1704" s="18">
        <f t="shared" ref="A1704:E1704" si="1118">A1311</f>
        <v>1.1000000000000001</v>
      </c>
      <c r="B1704" s="372" t="str">
        <f t="shared" si="1118"/>
        <v>Procurement &amp; Replacement of Complete Economizer Upper &amp; Lower Bank Coil Assemblies at Unit-8, NPTPS Parli-V</v>
      </c>
      <c r="C1704" s="53" t="str">
        <f t="shared" si="1118"/>
        <v>Yet to be approved</v>
      </c>
      <c r="D1704" s="403" t="str">
        <f t="shared" si="1118"/>
        <v>-</v>
      </c>
      <c r="E1704" s="118">
        <f t="shared" si="1118"/>
        <v>0</v>
      </c>
      <c r="F1704" s="404">
        <f t="shared" si="1055"/>
        <v>5.68</v>
      </c>
      <c r="G1704" s="404">
        <f t="shared" si="1056"/>
        <v>5.68</v>
      </c>
      <c r="H1704" s="404">
        <f t="shared" si="1057"/>
        <v>0</v>
      </c>
      <c r="I1704" s="404">
        <f>'F4.2'!Y131</f>
        <v>0</v>
      </c>
      <c r="J1704" s="404">
        <f>'F4.2'!AX131</f>
        <v>0</v>
      </c>
      <c r="K1704" s="405"/>
      <c r="L1704" s="405"/>
      <c r="M1704" s="404">
        <f t="shared" si="1058"/>
        <v>0</v>
      </c>
      <c r="N1704" s="404">
        <f t="shared" si="1059"/>
        <v>0</v>
      </c>
    </row>
    <row r="1705" spans="1:14" ht="30" hidden="1" outlineLevel="1">
      <c r="A1705" s="18">
        <f t="shared" ref="A1705:E1705" si="1119">A1312</f>
        <v>1.2</v>
      </c>
      <c r="B1705" s="372" t="str">
        <f t="shared" si="1119"/>
        <v>Procurement &amp; Replacement of Two complete set of APH Baskets at 250 MW Unit-8, Parli TPS.</v>
      </c>
      <c r="C1705" s="53" t="str">
        <f t="shared" si="1119"/>
        <v>Yet to be approved</v>
      </c>
      <c r="D1705" s="403" t="str">
        <f t="shared" si="1119"/>
        <v>-</v>
      </c>
      <c r="E1705" s="118">
        <f t="shared" si="1119"/>
        <v>0</v>
      </c>
      <c r="F1705" s="404">
        <f t="shared" si="1055"/>
        <v>4.5</v>
      </c>
      <c r="G1705" s="404">
        <f t="shared" si="1056"/>
        <v>4.5</v>
      </c>
      <c r="H1705" s="404">
        <f t="shared" si="1057"/>
        <v>0</v>
      </c>
      <c r="I1705" s="404">
        <f>'F4.2'!Y132</f>
        <v>0</v>
      </c>
      <c r="J1705" s="404">
        <f>'F4.2'!AX132</f>
        <v>0</v>
      </c>
      <c r="K1705" s="405"/>
      <c r="L1705" s="405"/>
      <c r="M1705" s="404">
        <f t="shared" si="1058"/>
        <v>0</v>
      </c>
      <c r="N1705" s="404">
        <f t="shared" si="1059"/>
        <v>0</v>
      </c>
    </row>
    <row r="1706" spans="1:14" ht="45" hidden="1" outlineLevel="1">
      <c r="A1706" s="18">
        <f t="shared" ref="A1706:E1706" si="1120">A1313</f>
        <v>1.3</v>
      </c>
      <c r="B1706" s="372" t="str">
        <f t="shared" si="1120"/>
        <v>Procurement &amp; replacement of  PA Fan PAF 17/11.8-2 and FD Fan FAF 17/9.5-1 Complete Blade set required at BM U-8 NPTPS Parli-V.</v>
      </c>
      <c r="C1706" s="53" t="str">
        <f t="shared" si="1120"/>
        <v>Yet to be approved</v>
      </c>
      <c r="D1706" s="403" t="str">
        <f t="shared" si="1120"/>
        <v>-</v>
      </c>
      <c r="E1706" s="118">
        <f t="shared" si="1120"/>
        <v>0</v>
      </c>
      <c r="F1706" s="404">
        <f t="shared" si="1055"/>
        <v>5.45</v>
      </c>
      <c r="G1706" s="404">
        <f t="shared" si="1056"/>
        <v>5.45</v>
      </c>
      <c r="H1706" s="404">
        <f t="shared" si="1057"/>
        <v>0</v>
      </c>
      <c r="I1706" s="404">
        <f>'F4.2'!Y133</f>
        <v>0</v>
      </c>
      <c r="J1706" s="404">
        <f>'F4.2'!AX133</f>
        <v>0</v>
      </c>
      <c r="K1706" s="405"/>
      <c r="L1706" s="405"/>
      <c r="M1706" s="404">
        <f t="shared" si="1058"/>
        <v>0</v>
      </c>
      <c r="N1706" s="404">
        <f t="shared" si="1059"/>
        <v>0</v>
      </c>
    </row>
    <row r="1707" spans="1:14" ht="30" hidden="1" outlineLevel="1">
      <c r="A1707" s="18">
        <f t="shared" ref="A1707:E1707" si="1121">A1314</f>
        <v>1.4</v>
      </c>
      <c r="B1707" s="372" t="str">
        <f t="shared" si="1121"/>
        <v>Procurement &amp; Replacement of  Coal Mill Gear Box Type KMP 280 at 250 MW Unit-8, Parli TPS.</v>
      </c>
      <c r="C1707" s="53" t="str">
        <f t="shared" si="1121"/>
        <v>Yet to be approved</v>
      </c>
      <c r="D1707" s="403" t="str">
        <f t="shared" si="1121"/>
        <v>-</v>
      </c>
      <c r="E1707" s="118">
        <f t="shared" si="1121"/>
        <v>0</v>
      </c>
      <c r="F1707" s="404">
        <f t="shared" si="1055"/>
        <v>7.43</v>
      </c>
      <c r="G1707" s="404">
        <f t="shared" si="1056"/>
        <v>7.43</v>
      </c>
      <c r="H1707" s="404">
        <f t="shared" si="1057"/>
        <v>0</v>
      </c>
      <c r="I1707" s="404">
        <f>'F4.2'!Y134</f>
        <v>0</v>
      </c>
      <c r="J1707" s="404">
        <f>'F4.2'!AX134</f>
        <v>0</v>
      </c>
      <c r="K1707" s="405"/>
      <c r="L1707" s="405"/>
      <c r="M1707" s="404">
        <f t="shared" si="1058"/>
        <v>0</v>
      </c>
      <c r="N1707" s="404">
        <f t="shared" si="1059"/>
        <v>0</v>
      </c>
    </row>
    <row r="1708" spans="1:14" ht="30" hidden="1" outlineLevel="1">
      <c r="A1708" s="18">
        <f t="shared" ref="A1708:E1708" si="1122">A1315</f>
        <v>1.5</v>
      </c>
      <c r="B1708" s="372" t="str">
        <f t="shared" si="1122"/>
        <v>Procurement &amp; replacement of Bowl &amp; Bowl Hub Assembly of Coal Mill XRP-903 required at BM U-8 NPTPS Parli-V.</v>
      </c>
      <c r="C1708" s="53" t="str">
        <f t="shared" si="1122"/>
        <v>Yet to be approved</v>
      </c>
      <c r="D1708" s="403" t="str">
        <f t="shared" si="1122"/>
        <v>-</v>
      </c>
      <c r="E1708" s="118">
        <f t="shared" si="1122"/>
        <v>0</v>
      </c>
      <c r="F1708" s="404">
        <f t="shared" si="1055"/>
        <v>3.1</v>
      </c>
      <c r="G1708" s="404">
        <f t="shared" si="1056"/>
        <v>3.1</v>
      </c>
      <c r="H1708" s="404">
        <f t="shared" si="1057"/>
        <v>0</v>
      </c>
      <c r="I1708" s="404">
        <f>'F4.2'!Y135</f>
        <v>0</v>
      </c>
      <c r="J1708" s="404">
        <f>'F4.2'!AX135</f>
        <v>0</v>
      </c>
      <c r="K1708" s="405"/>
      <c r="L1708" s="405"/>
      <c r="M1708" s="404">
        <f t="shared" ref="M1708" si="1123">SUM(J1708:L1708)</f>
        <v>0</v>
      </c>
      <c r="N1708" s="404">
        <f t="shared" si="1059"/>
        <v>0</v>
      </c>
    </row>
    <row r="1709" spans="1:14" ht="30" hidden="1" outlineLevel="1">
      <c r="A1709" s="18">
        <f t="shared" ref="A1709:E1709" si="1124">A1316</f>
        <v>1.6</v>
      </c>
      <c r="B1709" s="372" t="str">
        <f t="shared" si="1124"/>
        <v>Procurement of Complete Journal Assembly without Grinding roll for Coal Mill XRP-903  required at BM U-8 NPTPS Parli-V</v>
      </c>
      <c r="C1709" s="53" t="str">
        <f t="shared" si="1124"/>
        <v>Yet to be approved</v>
      </c>
      <c r="D1709" s="403" t="str">
        <f t="shared" si="1124"/>
        <v>-</v>
      </c>
      <c r="E1709" s="118">
        <f t="shared" si="1124"/>
        <v>0</v>
      </c>
      <c r="F1709" s="404">
        <f t="shared" si="1055"/>
        <v>1.29</v>
      </c>
      <c r="G1709" s="404">
        <f t="shared" si="1056"/>
        <v>1.29</v>
      </c>
      <c r="H1709" s="404">
        <f t="shared" si="1057"/>
        <v>0</v>
      </c>
      <c r="I1709" s="404">
        <f>'F4.2'!Y136</f>
        <v>0</v>
      </c>
      <c r="J1709" s="404">
        <f>'F4.2'!AX136</f>
        <v>0</v>
      </c>
      <c r="K1709" s="405"/>
      <c r="L1709" s="405"/>
      <c r="M1709" s="404">
        <f t="shared" ref="M1709:M1773" si="1125">SUM(J1709:L1709)</f>
        <v>0</v>
      </c>
      <c r="N1709" s="404">
        <f t="shared" si="1059"/>
        <v>0</v>
      </c>
    </row>
    <row r="1710" spans="1:14" ht="30" hidden="1" outlineLevel="1">
      <c r="A1710" s="18">
        <f t="shared" ref="A1710:E1710" si="1126">A1317</f>
        <v>1.7</v>
      </c>
      <c r="B1710" s="372" t="str">
        <f t="shared" si="1126"/>
        <v>Procurement of  Hydraulic Adjustment Device for FD Fan FAF 17/9.5-1 at BM U-8 NPTPS Parli-V.</v>
      </c>
      <c r="C1710" s="53" t="str">
        <f t="shared" si="1126"/>
        <v>Yet to be approved</v>
      </c>
      <c r="D1710" s="403" t="str">
        <f t="shared" si="1126"/>
        <v>-</v>
      </c>
      <c r="E1710" s="118">
        <f t="shared" si="1126"/>
        <v>0</v>
      </c>
      <c r="F1710" s="404">
        <f t="shared" si="1055"/>
        <v>1.4</v>
      </c>
      <c r="G1710" s="404">
        <f t="shared" si="1056"/>
        <v>1.4</v>
      </c>
      <c r="H1710" s="404">
        <f t="shared" si="1057"/>
        <v>0</v>
      </c>
      <c r="I1710" s="404">
        <f>'F4.2'!Y137</f>
        <v>0</v>
      </c>
      <c r="J1710" s="404">
        <f>'F4.2'!AX137</f>
        <v>0</v>
      </c>
      <c r="K1710" s="405"/>
      <c r="L1710" s="405"/>
      <c r="M1710" s="404">
        <f t="shared" si="1125"/>
        <v>0</v>
      </c>
      <c r="N1710" s="404">
        <f t="shared" si="1059"/>
        <v>0</v>
      </c>
    </row>
    <row r="1711" spans="1:14" hidden="1" outlineLevel="1">
      <c r="A1711" s="18">
        <f t="shared" ref="A1711:E1711" si="1127">A1318</f>
        <v>1.8</v>
      </c>
      <c r="B1711" s="372" t="str">
        <f t="shared" si="1127"/>
        <v>SWAS upgradation at U#8</v>
      </c>
      <c r="C1711" s="53" t="str">
        <f t="shared" si="1127"/>
        <v>Yet to be approved</v>
      </c>
      <c r="D1711" s="403" t="str">
        <f t="shared" si="1127"/>
        <v>-</v>
      </c>
      <c r="E1711" s="118">
        <f t="shared" si="1127"/>
        <v>0</v>
      </c>
      <c r="F1711" s="404">
        <f t="shared" ref="F1711:F1774" si="1128">F1318+I1318</f>
        <v>4.8</v>
      </c>
      <c r="G1711" s="404">
        <f t="shared" ref="G1711:G1774" si="1129">G1318+M1318</f>
        <v>4.8</v>
      </c>
      <c r="H1711" s="404">
        <f t="shared" ref="H1711:H1775" si="1130">F1711-G1711</f>
        <v>0</v>
      </c>
      <c r="I1711" s="404">
        <f>'F4.2'!Y138</f>
        <v>0</v>
      </c>
      <c r="J1711" s="404">
        <f>'F4.2'!AX138</f>
        <v>0</v>
      </c>
      <c r="K1711" s="405"/>
      <c r="L1711" s="405"/>
      <c r="M1711" s="404">
        <f t="shared" si="1125"/>
        <v>0</v>
      </c>
      <c r="N1711" s="404">
        <f t="shared" ref="N1711:N1775" si="1131">H1711+I1711-M1711</f>
        <v>0</v>
      </c>
    </row>
    <row r="1712" spans="1:14" ht="21" hidden="1" outlineLevel="1">
      <c r="A1712" s="410">
        <f t="shared" ref="A1712:E1712" si="1132">A1319</f>
        <v>0</v>
      </c>
      <c r="B1712" s="411" t="str">
        <f t="shared" si="1132"/>
        <v>(ii) Yet to be submitted to MERC</v>
      </c>
      <c r="C1712" s="53">
        <f t="shared" si="1132"/>
        <v>0</v>
      </c>
      <c r="D1712" s="403" t="str">
        <f t="shared" si="1132"/>
        <v>-</v>
      </c>
      <c r="E1712" s="118">
        <f t="shared" si="1132"/>
        <v>0</v>
      </c>
      <c r="F1712" s="404">
        <f t="shared" si="1128"/>
        <v>0</v>
      </c>
      <c r="G1712" s="404">
        <f t="shared" si="1129"/>
        <v>0</v>
      </c>
      <c r="H1712" s="404">
        <f t="shared" si="1130"/>
        <v>0</v>
      </c>
      <c r="I1712" s="404">
        <f>'F4.2'!Y139</f>
        <v>0</v>
      </c>
      <c r="J1712" s="404">
        <f>'F4.2'!AX139</f>
        <v>0</v>
      </c>
      <c r="K1712" s="405"/>
      <c r="L1712" s="405"/>
      <c r="M1712" s="404">
        <f t="shared" si="1125"/>
        <v>0</v>
      </c>
      <c r="N1712" s="404">
        <f t="shared" si="1131"/>
        <v>0</v>
      </c>
    </row>
    <row r="1713" spans="1:14" ht="94.5" hidden="1" outlineLevel="1">
      <c r="A1713" s="271">
        <f t="shared" ref="A1713:E1713" si="1133">A1320</f>
        <v>2</v>
      </c>
      <c r="B1713" s="272" t="str">
        <f t="shared" si="1133"/>
        <v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v>
      </c>
      <c r="C1713" s="53" t="str">
        <f t="shared" si="1133"/>
        <v>Yet to be approved</v>
      </c>
      <c r="D1713" s="403" t="str">
        <f t="shared" si="1133"/>
        <v>-</v>
      </c>
      <c r="E1713" s="118">
        <f t="shared" si="1133"/>
        <v>0</v>
      </c>
      <c r="F1713" s="404">
        <f t="shared" si="1128"/>
        <v>0</v>
      </c>
      <c r="G1713" s="404">
        <f t="shared" si="1129"/>
        <v>0</v>
      </c>
      <c r="H1713" s="404">
        <f t="shared" si="1130"/>
        <v>0</v>
      </c>
      <c r="I1713" s="404">
        <f>'F4.2'!Y140</f>
        <v>0</v>
      </c>
      <c r="J1713" s="404">
        <f>'F4.2'!AX140</f>
        <v>0</v>
      </c>
      <c r="K1713" s="405"/>
      <c r="L1713" s="405"/>
      <c r="M1713" s="404">
        <f t="shared" si="1125"/>
        <v>0</v>
      </c>
      <c r="N1713" s="404">
        <f t="shared" si="1131"/>
        <v>0</v>
      </c>
    </row>
    <row r="1714" spans="1:14" ht="30" hidden="1" outlineLevel="1">
      <c r="A1714" s="18">
        <f t="shared" ref="A1714:E1714" si="1134">A1321</f>
        <v>2.1</v>
      </c>
      <c r="B1714" s="372" t="str">
        <f t="shared" si="1134"/>
        <v>Procurement &amp; Replacement of Complete Platen super heater coils  Coil Assemblies at Unit-8, TPS Parli-V</v>
      </c>
      <c r="C1714" s="53" t="str">
        <f t="shared" si="1134"/>
        <v>Yet to be approved</v>
      </c>
      <c r="D1714" s="403" t="str">
        <f t="shared" si="1134"/>
        <v>-</v>
      </c>
      <c r="E1714" s="118">
        <f t="shared" si="1134"/>
        <v>0</v>
      </c>
      <c r="F1714" s="404">
        <f t="shared" si="1128"/>
        <v>0</v>
      </c>
      <c r="G1714" s="404">
        <f t="shared" si="1129"/>
        <v>0</v>
      </c>
      <c r="H1714" s="404">
        <f t="shared" si="1130"/>
        <v>0</v>
      </c>
      <c r="I1714" s="404">
        <f>'F4.2'!Y141</f>
        <v>12</v>
      </c>
      <c r="J1714" s="404">
        <f>'F4.2'!AX141</f>
        <v>12</v>
      </c>
      <c r="K1714" s="405"/>
      <c r="L1714" s="405"/>
      <c r="M1714" s="404">
        <f t="shared" si="1125"/>
        <v>12</v>
      </c>
      <c r="N1714" s="404">
        <f t="shared" si="1131"/>
        <v>0</v>
      </c>
    </row>
    <row r="1715" spans="1:14" ht="30" hidden="1" outlineLevel="1">
      <c r="A1715" s="18">
        <f t="shared" ref="A1715:E1715" si="1135">A1322</f>
        <v>2.2000000000000002</v>
      </c>
      <c r="B1715" s="372" t="str">
        <f t="shared" si="1135"/>
        <v>Procurement &amp; Replacement of Complete LTSH upper &amp; lower bank Coil Assemblies at Unit-8, TPS Parli-V</v>
      </c>
      <c r="C1715" s="53" t="str">
        <f t="shared" si="1135"/>
        <v>Yet to be approved</v>
      </c>
      <c r="D1715" s="403" t="str">
        <f t="shared" si="1135"/>
        <v>-</v>
      </c>
      <c r="E1715" s="118">
        <f t="shared" si="1135"/>
        <v>0</v>
      </c>
      <c r="F1715" s="404">
        <f t="shared" si="1128"/>
        <v>0</v>
      </c>
      <c r="G1715" s="404">
        <f t="shared" si="1129"/>
        <v>0</v>
      </c>
      <c r="H1715" s="404">
        <f t="shared" si="1130"/>
        <v>0</v>
      </c>
      <c r="I1715" s="404">
        <f>'F4.2'!Y142</f>
        <v>9.35</v>
      </c>
      <c r="J1715" s="404">
        <f>'F4.2'!AX142</f>
        <v>9.35</v>
      </c>
      <c r="K1715" s="405"/>
      <c r="L1715" s="405"/>
      <c r="M1715" s="404">
        <f t="shared" si="1125"/>
        <v>9.35</v>
      </c>
      <c r="N1715" s="404">
        <f t="shared" si="1131"/>
        <v>0</v>
      </c>
    </row>
    <row r="1716" spans="1:14" ht="30" hidden="1" outlineLevel="1">
      <c r="A1716" s="18">
        <f t="shared" ref="A1716:E1716" si="1136">A1323</f>
        <v>2.2999999999999998</v>
      </c>
      <c r="B1716" s="372" t="str">
        <f t="shared" si="1136"/>
        <v xml:space="preserve"> Procurement &amp; Replacement of  Coal Mill Gear Box Type KMP 280 at 250 MW Unit-8, Parli TPS.</v>
      </c>
      <c r="C1716" s="53" t="str">
        <f t="shared" si="1136"/>
        <v>Yet to be approved</v>
      </c>
      <c r="D1716" s="403" t="str">
        <f t="shared" si="1136"/>
        <v>-</v>
      </c>
      <c r="E1716" s="118">
        <f t="shared" si="1136"/>
        <v>0</v>
      </c>
      <c r="F1716" s="404">
        <f t="shared" si="1128"/>
        <v>0</v>
      </c>
      <c r="G1716" s="404">
        <f t="shared" si="1129"/>
        <v>0</v>
      </c>
      <c r="H1716" s="404">
        <f t="shared" si="1130"/>
        <v>0</v>
      </c>
      <c r="I1716" s="404">
        <f>'F4.2'!Y143</f>
        <v>7.8</v>
      </c>
      <c r="J1716" s="404">
        <f>'F4.2'!AX143</f>
        <v>7.8</v>
      </c>
      <c r="K1716" s="405"/>
      <c r="L1716" s="405"/>
      <c r="M1716" s="404">
        <f t="shared" si="1125"/>
        <v>7.8</v>
      </c>
      <c r="N1716" s="404">
        <f t="shared" si="1131"/>
        <v>0</v>
      </c>
    </row>
    <row r="1717" spans="1:14" ht="63" hidden="1" outlineLevel="1">
      <c r="A1717" s="271">
        <f t="shared" ref="A1717:E1717" si="1137">A1324</f>
        <v>3</v>
      </c>
      <c r="B1717" s="272" t="str">
        <f t="shared" si="1137"/>
        <v xml:space="preserve"> Procurement &amp; Replacement of Two complete set of APH Baskets at 250 MW Unit-8, Parli TPS Procurement &amp; replacement of PA &amp; FD fan rotar hub assembly at Unit-8 TPS Parli-V</v>
      </c>
      <c r="C1717" s="53" t="str">
        <f t="shared" si="1137"/>
        <v>Yet to be approved</v>
      </c>
      <c r="D1717" s="403" t="str">
        <f t="shared" si="1137"/>
        <v>-</v>
      </c>
      <c r="E1717" s="118">
        <f t="shared" si="1137"/>
        <v>0</v>
      </c>
      <c r="F1717" s="404">
        <f t="shared" si="1128"/>
        <v>0</v>
      </c>
      <c r="G1717" s="404">
        <f t="shared" si="1129"/>
        <v>0</v>
      </c>
      <c r="H1717" s="404">
        <f t="shared" si="1130"/>
        <v>0</v>
      </c>
      <c r="I1717" s="404">
        <f>'F4.2'!Y144</f>
        <v>0</v>
      </c>
      <c r="J1717" s="404">
        <f>'F4.2'!AX144</f>
        <v>0</v>
      </c>
      <c r="K1717" s="405"/>
      <c r="L1717" s="405"/>
      <c r="M1717" s="404">
        <f t="shared" si="1125"/>
        <v>0</v>
      </c>
      <c r="N1717" s="404">
        <f t="shared" si="1131"/>
        <v>0</v>
      </c>
    </row>
    <row r="1718" spans="1:14" ht="30" hidden="1" outlineLevel="1">
      <c r="A1718" s="18">
        <f t="shared" ref="A1718:E1718" si="1138">A1325</f>
        <v>3.1</v>
      </c>
      <c r="B1718" s="372" t="str">
        <f t="shared" si="1138"/>
        <v xml:space="preserve"> Procurement &amp; Replacement of Two complete set of APH Baskets at 250 MW Unit-8, Parli TPS.</v>
      </c>
      <c r="C1718" s="53" t="str">
        <f t="shared" si="1138"/>
        <v>Yet to be approved</v>
      </c>
      <c r="D1718" s="403" t="str">
        <f t="shared" si="1138"/>
        <v>-</v>
      </c>
      <c r="E1718" s="118">
        <f t="shared" si="1138"/>
        <v>0</v>
      </c>
      <c r="F1718" s="404">
        <f t="shared" si="1128"/>
        <v>0</v>
      </c>
      <c r="G1718" s="404">
        <f t="shared" si="1129"/>
        <v>0</v>
      </c>
      <c r="H1718" s="404">
        <f t="shared" si="1130"/>
        <v>0</v>
      </c>
      <c r="I1718" s="404">
        <f>'F4.2'!Y145</f>
        <v>0</v>
      </c>
      <c r="J1718" s="404">
        <f>'F4.2'!AX145</f>
        <v>0</v>
      </c>
      <c r="K1718" s="405"/>
      <c r="L1718" s="405"/>
      <c r="M1718" s="404">
        <f t="shared" si="1125"/>
        <v>0</v>
      </c>
      <c r="N1718" s="404">
        <f t="shared" si="1131"/>
        <v>0</v>
      </c>
    </row>
    <row r="1719" spans="1:14" ht="30" hidden="1" outlineLevel="1">
      <c r="A1719" s="18">
        <f t="shared" ref="A1719:E1719" si="1139">A1326</f>
        <v>3.2</v>
      </c>
      <c r="B1719" s="372" t="str">
        <f t="shared" si="1139"/>
        <v>Procurement &amp; replacement of PA &amp; FD fan rotar hub assembly at Unit-8 TPS Parli-V</v>
      </c>
      <c r="C1719" s="53" t="str">
        <f t="shared" si="1139"/>
        <v>Yet to be approved</v>
      </c>
      <c r="D1719" s="403" t="str">
        <f t="shared" si="1139"/>
        <v>-</v>
      </c>
      <c r="E1719" s="118">
        <f t="shared" si="1139"/>
        <v>0</v>
      </c>
      <c r="F1719" s="404">
        <f t="shared" si="1128"/>
        <v>0</v>
      </c>
      <c r="G1719" s="404">
        <f t="shared" si="1129"/>
        <v>0</v>
      </c>
      <c r="H1719" s="404">
        <f t="shared" si="1130"/>
        <v>0</v>
      </c>
      <c r="I1719" s="404">
        <f>'F4.2'!Y146</f>
        <v>0</v>
      </c>
      <c r="J1719" s="404">
        <f>'F4.2'!AX146</f>
        <v>0</v>
      </c>
      <c r="K1719" s="405"/>
      <c r="L1719" s="405"/>
      <c r="M1719" s="404">
        <f t="shared" si="1125"/>
        <v>0</v>
      </c>
      <c r="N1719" s="404">
        <f t="shared" si="1131"/>
        <v>0</v>
      </c>
    </row>
    <row r="1720" spans="1:14" ht="31.5" hidden="1" outlineLevel="1">
      <c r="A1720" s="271">
        <f t="shared" ref="A1720:E1720" si="1140">A1327</f>
        <v>4</v>
      </c>
      <c r="B1720" s="272" t="str">
        <f t="shared" si="1140"/>
        <v xml:space="preserve">DPR on Refurbishment of TG Governing system at Unit-8, PTPS, Parli V. </v>
      </c>
      <c r="C1720" s="53" t="str">
        <f t="shared" si="1140"/>
        <v>Yet to be approved</v>
      </c>
      <c r="D1720" s="403" t="str">
        <f t="shared" si="1140"/>
        <v>-</v>
      </c>
      <c r="E1720" s="118">
        <f t="shared" si="1140"/>
        <v>0</v>
      </c>
      <c r="F1720" s="404">
        <f t="shared" si="1128"/>
        <v>0</v>
      </c>
      <c r="G1720" s="404">
        <f t="shared" si="1129"/>
        <v>0</v>
      </c>
      <c r="H1720" s="404">
        <f t="shared" si="1130"/>
        <v>0</v>
      </c>
      <c r="I1720" s="404">
        <f>'F4.2'!Y147</f>
        <v>0</v>
      </c>
      <c r="J1720" s="404">
        <f>'F4.2'!AX147</f>
        <v>0</v>
      </c>
      <c r="K1720" s="405"/>
      <c r="L1720" s="405"/>
      <c r="M1720" s="404">
        <f t="shared" si="1125"/>
        <v>0</v>
      </c>
      <c r="N1720" s="404">
        <f t="shared" si="1131"/>
        <v>0</v>
      </c>
    </row>
    <row r="1721" spans="1:14" hidden="1" outlineLevel="1">
      <c r="A1721" s="18">
        <f t="shared" ref="A1721:E1721" si="1141">A1328</f>
        <v>4.0999999999999996</v>
      </c>
      <c r="B1721" s="372" t="str">
        <f t="shared" si="1141"/>
        <v xml:space="preserve">Refurbishment of TG Governing system at Unit-8, PTPS, Parli V. </v>
      </c>
      <c r="C1721" s="53" t="str">
        <f t="shared" si="1141"/>
        <v>Yet to be approved</v>
      </c>
      <c r="D1721" s="403" t="str">
        <f t="shared" si="1141"/>
        <v>-</v>
      </c>
      <c r="E1721" s="118">
        <f t="shared" si="1141"/>
        <v>0</v>
      </c>
      <c r="F1721" s="404">
        <f t="shared" si="1128"/>
        <v>25</v>
      </c>
      <c r="G1721" s="404">
        <f t="shared" si="1129"/>
        <v>25</v>
      </c>
      <c r="H1721" s="404">
        <f t="shared" si="1130"/>
        <v>0</v>
      </c>
      <c r="I1721" s="404">
        <f>'F4.2'!Y148</f>
        <v>0</v>
      </c>
      <c r="J1721" s="404">
        <f>'F4.2'!AX148</f>
        <v>0</v>
      </c>
      <c r="K1721" s="405"/>
      <c r="L1721" s="405"/>
      <c r="M1721" s="404">
        <f t="shared" si="1125"/>
        <v>0</v>
      </c>
      <c r="N1721" s="404">
        <f t="shared" si="1131"/>
        <v>0</v>
      </c>
    </row>
    <row r="1722" spans="1:14" ht="31.5" hidden="1" outlineLevel="1">
      <c r="A1722" s="271">
        <f t="shared" ref="A1722:E1722" si="1142">A1329</f>
        <v>5</v>
      </c>
      <c r="B1722" s="272" t="str">
        <f t="shared" si="1142"/>
        <v>DPR on Performance improvement of Natural Draft Cooling Tower (NDCT) at Unit-8, PTPS, Parli V.</v>
      </c>
      <c r="C1722" s="53" t="str">
        <f t="shared" si="1142"/>
        <v>Yet to be approved</v>
      </c>
      <c r="D1722" s="403" t="str">
        <f t="shared" si="1142"/>
        <v>-</v>
      </c>
      <c r="E1722" s="118">
        <f t="shared" si="1142"/>
        <v>0</v>
      </c>
      <c r="F1722" s="404">
        <f t="shared" si="1128"/>
        <v>0</v>
      </c>
      <c r="G1722" s="404">
        <f t="shared" si="1129"/>
        <v>0</v>
      </c>
      <c r="H1722" s="404">
        <f t="shared" si="1130"/>
        <v>0</v>
      </c>
      <c r="I1722" s="404">
        <f>'F4.2'!Y149</f>
        <v>0</v>
      </c>
      <c r="J1722" s="404">
        <f>'F4.2'!AX149</f>
        <v>0</v>
      </c>
      <c r="K1722" s="405"/>
      <c r="L1722" s="405"/>
      <c r="M1722" s="404">
        <f t="shared" si="1125"/>
        <v>0</v>
      </c>
      <c r="N1722" s="404">
        <f t="shared" si="1131"/>
        <v>0</v>
      </c>
    </row>
    <row r="1723" spans="1:14" ht="60" hidden="1" outlineLevel="1">
      <c r="A1723" s="18">
        <f t="shared" ref="A1723:E1723" si="1143">A1330</f>
        <v>5.0999999999999996</v>
      </c>
      <c r="B1723" s="372" t="str">
        <f t="shared" si="1143"/>
        <v>Performance improvement of Natural Draft Cooling Tower (NDCT) by replacement of PVC fills, AC cement pipes, strengthening of Hot water distribution system, replacement of beams, columns, support structures, etc. at Unit-8, PTPS, Parli V.</v>
      </c>
      <c r="C1723" s="53" t="str">
        <f t="shared" si="1143"/>
        <v>Yet to be approved</v>
      </c>
      <c r="D1723" s="403" t="str">
        <f t="shared" si="1143"/>
        <v>-</v>
      </c>
      <c r="E1723" s="118">
        <f t="shared" si="1143"/>
        <v>0</v>
      </c>
      <c r="F1723" s="404">
        <f t="shared" si="1128"/>
        <v>25</v>
      </c>
      <c r="G1723" s="404">
        <f t="shared" si="1129"/>
        <v>25</v>
      </c>
      <c r="H1723" s="404">
        <f t="shared" si="1130"/>
        <v>0</v>
      </c>
      <c r="I1723" s="404">
        <f>'F4.2'!Y150</f>
        <v>0</v>
      </c>
      <c r="J1723" s="404">
        <f>'F4.2'!AX150</f>
        <v>0</v>
      </c>
      <c r="K1723" s="405"/>
      <c r="L1723" s="405"/>
      <c r="M1723" s="404">
        <f t="shared" si="1125"/>
        <v>0</v>
      </c>
      <c r="N1723" s="404">
        <f t="shared" si="1131"/>
        <v>0</v>
      </c>
    </row>
    <row r="1724" spans="1:14" ht="31.5" hidden="1" outlineLevel="1">
      <c r="A1724" s="271">
        <f t="shared" ref="A1724:E1724" si="1144">A1331</f>
        <v>6</v>
      </c>
      <c r="B1724" s="272" t="str">
        <f t="shared" si="1144"/>
        <v xml:space="preserve">DPR on Procurement of  ACW &amp; CW pump along with mandatory spares at Unit-8, PTPS, Parli V. </v>
      </c>
      <c r="C1724" s="53" t="str">
        <f t="shared" si="1144"/>
        <v>Yet to be approved</v>
      </c>
      <c r="D1724" s="403" t="str">
        <f t="shared" si="1144"/>
        <v>-</v>
      </c>
      <c r="E1724" s="118">
        <f t="shared" si="1144"/>
        <v>0</v>
      </c>
      <c r="F1724" s="404">
        <f t="shared" si="1128"/>
        <v>0</v>
      </c>
      <c r="G1724" s="404">
        <f t="shared" si="1129"/>
        <v>0</v>
      </c>
      <c r="H1724" s="404">
        <f t="shared" si="1130"/>
        <v>0</v>
      </c>
      <c r="I1724" s="404">
        <f>'F4.2'!Y151</f>
        <v>0</v>
      </c>
      <c r="J1724" s="404">
        <f>'F4.2'!AX151</f>
        <v>0</v>
      </c>
      <c r="K1724" s="405"/>
      <c r="L1724" s="405"/>
      <c r="M1724" s="404">
        <f t="shared" si="1125"/>
        <v>0</v>
      </c>
      <c r="N1724" s="404">
        <f t="shared" si="1131"/>
        <v>0</v>
      </c>
    </row>
    <row r="1725" spans="1:14" ht="30" hidden="1" outlineLevel="1">
      <c r="A1725" s="18">
        <f t="shared" ref="A1725:E1725" si="1145">A1332</f>
        <v>6.1</v>
      </c>
      <c r="B1725" s="372" t="str">
        <f t="shared" si="1145"/>
        <v xml:space="preserve">DPR on Procurement of  ACW &amp; CW pump along with mandatory spares at Unit-8, PTPS, Parli V. </v>
      </c>
      <c r="C1725" s="53" t="str">
        <f t="shared" si="1145"/>
        <v>Yet to be approved</v>
      </c>
      <c r="D1725" s="403" t="str">
        <f t="shared" si="1145"/>
        <v>-</v>
      </c>
      <c r="E1725" s="118">
        <f t="shared" si="1145"/>
        <v>0</v>
      </c>
      <c r="F1725" s="404">
        <f t="shared" si="1128"/>
        <v>35</v>
      </c>
      <c r="G1725" s="404">
        <f t="shared" si="1129"/>
        <v>35</v>
      </c>
      <c r="H1725" s="404">
        <f t="shared" si="1130"/>
        <v>0</v>
      </c>
      <c r="I1725" s="404">
        <f>'F4.2'!Y152</f>
        <v>0</v>
      </c>
      <c r="J1725" s="404">
        <f>'F4.2'!AX152</f>
        <v>0</v>
      </c>
      <c r="K1725" s="405"/>
      <c r="L1725" s="405"/>
      <c r="M1725" s="404">
        <f t="shared" si="1125"/>
        <v>0</v>
      </c>
      <c r="N1725" s="404">
        <f t="shared" si="1131"/>
        <v>0</v>
      </c>
    </row>
    <row r="1726" spans="1:14" ht="63" hidden="1" outlineLevel="1">
      <c r="A1726" s="271">
        <f t="shared" ref="A1726:E1726" si="1146">A1333</f>
        <v>7</v>
      </c>
      <c r="B1726" s="272" t="str">
        <f t="shared" si="1146"/>
        <v xml:space="preserve">DPR on Procurement of  CEP pump and BFP Booster pump along with mandatory spares at Unit-8, PTPS, Parli V and Procurement of Energy Efficient Cartridges of Boiler Feed Pump at Unit-8, PTPS, Parli V. </v>
      </c>
      <c r="C1726" s="53" t="str">
        <f t="shared" si="1146"/>
        <v>Yet to be approved</v>
      </c>
      <c r="D1726" s="403" t="str">
        <f t="shared" si="1146"/>
        <v>-</v>
      </c>
      <c r="E1726" s="118">
        <f t="shared" si="1146"/>
        <v>0</v>
      </c>
      <c r="F1726" s="404">
        <f t="shared" si="1128"/>
        <v>0</v>
      </c>
      <c r="G1726" s="404">
        <f t="shared" si="1129"/>
        <v>0</v>
      </c>
      <c r="H1726" s="404">
        <f t="shared" si="1130"/>
        <v>0</v>
      </c>
      <c r="I1726" s="404">
        <f>'F4.2'!Y153</f>
        <v>0</v>
      </c>
      <c r="J1726" s="404">
        <f>'F4.2'!AX153</f>
        <v>0</v>
      </c>
      <c r="K1726" s="405"/>
      <c r="L1726" s="405"/>
      <c r="M1726" s="404">
        <f t="shared" si="1125"/>
        <v>0</v>
      </c>
      <c r="N1726" s="404">
        <f t="shared" si="1131"/>
        <v>0</v>
      </c>
    </row>
    <row r="1727" spans="1:14" ht="30" hidden="1" outlineLevel="1">
      <c r="A1727" s="18">
        <f t="shared" ref="A1727:E1727" si="1147">A1334</f>
        <v>7.1</v>
      </c>
      <c r="B1727" s="372" t="str">
        <f t="shared" si="1147"/>
        <v xml:space="preserve">Procurement of  CEP pump and BFP Booster pump along with mandatory spares at Unit-8, PTPS, Parli </v>
      </c>
      <c r="C1727" s="53" t="str">
        <f t="shared" si="1147"/>
        <v>Yet to be approved</v>
      </c>
      <c r="D1727" s="403" t="str">
        <f t="shared" si="1147"/>
        <v>-</v>
      </c>
      <c r="E1727" s="118">
        <f t="shared" si="1147"/>
        <v>0</v>
      </c>
      <c r="F1727" s="404">
        <f t="shared" si="1128"/>
        <v>30</v>
      </c>
      <c r="G1727" s="404">
        <f t="shared" si="1129"/>
        <v>30</v>
      </c>
      <c r="H1727" s="404">
        <f t="shared" si="1130"/>
        <v>0</v>
      </c>
      <c r="I1727" s="404">
        <f>'F4.2'!Y154</f>
        <v>0</v>
      </c>
      <c r="J1727" s="404">
        <f>'F4.2'!AX154</f>
        <v>0</v>
      </c>
      <c r="K1727" s="405"/>
      <c r="L1727" s="405"/>
      <c r="M1727" s="404">
        <f t="shared" si="1125"/>
        <v>0</v>
      </c>
      <c r="N1727" s="404">
        <f t="shared" si="1131"/>
        <v>0</v>
      </c>
    </row>
    <row r="1728" spans="1:14" ht="30" hidden="1" outlineLevel="1">
      <c r="A1728" s="18">
        <f t="shared" ref="A1728:E1728" si="1148">A1335</f>
        <v>7.2</v>
      </c>
      <c r="B1728" s="372" t="str">
        <f t="shared" si="1148"/>
        <v xml:space="preserve">Procurement of Energy Efficient Cartridges of Boiler Feed Pump at Unit-8, PTPS, Parli V. </v>
      </c>
      <c r="C1728" s="53" t="str">
        <f t="shared" si="1148"/>
        <v>Yet to be approved</v>
      </c>
      <c r="D1728" s="403" t="str">
        <f t="shared" si="1148"/>
        <v>-</v>
      </c>
      <c r="E1728" s="118">
        <f t="shared" si="1148"/>
        <v>0</v>
      </c>
      <c r="F1728" s="404">
        <f t="shared" si="1128"/>
        <v>10</v>
      </c>
      <c r="G1728" s="404">
        <f t="shared" si="1129"/>
        <v>10</v>
      </c>
      <c r="H1728" s="404">
        <f t="shared" si="1130"/>
        <v>0</v>
      </c>
      <c r="I1728" s="404">
        <f>'F4.2'!Y155</f>
        <v>0</v>
      </c>
      <c r="J1728" s="404">
        <f>'F4.2'!AX155</f>
        <v>0</v>
      </c>
      <c r="K1728" s="405"/>
      <c r="L1728" s="405"/>
      <c r="M1728" s="404">
        <f t="shared" si="1125"/>
        <v>0</v>
      </c>
      <c r="N1728" s="404">
        <f t="shared" si="1131"/>
        <v>0</v>
      </c>
    </row>
    <row r="1729" spans="1:14" ht="31.5" hidden="1" outlineLevel="1">
      <c r="A1729" s="271">
        <f t="shared" ref="A1729:E1729" si="1149">A1336</f>
        <v>8</v>
      </c>
      <c r="B1729" s="272" t="str">
        <f t="shared" si="1149"/>
        <v>DPR on Procurement of turbine blades of HP, IP &amp; LP rotor in Unit-8, PTPS, Parli V.</v>
      </c>
      <c r="C1729" s="53" t="str">
        <f t="shared" si="1149"/>
        <v>Yet to be approved</v>
      </c>
      <c r="D1729" s="403" t="str">
        <f t="shared" si="1149"/>
        <v>-</v>
      </c>
      <c r="E1729" s="118">
        <f t="shared" si="1149"/>
        <v>0</v>
      </c>
      <c r="F1729" s="404">
        <f t="shared" si="1128"/>
        <v>0</v>
      </c>
      <c r="G1729" s="404">
        <f t="shared" si="1129"/>
        <v>0</v>
      </c>
      <c r="H1729" s="404">
        <f t="shared" si="1130"/>
        <v>0</v>
      </c>
      <c r="I1729" s="404">
        <f>'F4.2'!Y156</f>
        <v>0</v>
      </c>
      <c r="J1729" s="404">
        <f>'F4.2'!AX156</f>
        <v>0</v>
      </c>
      <c r="K1729" s="405"/>
      <c r="L1729" s="405"/>
      <c r="M1729" s="404">
        <f t="shared" si="1125"/>
        <v>0</v>
      </c>
      <c r="N1729" s="404">
        <f t="shared" si="1131"/>
        <v>0</v>
      </c>
    </row>
    <row r="1730" spans="1:14" ht="30" hidden="1" outlineLevel="1">
      <c r="A1730" s="18">
        <f t="shared" ref="A1730:E1730" si="1150">A1337</f>
        <v>8.1</v>
      </c>
      <c r="B1730" s="372" t="str">
        <f t="shared" si="1150"/>
        <v>DPR on Procurement of turbine blades of HP, IP &amp; LP rotor in Unit-8, PTPS, Parli V.</v>
      </c>
      <c r="C1730" s="53" t="str">
        <f t="shared" si="1150"/>
        <v>Yet to be approved</v>
      </c>
      <c r="D1730" s="403" t="str">
        <f t="shared" si="1150"/>
        <v>-</v>
      </c>
      <c r="E1730" s="118">
        <f t="shared" si="1150"/>
        <v>0</v>
      </c>
      <c r="F1730" s="404">
        <f t="shared" si="1128"/>
        <v>0</v>
      </c>
      <c r="G1730" s="404">
        <f t="shared" si="1129"/>
        <v>0</v>
      </c>
      <c r="H1730" s="404">
        <f t="shared" si="1130"/>
        <v>0</v>
      </c>
      <c r="I1730" s="404">
        <f>'F4.2'!Y157</f>
        <v>35</v>
      </c>
      <c r="J1730" s="404">
        <f>'F4.2'!AX157</f>
        <v>35</v>
      </c>
      <c r="K1730" s="405"/>
      <c r="L1730" s="405"/>
      <c r="M1730" s="404">
        <f t="shared" si="1125"/>
        <v>35</v>
      </c>
      <c r="N1730" s="404">
        <f t="shared" si="1131"/>
        <v>0</v>
      </c>
    </row>
    <row r="1731" spans="1:14" ht="47.25" hidden="1" outlineLevel="1">
      <c r="A1731" s="271">
        <f t="shared" ref="A1731:E1731" si="1151">A1338</f>
        <v>9</v>
      </c>
      <c r="B1731" s="272" t="str">
        <f t="shared" si="1151"/>
        <v xml:space="preserve">DPR on Repair &amp; Reconditioning of Water treatment plant at Unit-8, PTPS, Parli V and Performance improvement of centralised AC plant at Unit-8, PTPS, Parli V. </v>
      </c>
      <c r="C1731" s="53" t="str">
        <f t="shared" si="1151"/>
        <v>Yet to be approved</v>
      </c>
      <c r="D1731" s="403" t="str">
        <f t="shared" si="1151"/>
        <v>-</v>
      </c>
      <c r="E1731" s="118">
        <f t="shared" si="1151"/>
        <v>0</v>
      </c>
      <c r="F1731" s="404">
        <f t="shared" si="1128"/>
        <v>0</v>
      </c>
      <c r="G1731" s="404">
        <f t="shared" si="1129"/>
        <v>0</v>
      </c>
      <c r="H1731" s="404">
        <f t="shared" si="1130"/>
        <v>0</v>
      </c>
      <c r="I1731" s="404">
        <f>'F4.2'!Y158</f>
        <v>0</v>
      </c>
      <c r="J1731" s="404">
        <f>'F4.2'!AX158</f>
        <v>0</v>
      </c>
      <c r="K1731" s="405"/>
      <c r="L1731" s="405"/>
      <c r="M1731" s="404">
        <f t="shared" si="1125"/>
        <v>0</v>
      </c>
      <c r="N1731" s="404">
        <f t="shared" si="1131"/>
        <v>0</v>
      </c>
    </row>
    <row r="1732" spans="1:14" ht="30" hidden="1" outlineLevel="1">
      <c r="A1732" s="18">
        <f t="shared" ref="A1732:E1732" si="1152">A1339</f>
        <v>9.1</v>
      </c>
      <c r="B1732" s="372" t="str">
        <f t="shared" si="1152"/>
        <v>Reconditioning of Acid and Alkali Unloading and storage system at Unit-8, PTPS, Parli V.</v>
      </c>
      <c r="C1732" s="53" t="str">
        <f t="shared" si="1152"/>
        <v>Yet to be approved</v>
      </c>
      <c r="D1732" s="403" t="str">
        <f t="shared" si="1152"/>
        <v>-</v>
      </c>
      <c r="E1732" s="118">
        <f t="shared" si="1152"/>
        <v>0</v>
      </c>
      <c r="F1732" s="404">
        <f t="shared" si="1128"/>
        <v>0</v>
      </c>
      <c r="G1732" s="404">
        <f t="shared" si="1129"/>
        <v>0</v>
      </c>
      <c r="H1732" s="404">
        <f t="shared" si="1130"/>
        <v>0</v>
      </c>
      <c r="I1732" s="404">
        <f>'F4.2'!Y159</f>
        <v>10</v>
      </c>
      <c r="J1732" s="404">
        <f>'F4.2'!AX159</f>
        <v>10</v>
      </c>
      <c r="K1732" s="405"/>
      <c r="L1732" s="405"/>
      <c r="M1732" s="404">
        <f t="shared" si="1125"/>
        <v>10</v>
      </c>
      <c r="N1732" s="404">
        <f t="shared" si="1131"/>
        <v>0</v>
      </c>
    </row>
    <row r="1733" spans="1:14" ht="30" hidden="1" outlineLevel="1">
      <c r="A1733" s="18">
        <f t="shared" ref="A1733:E1733" si="1153">A1340</f>
        <v>9.1999999999999993</v>
      </c>
      <c r="B1733" s="372" t="str">
        <f t="shared" si="1153"/>
        <v>Reconditioning &amp; repairing of WTP DM Plant regeneration system at Unit-8, PTPS, Parli V.</v>
      </c>
      <c r="C1733" s="53" t="str">
        <f t="shared" si="1153"/>
        <v>Yet to be approved</v>
      </c>
      <c r="D1733" s="403" t="str">
        <f t="shared" si="1153"/>
        <v>-</v>
      </c>
      <c r="E1733" s="118">
        <f t="shared" si="1153"/>
        <v>0</v>
      </c>
      <c r="F1733" s="404">
        <f t="shared" si="1128"/>
        <v>0</v>
      </c>
      <c r="G1733" s="404">
        <f t="shared" si="1129"/>
        <v>0</v>
      </c>
      <c r="H1733" s="404">
        <f t="shared" si="1130"/>
        <v>0</v>
      </c>
      <c r="I1733" s="404">
        <f>'F4.2'!Y160</f>
        <v>20</v>
      </c>
      <c r="J1733" s="404">
        <f>'F4.2'!AX160</f>
        <v>20</v>
      </c>
      <c r="K1733" s="405"/>
      <c r="L1733" s="405"/>
      <c r="M1733" s="404">
        <f t="shared" si="1125"/>
        <v>20</v>
      </c>
      <c r="N1733" s="404">
        <f t="shared" si="1131"/>
        <v>0</v>
      </c>
    </row>
    <row r="1734" spans="1:14" ht="45" hidden="1" outlineLevel="1">
      <c r="A1734" s="18">
        <f t="shared" ref="A1734:E1734" si="1154">A1341</f>
        <v>9.3000000000000007</v>
      </c>
      <c r="B1734" s="372" t="str">
        <f t="shared" si="1154"/>
        <v xml:space="preserve"> Performance improvement of centralised AC plant by reconditioning of cooling tower, various pumps, heat exchangers, etc. at Unit-8, PTPS, Parli V. </v>
      </c>
      <c r="C1734" s="53" t="str">
        <f t="shared" si="1154"/>
        <v>Yet to be approved</v>
      </c>
      <c r="D1734" s="403" t="str">
        <f t="shared" si="1154"/>
        <v>-</v>
      </c>
      <c r="E1734" s="118">
        <f t="shared" si="1154"/>
        <v>0</v>
      </c>
      <c r="F1734" s="404">
        <f t="shared" si="1128"/>
        <v>0</v>
      </c>
      <c r="G1734" s="404">
        <f t="shared" si="1129"/>
        <v>0</v>
      </c>
      <c r="H1734" s="404">
        <f t="shared" si="1130"/>
        <v>0</v>
      </c>
      <c r="I1734" s="404">
        <f>'F4.2'!Y161</f>
        <v>10</v>
      </c>
      <c r="J1734" s="404">
        <f>'F4.2'!AX161</f>
        <v>10</v>
      </c>
      <c r="K1734" s="405"/>
      <c r="L1734" s="405"/>
      <c r="M1734" s="404">
        <f t="shared" si="1125"/>
        <v>10</v>
      </c>
      <c r="N1734" s="404">
        <f t="shared" si="1131"/>
        <v>0</v>
      </c>
    </row>
    <row r="1735" spans="1:14" ht="47.25" hidden="1" outlineLevel="1">
      <c r="A1735" s="271">
        <f t="shared" ref="A1735:E1735" si="1155">A1342</f>
        <v>10</v>
      </c>
      <c r="B1735" s="272" t="str">
        <f t="shared" si="1155"/>
        <v>DPR on Procurement of Control Fluid (HPCF) pump, Lube Oil pump, Emergency Oil pump, Jacking Oil pump, Seal oil pump at Unit-8, PTPS, Parli V.</v>
      </c>
      <c r="C1735" s="53" t="str">
        <f t="shared" si="1155"/>
        <v>Yet to be approved</v>
      </c>
      <c r="D1735" s="403" t="str">
        <f t="shared" si="1155"/>
        <v>-</v>
      </c>
      <c r="E1735" s="118">
        <f t="shared" si="1155"/>
        <v>0</v>
      </c>
      <c r="F1735" s="404">
        <f t="shared" si="1128"/>
        <v>0</v>
      </c>
      <c r="G1735" s="404">
        <f t="shared" si="1129"/>
        <v>0</v>
      </c>
      <c r="H1735" s="404">
        <f t="shared" si="1130"/>
        <v>0</v>
      </c>
      <c r="I1735" s="404">
        <f>'F4.2'!Y162</f>
        <v>0</v>
      </c>
      <c r="J1735" s="404">
        <f>'F4.2'!AX162</f>
        <v>0</v>
      </c>
      <c r="K1735" s="405"/>
      <c r="L1735" s="405"/>
      <c r="M1735" s="404">
        <f t="shared" si="1125"/>
        <v>0</v>
      </c>
      <c r="N1735" s="404">
        <f t="shared" si="1131"/>
        <v>0</v>
      </c>
    </row>
    <row r="1736" spans="1:14" ht="45" hidden="1" outlineLevel="1">
      <c r="A1736" s="18">
        <f t="shared" ref="A1736:E1736" si="1156">A1343</f>
        <v>10.1</v>
      </c>
      <c r="B1736" s="372" t="str">
        <f t="shared" si="1156"/>
        <v>DPR on Procurement of Control Fluid (HPCF) pump, Lube Oil pump, Emergency Oil pump, Jacking Oil pump, Seal oil pump at Unit-8, PTPS, Parli V.</v>
      </c>
      <c r="C1736" s="53" t="str">
        <f t="shared" si="1156"/>
        <v>Yet to be approved</v>
      </c>
      <c r="D1736" s="403" t="str">
        <f t="shared" si="1156"/>
        <v>-</v>
      </c>
      <c r="E1736" s="118">
        <f t="shared" si="1156"/>
        <v>0</v>
      </c>
      <c r="F1736" s="404">
        <f t="shared" si="1128"/>
        <v>0</v>
      </c>
      <c r="G1736" s="404">
        <f t="shared" si="1129"/>
        <v>0</v>
      </c>
      <c r="H1736" s="404">
        <f t="shared" si="1130"/>
        <v>0</v>
      </c>
      <c r="I1736" s="404">
        <f>'F4.2'!Y163</f>
        <v>25</v>
      </c>
      <c r="J1736" s="404">
        <f>'F4.2'!AX163</f>
        <v>25</v>
      </c>
      <c r="K1736" s="405"/>
      <c r="L1736" s="405"/>
      <c r="M1736" s="404">
        <f t="shared" si="1125"/>
        <v>25</v>
      </c>
      <c r="N1736" s="404">
        <f t="shared" si="1131"/>
        <v>0</v>
      </c>
    </row>
    <row r="1737" spans="1:14" ht="47.25" hidden="1" outlineLevel="1">
      <c r="A1737" s="271">
        <f t="shared" ref="A1737:E1737" si="1157">A1344</f>
        <v>11</v>
      </c>
      <c r="B1737" s="272" t="str">
        <f t="shared" si="1157"/>
        <v xml:space="preserve">DPR on Procurement of H2 cooler, BFP coolers, generator exciter cooler, Seal and Lube oil coolers at Unit-8, PTPS, Parli V. </v>
      </c>
      <c r="C1737" s="53" t="str">
        <f t="shared" si="1157"/>
        <v>Yet to be approved</v>
      </c>
      <c r="D1737" s="403" t="str">
        <f t="shared" si="1157"/>
        <v>-</v>
      </c>
      <c r="E1737" s="118">
        <f t="shared" si="1157"/>
        <v>0</v>
      </c>
      <c r="F1737" s="404">
        <f t="shared" si="1128"/>
        <v>0</v>
      </c>
      <c r="G1737" s="404">
        <f t="shared" si="1129"/>
        <v>0</v>
      </c>
      <c r="H1737" s="404">
        <f t="shared" si="1130"/>
        <v>0</v>
      </c>
      <c r="I1737" s="404">
        <f>'F4.2'!Y164</f>
        <v>0</v>
      </c>
      <c r="J1737" s="404">
        <f>'F4.2'!AX164</f>
        <v>0</v>
      </c>
      <c r="K1737" s="405"/>
      <c r="L1737" s="405"/>
      <c r="M1737" s="404">
        <f t="shared" si="1125"/>
        <v>0</v>
      </c>
      <c r="N1737" s="404">
        <f t="shared" si="1131"/>
        <v>0</v>
      </c>
    </row>
    <row r="1738" spans="1:14" ht="30" hidden="1" outlineLevel="1">
      <c r="A1738" s="18">
        <f t="shared" ref="A1738:E1738" si="1158">A1345</f>
        <v>11.1</v>
      </c>
      <c r="B1738" s="372" t="str">
        <f t="shared" si="1158"/>
        <v xml:space="preserve">DPR on Procurement of H2 cooler, BFP coolers, generator exciter cooler, Seal and Lube oil coolers at Unit-8, PTPS, Parli V. </v>
      </c>
      <c r="C1738" s="53" t="str">
        <f t="shared" si="1158"/>
        <v>Yet to be approved</v>
      </c>
      <c r="D1738" s="403" t="str">
        <f t="shared" si="1158"/>
        <v>-</v>
      </c>
      <c r="E1738" s="118">
        <f t="shared" si="1158"/>
        <v>0</v>
      </c>
      <c r="F1738" s="404">
        <f t="shared" si="1128"/>
        <v>0</v>
      </c>
      <c r="G1738" s="404">
        <f t="shared" si="1129"/>
        <v>0</v>
      </c>
      <c r="H1738" s="404">
        <f t="shared" si="1130"/>
        <v>0</v>
      </c>
      <c r="I1738" s="404">
        <f>'F4.2'!Y165</f>
        <v>0</v>
      </c>
      <c r="J1738" s="404">
        <f>'F4.2'!AX165</f>
        <v>0</v>
      </c>
      <c r="K1738" s="405"/>
      <c r="L1738" s="405"/>
      <c r="M1738" s="404">
        <f t="shared" si="1125"/>
        <v>0</v>
      </c>
      <c r="N1738" s="404">
        <f t="shared" si="1131"/>
        <v>0</v>
      </c>
    </row>
    <row r="1739" spans="1:14" ht="63" hidden="1" outlineLevel="1">
      <c r="A1739" s="271">
        <f t="shared" ref="A1739:E1739" si="1159">A1346</f>
        <v>12</v>
      </c>
      <c r="B1739" s="272" t="str">
        <f t="shared" si="1159"/>
        <v>Supply, installation &amp; commissioning of 220V 2140AH,24V 830AH &amp; 710AH, 360V 570AH Mains UPS,110V 110AH AHP PLC , 110V , 103 AH DM plant battery set for unit 8 , NPTPS Parli-V &amp; Procurement of HT motors at U#8</v>
      </c>
      <c r="C1739" s="53" t="str">
        <f t="shared" si="1159"/>
        <v>Yet to be approved</v>
      </c>
      <c r="D1739" s="403" t="str">
        <f t="shared" si="1159"/>
        <v>-</v>
      </c>
      <c r="E1739" s="118">
        <f t="shared" si="1159"/>
        <v>0</v>
      </c>
      <c r="F1739" s="404">
        <f t="shared" si="1128"/>
        <v>0</v>
      </c>
      <c r="G1739" s="404">
        <f t="shared" si="1129"/>
        <v>0</v>
      </c>
      <c r="H1739" s="404">
        <f t="shared" si="1130"/>
        <v>0</v>
      </c>
      <c r="I1739" s="404">
        <f>'F4.2'!Y166</f>
        <v>0</v>
      </c>
      <c r="J1739" s="404">
        <f>'F4.2'!AX166</f>
        <v>0</v>
      </c>
      <c r="K1739" s="405"/>
      <c r="L1739" s="405"/>
      <c r="M1739" s="404">
        <f t="shared" si="1125"/>
        <v>0</v>
      </c>
      <c r="N1739" s="404">
        <f t="shared" si="1131"/>
        <v>0</v>
      </c>
    </row>
    <row r="1740" spans="1:14" ht="45" hidden="1" outlineLevel="1">
      <c r="A1740" s="18">
        <f t="shared" ref="A1740:E1740" si="1160">A1347</f>
        <v>12.1</v>
      </c>
      <c r="B1740" s="372" t="str">
        <f t="shared" si="1160"/>
        <v>Supply, installation &amp; commissioning of 220V 2140AH,24V 830AH &amp; 710AH, 360V 570AH Mains UPS,110V 110AH AHP PLC , 110V , 103 AH DM plant battery set for unit 8 , NPTPS Parli-V</v>
      </c>
      <c r="C1740" s="53" t="str">
        <f t="shared" si="1160"/>
        <v>Yet to be approved</v>
      </c>
      <c r="D1740" s="403" t="str">
        <f t="shared" si="1160"/>
        <v>-</v>
      </c>
      <c r="E1740" s="118">
        <f t="shared" si="1160"/>
        <v>0</v>
      </c>
      <c r="F1740" s="404">
        <f t="shared" si="1128"/>
        <v>0</v>
      </c>
      <c r="G1740" s="404">
        <f t="shared" si="1129"/>
        <v>0</v>
      </c>
      <c r="H1740" s="404">
        <f t="shared" si="1130"/>
        <v>0</v>
      </c>
      <c r="I1740" s="404">
        <f>'F4.2'!Y167</f>
        <v>0</v>
      </c>
      <c r="J1740" s="404">
        <f>'F4.2'!AX167</f>
        <v>0</v>
      </c>
      <c r="K1740" s="405"/>
      <c r="L1740" s="405"/>
      <c r="M1740" s="404">
        <f t="shared" si="1125"/>
        <v>0</v>
      </c>
      <c r="N1740" s="404">
        <f t="shared" si="1131"/>
        <v>0</v>
      </c>
    </row>
    <row r="1741" spans="1:14" hidden="1" outlineLevel="1">
      <c r="A1741" s="18">
        <f t="shared" ref="A1741:E1741" si="1161">A1348</f>
        <v>12.2</v>
      </c>
      <c r="B1741" s="372" t="str">
        <f t="shared" si="1161"/>
        <v>Procurement of HT motors at U#8</v>
      </c>
      <c r="C1741" s="53" t="str">
        <f t="shared" si="1161"/>
        <v>Yet to be approved</v>
      </c>
      <c r="D1741" s="403" t="str">
        <f t="shared" si="1161"/>
        <v>-</v>
      </c>
      <c r="E1741" s="118">
        <f t="shared" si="1161"/>
        <v>0</v>
      </c>
      <c r="F1741" s="404">
        <f t="shared" si="1128"/>
        <v>10</v>
      </c>
      <c r="G1741" s="404">
        <f t="shared" si="1129"/>
        <v>10</v>
      </c>
      <c r="H1741" s="404">
        <f t="shared" si="1130"/>
        <v>0</v>
      </c>
      <c r="I1741" s="404">
        <f>'F4.2'!Y168</f>
        <v>0</v>
      </c>
      <c r="J1741" s="404">
        <f>'F4.2'!AX168</f>
        <v>0</v>
      </c>
      <c r="K1741" s="405"/>
      <c r="L1741" s="405"/>
      <c r="M1741" s="404">
        <f t="shared" si="1125"/>
        <v>0</v>
      </c>
      <c r="N1741" s="404">
        <f t="shared" si="1131"/>
        <v>0</v>
      </c>
    </row>
    <row r="1742" spans="1:14" ht="15.75" hidden="1" outlineLevel="1">
      <c r="A1742" s="271">
        <f t="shared" ref="A1742:E1742" si="1162">A1349</f>
        <v>13</v>
      </c>
      <c r="B1742" s="272" t="str">
        <f t="shared" si="1162"/>
        <v>DPR on various instrumentation &amp; control schemes at U#8</v>
      </c>
      <c r="C1742" s="53" t="str">
        <f t="shared" si="1162"/>
        <v>Yet to be approved</v>
      </c>
      <c r="D1742" s="403" t="str">
        <f t="shared" si="1162"/>
        <v>-</v>
      </c>
      <c r="E1742" s="118">
        <f t="shared" si="1162"/>
        <v>0</v>
      </c>
      <c r="F1742" s="404">
        <f t="shared" si="1128"/>
        <v>0</v>
      </c>
      <c r="G1742" s="404">
        <f t="shared" si="1129"/>
        <v>0</v>
      </c>
      <c r="H1742" s="404">
        <f t="shared" si="1130"/>
        <v>0</v>
      </c>
      <c r="I1742" s="404">
        <f>'F4.2'!Y169</f>
        <v>0</v>
      </c>
      <c r="J1742" s="404">
        <f>'F4.2'!AX169</f>
        <v>0</v>
      </c>
      <c r="K1742" s="405"/>
      <c r="L1742" s="405"/>
      <c r="M1742" s="404">
        <f t="shared" si="1125"/>
        <v>0</v>
      </c>
      <c r="N1742" s="404">
        <f t="shared" si="1131"/>
        <v>0</v>
      </c>
    </row>
    <row r="1743" spans="1:14" hidden="1" outlineLevel="1">
      <c r="A1743" s="18">
        <f t="shared" ref="A1743:E1743" si="1163">A1350</f>
        <v>13.1</v>
      </c>
      <c r="B1743" s="372" t="str">
        <f t="shared" si="1163"/>
        <v>Upgradation of MAX-DNA  DCS system at U#8 (HMI upgradation)</v>
      </c>
      <c r="C1743" s="53" t="str">
        <f t="shared" si="1163"/>
        <v>Yet to be approved</v>
      </c>
      <c r="D1743" s="403" t="str">
        <f t="shared" si="1163"/>
        <v>-</v>
      </c>
      <c r="E1743" s="118">
        <f t="shared" si="1163"/>
        <v>0</v>
      </c>
      <c r="F1743" s="404">
        <f t="shared" si="1128"/>
        <v>6.81</v>
      </c>
      <c r="G1743" s="404">
        <f t="shared" si="1129"/>
        <v>6.81</v>
      </c>
      <c r="H1743" s="404">
        <f t="shared" si="1130"/>
        <v>0</v>
      </c>
      <c r="I1743" s="404">
        <f>'F4.2'!Y170</f>
        <v>0</v>
      </c>
      <c r="J1743" s="404">
        <f>'F4.2'!AX170</f>
        <v>0</v>
      </c>
      <c r="K1743" s="405"/>
      <c r="L1743" s="405"/>
      <c r="M1743" s="404">
        <f t="shared" si="1125"/>
        <v>0</v>
      </c>
      <c r="N1743" s="404">
        <f t="shared" si="1131"/>
        <v>0</v>
      </c>
    </row>
    <row r="1744" spans="1:14" ht="45" hidden="1" outlineLevel="1">
      <c r="A1744" s="18">
        <f t="shared" ref="A1744:E1744" si="1164">A1351</f>
        <v>13.2</v>
      </c>
      <c r="B1744" s="372" t="str">
        <f t="shared" si="1164"/>
        <v>Upgradation of existing Pcal system with plant performance analysis diagnostic and optimization system (PADO) at Unit  8 New Parli TPS</v>
      </c>
      <c r="C1744" s="53" t="str">
        <f t="shared" si="1164"/>
        <v>Yet to be approved</v>
      </c>
      <c r="D1744" s="403" t="str">
        <f t="shared" si="1164"/>
        <v>-</v>
      </c>
      <c r="E1744" s="118">
        <f t="shared" si="1164"/>
        <v>0</v>
      </c>
      <c r="F1744" s="404">
        <f t="shared" si="1128"/>
        <v>1.4</v>
      </c>
      <c r="G1744" s="404">
        <f t="shared" si="1129"/>
        <v>1.4</v>
      </c>
      <c r="H1744" s="404">
        <f t="shared" si="1130"/>
        <v>0</v>
      </c>
      <c r="I1744" s="404">
        <f>'F4.2'!Y171</f>
        <v>0</v>
      </c>
      <c r="J1744" s="404">
        <f>'F4.2'!AX171</f>
        <v>0</v>
      </c>
      <c r="K1744" s="405"/>
      <c r="L1744" s="405"/>
      <c r="M1744" s="404">
        <f t="shared" si="1125"/>
        <v>0</v>
      </c>
      <c r="N1744" s="404">
        <f t="shared" si="1131"/>
        <v>0</v>
      </c>
    </row>
    <row r="1745" spans="1:14" hidden="1" outlineLevel="1">
      <c r="A1745" s="18">
        <f t="shared" ref="A1745:E1745" si="1165">A1352</f>
        <v>13.3</v>
      </c>
      <c r="B1745" s="372" t="str">
        <f t="shared" si="1165"/>
        <v xml:space="preserve"> Upgradation of coal feeder for I&amp;C Unit8 PTPS Parli V.</v>
      </c>
      <c r="C1745" s="53" t="str">
        <f t="shared" si="1165"/>
        <v>Yet to be approved</v>
      </c>
      <c r="D1745" s="403" t="str">
        <f t="shared" si="1165"/>
        <v>-</v>
      </c>
      <c r="E1745" s="118">
        <f t="shared" si="1165"/>
        <v>0</v>
      </c>
      <c r="F1745" s="404">
        <f t="shared" si="1128"/>
        <v>0</v>
      </c>
      <c r="G1745" s="404">
        <f t="shared" si="1129"/>
        <v>0</v>
      </c>
      <c r="H1745" s="404">
        <f t="shared" si="1130"/>
        <v>0</v>
      </c>
      <c r="I1745" s="404">
        <f>'F4.2'!Y172</f>
        <v>1.5</v>
      </c>
      <c r="J1745" s="404">
        <f>'F4.2'!AX172</f>
        <v>1.5</v>
      </c>
      <c r="K1745" s="405"/>
      <c r="L1745" s="405"/>
      <c r="M1745" s="404">
        <f t="shared" si="1125"/>
        <v>1.5</v>
      </c>
      <c r="N1745" s="404">
        <f t="shared" si="1131"/>
        <v>0</v>
      </c>
    </row>
    <row r="1746" spans="1:14" ht="30" hidden="1" outlineLevel="1">
      <c r="A1746" s="18">
        <f t="shared" ref="A1746:E1746" si="1166">A1353</f>
        <v>13.4</v>
      </c>
      <c r="B1746" s="372" t="str">
        <f t="shared" si="1166"/>
        <v>Procurement of smart control positioner at I&amp;C Unit8 PTPS Parli V.</v>
      </c>
      <c r="C1746" s="53" t="str">
        <f t="shared" si="1166"/>
        <v>Yet to be approved</v>
      </c>
      <c r="D1746" s="403" t="str">
        <f t="shared" si="1166"/>
        <v>-</v>
      </c>
      <c r="E1746" s="118">
        <f t="shared" si="1166"/>
        <v>0</v>
      </c>
      <c r="F1746" s="404">
        <f t="shared" si="1128"/>
        <v>0</v>
      </c>
      <c r="G1746" s="404">
        <f t="shared" si="1129"/>
        <v>0</v>
      </c>
      <c r="H1746" s="404">
        <f t="shared" si="1130"/>
        <v>0</v>
      </c>
      <c r="I1746" s="404">
        <f>'F4.2'!Y173</f>
        <v>0.95</v>
      </c>
      <c r="J1746" s="404">
        <f>'F4.2'!AX173</f>
        <v>0.95</v>
      </c>
      <c r="K1746" s="405"/>
      <c r="L1746" s="405"/>
      <c r="M1746" s="404">
        <f t="shared" si="1125"/>
        <v>0.95</v>
      </c>
      <c r="N1746" s="404">
        <f t="shared" si="1131"/>
        <v>0</v>
      </c>
    </row>
    <row r="1747" spans="1:14" hidden="1" outlineLevel="1">
      <c r="A1747" s="18">
        <f t="shared" ref="A1747:E1748" si="1167">A1354</f>
        <v>13.5</v>
      </c>
      <c r="B1747" s="372" t="str">
        <f t="shared" si="1167"/>
        <v>Upgradation Electronic control drive for I&amp;C Unit8 PTPS Parli V.</v>
      </c>
      <c r="C1747" s="53" t="str">
        <f t="shared" si="1167"/>
        <v>Yet to be approved</v>
      </c>
      <c r="D1747" s="403" t="str">
        <f t="shared" si="1167"/>
        <v>-</v>
      </c>
      <c r="E1747" s="118">
        <f t="shared" si="1167"/>
        <v>0</v>
      </c>
      <c r="F1747" s="404">
        <f t="shared" si="1128"/>
        <v>0</v>
      </c>
      <c r="G1747" s="404">
        <f t="shared" si="1129"/>
        <v>0</v>
      </c>
      <c r="H1747" s="404">
        <f t="shared" si="1130"/>
        <v>0</v>
      </c>
      <c r="I1747" s="404">
        <f>'F4.2'!Y174</f>
        <v>3.05</v>
      </c>
      <c r="J1747" s="404">
        <f>'F4.2'!AX174</f>
        <v>3.05</v>
      </c>
      <c r="K1747" s="405"/>
      <c r="L1747" s="405"/>
      <c r="M1747" s="404">
        <f t="shared" si="1125"/>
        <v>3.05</v>
      </c>
      <c r="N1747" s="404">
        <f t="shared" si="1131"/>
        <v>0</v>
      </c>
    </row>
    <row r="1748" spans="1:14" ht="30" hidden="1" outlineLevel="1">
      <c r="A1748" s="18">
        <f t="shared" si="1167"/>
        <v>13.6</v>
      </c>
      <c r="B1748" s="372" t="str">
        <f t="shared" si="1167"/>
        <v>Upgradation of turbovisory &amp; vibration monitoring system control panel.</v>
      </c>
      <c r="C1748" s="53" t="str">
        <f t="shared" si="1167"/>
        <v>Yet to be approved</v>
      </c>
      <c r="D1748" s="403" t="str">
        <f t="shared" si="1167"/>
        <v>-</v>
      </c>
      <c r="E1748" s="118">
        <f t="shared" si="1167"/>
        <v>0</v>
      </c>
      <c r="F1748" s="404">
        <f t="shared" si="1128"/>
        <v>0</v>
      </c>
      <c r="G1748" s="404">
        <f t="shared" si="1129"/>
        <v>0</v>
      </c>
      <c r="H1748" s="404">
        <f t="shared" ref="H1748" si="1168">F1748-G1748</f>
        <v>0</v>
      </c>
      <c r="I1748" s="404">
        <f>'F4.2'!Y175</f>
        <v>2</v>
      </c>
      <c r="J1748" s="404">
        <f>'F4.2'!AX175</f>
        <v>2</v>
      </c>
      <c r="K1748" s="405"/>
      <c r="L1748" s="405"/>
      <c r="M1748" s="404">
        <f t="shared" ref="M1748" si="1169">SUM(J1748:L1748)</f>
        <v>2</v>
      </c>
      <c r="N1748" s="404">
        <f t="shared" ref="N1748" si="1170">H1748+I1748-M1748</f>
        <v>0</v>
      </c>
    </row>
    <row r="1749" spans="1:14" ht="47.25" hidden="1" outlineLevel="1">
      <c r="A1749" s="271">
        <f t="shared" ref="A1749:E1749" si="1171">A1356</f>
        <v>14</v>
      </c>
      <c r="B1749" s="272" t="str">
        <f t="shared" si="1171"/>
        <v>Performance improvement by system up gradation  at CHP &amp; DPR for normalization and stabilization of coal handling plant performance at Parli TPS</v>
      </c>
      <c r="C1749" s="53" t="str">
        <f t="shared" si="1171"/>
        <v>Yet to be approved</v>
      </c>
      <c r="D1749" s="403" t="str">
        <f t="shared" si="1171"/>
        <v>-</v>
      </c>
      <c r="E1749" s="118">
        <f t="shared" si="1171"/>
        <v>0</v>
      </c>
      <c r="F1749" s="404">
        <f t="shared" si="1128"/>
        <v>0</v>
      </c>
      <c r="G1749" s="404">
        <f t="shared" si="1129"/>
        <v>0</v>
      </c>
      <c r="H1749" s="404">
        <f t="shared" si="1130"/>
        <v>0</v>
      </c>
      <c r="I1749" s="404">
        <f>'F4.2'!Y176</f>
        <v>0</v>
      </c>
      <c r="J1749" s="404">
        <f>'F4.2'!AX176</f>
        <v>0</v>
      </c>
      <c r="K1749" s="405"/>
      <c r="L1749" s="405"/>
      <c r="M1749" s="404">
        <f t="shared" si="1125"/>
        <v>0</v>
      </c>
      <c r="N1749" s="404">
        <f t="shared" si="1131"/>
        <v>0</v>
      </c>
    </row>
    <row r="1750" spans="1:14" ht="45" hidden="1" outlineLevel="1">
      <c r="A1750" s="18">
        <f t="shared" ref="A1750:E1750" si="1172">A1357</f>
        <v>14.1</v>
      </c>
      <c r="B1750" s="372" t="str">
        <f t="shared" si="1172"/>
        <v xml:space="preserve">Supply and Commissioning of Energy Efficient Evaporative Cooling System for Control Panel &amp; Breaker room of CHP Unit-8   For  PARLI TPS </v>
      </c>
      <c r="C1750" s="53" t="str">
        <f t="shared" si="1172"/>
        <v>Yet to be approved</v>
      </c>
      <c r="D1750" s="403" t="str">
        <f t="shared" si="1172"/>
        <v>-</v>
      </c>
      <c r="E1750" s="118">
        <f t="shared" si="1172"/>
        <v>0</v>
      </c>
      <c r="F1750" s="404">
        <f t="shared" si="1128"/>
        <v>1.38</v>
      </c>
      <c r="G1750" s="404">
        <f t="shared" si="1129"/>
        <v>1.38</v>
      </c>
      <c r="H1750" s="404">
        <f t="shared" si="1130"/>
        <v>0</v>
      </c>
      <c r="I1750" s="404">
        <f>'F4.2'!Y177</f>
        <v>0</v>
      </c>
      <c r="J1750" s="404">
        <f>'F4.2'!AX177</f>
        <v>0</v>
      </c>
      <c r="K1750" s="405"/>
      <c r="L1750" s="405"/>
      <c r="M1750" s="404">
        <f t="shared" si="1125"/>
        <v>0</v>
      </c>
      <c r="N1750" s="404">
        <f t="shared" si="1131"/>
        <v>0</v>
      </c>
    </row>
    <row r="1751" spans="1:14" ht="30" hidden="1" outlineLevel="1">
      <c r="A1751" s="18">
        <f t="shared" ref="A1751:E1751" si="1173">A1358</f>
        <v>14.2</v>
      </c>
      <c r="B1751" s="372" t="str">
        <f t="shared" si="1173"/>
        <v>Supply and commissioning of Suspended Magnets for U-8 CHP NPTPS</v>
      </c>
      <c r="C1751" s="53" t="str">
        <f t="shared" si="1173"/>
        <v>Yet to be approved</v>
      </c>
      <c r="D1751" s="403" t="str">
        <f t="shared" si="1173"/>
        <v>-</v>
      </c>
      <c r="E1751" s="118">
        <f t="shared" si="1173"/>
        <v>0</v>
      </c>
      <c r="F1751" s="404">
        <f t="shared" si="1128"/>
        <v>3.3</v>
      </c>
      <c r="G1751" s="404">
        <f t="shared" si="1129"/>
        <v>3.3</v>
      </c>
      <c r="H1751" s="404">
        <f t="shared" si="1130"/>
        <v>0</v>
      </c>
      <c r="I1751" s="404">
        <f>'F4.2'!Y178</f>
        <v>0</v>
      </c>
      <c r="J1751" s="404">
        <f>'F4.2'!AX178</f>
        <v>0</v>
      </c>
      <c r="K1751" s="405"/>
      <c r="L1751" s="405"/>
      <c r="M1751" s="404">
        <f t="shared" si="1125"/>
        <v>0</v>
      </c>
      <c r="N1751" s="404">
        <f t="shared" si="1131"/>
        <v>0</v>
      </c>
    </row>
    <row r="1752" spans="1:14" ht="30" hidden="1" outlineLevel="1">
      <c r="A1752" s="18">
        <f t="shared" ref="A1752:E1752" si="1174">A1359</f>
        <v>14.3</v>
      </c>
      <c r="B1752" s="372" t="str">
        <f t="shared" si="1174"/>
        <v>Stacker-reclaimer Bucket wheel drive modification work of U- 8 CHP</v>
      </c>
      <c r="C1752" s="53" t="str">
        <f t="shared" si="1174"/>
        <v>Yet to be approved</v>
      </c>
      <c r="D1752" s="403" t="str">
        <f t="shared" si="1174"/>
        <v>-</v>
      </c>
      <c r="E1752" s="118">
        <f t="shared" si="1174"/>
        <v>0</v>
      </c>
      <c r="F1752" s="404">
        <f t="shared" si="1128"/>
        <v>3.32</v>
      </c>
      <c r="G1752" s="404">
        <f t="shared" si="1129"/>
        <v>3.32</v>
      </c>
      <c r="H1752" s="404">
        <f t="shared" si="1130"/>
        <v>0</v>
      </c>
      <c r="I1752" s="404">
        <f>'F4.2'!Y179</f>
        <v>0</v>
      </c>
      <c r="J1752" s="404">
        <f>'F4.2'!AX179</f>
        <v>0</v>
      </c>
      <c r="K1752" s="405"/>
      <c r="L1752" s="405"/>
      <c r="M1752" s="404">
        <f t="shared" si="1125"/>
        <v>0</v>
      </c>
      <c r="N1752" s="404">
        <f t="shared" si="1131"/>
        <v>0</v>
      </c>
    </row>
    <row r="1753" spans="1:14" ht="30" hidden="1" outlineLevel="1">
      <c r="A1753" s="18">
        <f t="shared" ref="A1753:E1753" si="1175">A1360</f>
        <v>14.4</v>
      </c>
      <c r="B1753" s="372" t="str">
        <f t="shared" si="1175"/>
        <v>Apron feeder drive modification from Hydraulic to Electro-Mechanical at CHP U-8  NPTPS</v>
      </c>
      <c r="C1753" s="53" t="str">
        <f t="shared" si="1175"/>
        <v>Yet to be approved</v>
      </c>
      <c r="D1753" s="403" t="str">
        <f t="shared" si="1175"/>
        <v>-</v>
      </c>
      <c r="E1753" s="118">
        <f t="shared" si="1175"/>
        <v>0</v>
      </c>
      <c r="F1753" s="404">
        <f t="shared" si="1128"/>
        <v>4.0199999999999996</v>
      </c>
      <c r="G1753" s="404">
        <f t="shared" si="1129"/>
        <v>4.0199999999999996</v>
      </c>
      <c r="H1753" s="404">
        <f t="shared" si="1130"/>
        <v>0</v>
      </c>
      <c r="I1753" s="404">
        <f>'F4.2'!Y180</f>
        <v>0</v>
      </c>
      <c r="J1753" s="404">
        <f>'F4.2'!AX180</f>
        <v>0</v>
      </c>
      <c r="K1753" s="405"/>
      <c r="L1753" s="405"/>
      <c r="M1753" s="404">
        <f t="shared" si="1125"/>
        <v>0</v>
      </c>
      <c r="N1753" s="404">
        <f t="shared" si="1131"/>
        <v>0</v>
      </c>
    </row>
    <row r="1754" spans="1:14" hidden="1" outlineLevel="1">
      <c r="A1754" s="18">
        <f t="shared" ref="A1754:E1754" si="1176">A1361</f>
        <v>14.5</v>
      </c>
      <c r="B1754" s="372" t="str">
        <f t="shared" si="1176"/>
        <v>Procurement of U-8 W/T Major spares</v>
      </c>
      <c r="C1754" s="53" t="str">
        <f t="shared" si="1176"/>
        <v>Yet to be approved</v>
      </c>
      <c r="D1754" s="403" t="str">
        <f t="shared" si="1176"/>
        <v>-</v>
      </c>
      <c r="E1754" s="118">
        <f t="shared" si="1176"/>
        <v>0</v>
      </c>
      <c r="F1754" s="404">
        <f t="shared" si="1128"/>
        <v>0</v>
      </c>
      <c r="G1754" s="404">
        <f t="shared" si="1129"/>
        <v>0</v>
      </c>
      <c r="H1754" s="404">
        <f t="shared" si="1130"/>
        <v>0</v>
      </c>
      <c r="I1754" s="404">
        <f>'F4.2'!Y181</f>
        <v>10</v>
      </c>
      <c r="J1754" s="404">
        <f>'F4.2'!AX181</f>
        <v>10</v>
      </c>
      <c r="K1754" s="405"/>
      <c r="L1754" s="405"/>
      <c r="M1754" s="404">
        <f t="shared" si="1125"/>
        <v>10</v>
      </c>
      <c r="N1754" s="404">
        <f t="shared" si="1131"/>
        <v>0</v>
      </c>
    </row>
    <row r="1755" spans="1:14" hidden="1" outlineLevel="1">
      <c r="A1755" s="18">
        <f t="shared" ref="A1755:E1755" si="1177">A1362</f>
        <v>14.6</v>
      </c>
      <c r="B1755" s="372" t="str">
        <f t="shared" si="1177"/>
        <v>Provision of Soft starter / VFD for Various conveyor</v>
      </c>
      <c r="C1755" s="53" t="str">
        <f t="shared" si="1177"/>
        <v>Yet to be approved</v>
      </c>
      <c r="D1755" s="403" t="str">
        <f t="shared" si="1177"/>
        <v>-</v>
      </c>
      <c r="E1755" s="118">
        <f t="shared" si="1177"/>
        <v>0</v>
      </c>
      <c r="F1755" s="404">
        <f t="shared" si="1128"/>
        <v>0</v>
      </c>
      <c r="G1755" s="404">
        <f t="shared" si="1129"/>
        <v>0</v>
      </c>
      <c r="H1755" s="404">
        <f t="shared" si="1130"/>
        <v>0</v>
      </c>
      <c r="I1755" s="404">
        <f>'F4.2'!Y182</f>
        <v>8</v>
      </c>
      <c r="J1755" s="404">
        <f>'F4.2'!AX182</f>
        <v>8</v>
      </c>
      <c r="K1755" s="405"/>
      <c r="L1755" s="405"/>
      <c r="M1755" s="404">
        <f t="shared" si="1125"/>
        <v>8</v>
      </c>
      <c r="N1755" s="404">
        <f t="shared" si="1131"/>
        <v>0</v>
      </c>
    </row>
    <row r="1756" spans="1:14" hidden="1" outlineLevel="1">
      <c r="A1756" s="18">
        <f t="shared" ref="A1756:E1756" si="1178">A1363</f>
        <v>14.7</v>
      </c>
      <c r="B1756" s="372" t="str">
        <f t="shared" si="1178"/>
        <v>TP-3 chute modification at U-8 CHP.</v>
      </c>
      <c r="C1756" s="53" t="str">
        <f t="shared" si="1178"/>
        <v>Yet to be approved</v>
      </c>
      <c r="D1756" s="403" t="str">
        <f t="shared" si="1178"/>
        <v>-</v>
      </c>
      <c r="E1756" s="118">
        <f t="shared" si="1178"/>
        <v>0</v>
      </c>
      <c r="F1756" s="404">
        <f t="shared" si="1128"/>
        <v>0</v>
      </c>
      <c r="G1756" s="404">
        <f t="shared" si="1129"/>
        <v>0</v>
      </c>
      <c r="H1756" s="404">
        <f t="shared" si="1130"/>
        <v>0</v>
      </c>
      <c r="I1756" s="404">
        <f>'F4.2'!Y183</f>
        <v>3</v>
      </c>
      <c r="J1756" s="404">
        <f>'F4.2'!AX183</f>
        <v>3</v>
      </c>
      <c r="K1756" s="405"/>
      <c r="L1756" s="405"/>
      <c r="M1756" s="404">
        <f t="shared" si="1125"/>
        <v>3</v>
      </c>
      <c r="N1756" s="404">
        <f t="shared" si="1131"/>
        <v>0</v>
      </c>
    </row>
    <row r="1757" spans="1:14" ht="30" hidden="1" outlineLevel="1">
      <c r="A1757" s="18">
        <f t="shared" ref="A1757:E1757" si="1179">A1364</f>
        <v>14.8</v>
      </c>
      <c r="B1757" s="372" t="str">
        <f t="shared" si="1179"/>
        <v>Design, supply and commissioning of solar operated lighting system in CHP  U-8.</v>
      </c>
      <c r="C1757" s="53" t="str">
        <f t="shared" si="1179"/>
        <v>Yet to be approved</v>
      </c>
      <c r="D1757" s="403" t="str">
        <f t="shared" si="1179"/>
        <v>-</v>
      </c>
      <c r="E1757" s="118">
        <f t="shared" si="1179"/>
        <v>0</v>
      </c>
      <c r="F1757" s="404">
        <f t="shared" si="1128"/>
        <v>0</v>
      </c>
      <c r="G1757" s="404">
        <f t="shared" si="1129"/>
        <v>0</v>
      </c>
      <c r="H1757" s="404">
        <f t="shared" si="1130"/>
        <v>0</v>
      </c>
      <c r="I1757" s="404">
        <f>'F4.2'!Y184</f>
        <v>15</v>
      </c>
      <c r="J1757" s="404">
        <f>'F4.2'!AX184</f>
        <v>15</v>
      </c>
      <c r="K1757" s="405"/>
      <c r="L1757" s="405"/>
      <c r="M1757" s="404">
        <f t="shared" si="1125"/>
        <v>15</v>
      </c>
      <c r="N1757" s="404">
        <f t="shared" si="1131"/>
        <v>0</v>
      </c>
    </row>
    <row r="1758" spans="1:14" hidden="1" outlineLevel="1">
      <c r="A1758" s="18">
        <f t="shared" ref="A1758:E1758" si="1180">A1365</f>
        <v>14.9</v>
      </c>
      <c r="B1758" s="372" t="str">
        <f t="shared" si="1180"/>
        <v xml:space="preserve"> Installation of CCTV survillance system alongwith all conveyors.</v>
      </c>
      <c r="C1758" s="53" t="str">
        <f t="shared" si="1180"/>
        <v>Yet to be approved</v>
      </c>
      <c r="D1758" s="403" t="str">
        <f t="shared" si="1180"/>
        <v>-</v>
      </c>
      <c r="E1758" s="118">
        <f t="shared" si="1180"/>
        <v>0</v>
      </c>
      <c r="F1758" s="404">
        <f t="shared" si="1128"/>
        <v>0</v>
      </c>
      <c r="G1758" s="404">
        <f t="shared" si="1129"/>
        <v>0</v>
      </c>
      <c r="H1758" s="404">
        <f t="shared" si="1130"/>
        <v>0</v>
      </c>
      <c r="I1758" s="404">
        <f>'F4.2'!Y185</f>
        <v>4</v>
      </c>
      <c r="J1758" s="404">
        <f>'F4.2'!AX185</f>
        <v>4</v>
      </c>
      <c r="K1758" s="405"/>
      <c r="L1758" s="405"/>
      <c r="M1758" s="404">
        <f t="shared" si="1125"/>
        <v>4</v>
      </c>
      <c r="N1758" s="404">
        <f t="shared" si="1131"/>
        <v>0</v>
      </c>
    </row>
    <row r="1759" spans="1:14" ht="31.5" hidden="1" outlineLevel="1">
      <c r="A1759" s="271">
        <f t="shared" ref="A1759:E1759" si="1181">A1366</f>
        <v>15</v>
      </c>
      <c r="B1759" s="272" t="str">
        <f t="shared" si="1181"/>
        <v>DPR for maximiation of Coal Handling Plant efficiency &amp; DPR on life enhancement of Coal Handling Plant</v>
      </c>
      <c r="C1759" s="53" t="str">
        <f t="shared" si="1181"/>
        <v>Yet to be approved</v>
      </c>
      <c r="D1759" s="403" t="str">
        <f t="shared" si="1181"/>
        <v>-</v>
      </c>
      <c r="E1759" s="118">
        <f t="shared" si="1181"/>
        <v>0</v>
      </c>
      <c r="F1759" s="404">
        <f t="shared" si="1128"/>
        <v>0</v>
      </c>
      <c r="G1759" s="404">
        <f t="shared" si="1129"/>
        <v>0</v>
      </c>
      <c r="H1759" s="404">
        <f t="shared" si="1130"/>
        <v>0</v>
      </c>
      <c r="I1759" s="404">
        <f>'F4.2'!Y186</f>
        <v>0</v>
      </c>
      <c r="J1759" s="404">
        <f>'F4.2'!AX186</f>
        <v>0</v>
      </c>
      <c r="K1759" s="405"/>
      <c r="L1759" s="405"/>
      <c r="M1759" s="404">
        <f t="shared" si="1125"/>
        <v>0</v>
      </c>
      <c r="N1759" s="404">
        <f t="shared" si="1131"/>
        <v>0</v>
      </c>
    </row>
    <row r="1760" spans="1:14" hidden="1" outlineLevel="1">
      <c r="A1760" s="18">
        <f t="shared" ref="A1760:E1760" si="1182">A1367</f>
        <v>15.1</v>
      </c>
      <c r="B1760" s="372" t="str">
        <f t="shared" si="1182"/>
        <v>W/T control room &amp; bunker house battery &amp; UPS upgradation</v>
      </c>
      <c r="C1760" s="53" t="str">
        <f t="shared" si="1182"/>
        <v>Yet to be approved</v>
      </c>
      <c r="D1760" s="403" t="str">
        <f t="shared" si="1182"/>
        <v>-</v>
      </c>
      <c r="E1760" s="118">
        <f t="shared" si="1182"/>
        <v>0</v>
      </c>
      <c r="F1760" s="404">
        <f t="shared" si="1128"/>
        <v>0</v>
      </c>
      <c r="G1760" s="404">
        <f t="shared" si="1129"/>
        <v>0</v>
      </c>
      <c r="H1760" s="404">
        <f t="shared" si="1130"/>
        <v>0</v>
      </c>
      <c r="I1760" s="404">
        <f>'F4.2'!Y187</f>
        <v>0</v>
      </c>
      <c r="J1760" s="404">
        <f>'F4.2'!AX187</f>
        <v>0</v>
      </c>
      <c r="K1760" s="405"/>
      <c r="L1760" s="405"/>
      <c r="M1760" s="404">
        <f t="shared" si="1125"/>
        <v>0</v>
      </c>
      <c r="N1760" s="404">
        <f t="shared" si="1131"/>
        <v>0</v>
      </c>
    </row>
    <row r="1761" spans="1:14" ht="30" hidden="1" outlineLevel="1">
      <c r="A1761" s="18">
        <f t="shared" ref="A1761:E1761" si="1183">A1368</f>
        <v>15.2</v>
      </c>
      <c r="B1761" s="372" t="str">
        <f t="shared" si="1183"/>
        <v>Refurbishment of  conveyor no. 2 A/B &amp; 6 A/B drive system of CHP U-8 TPS Parli.</v>
      </c>
      <c r="C1761" s="53" t="str">
        <f t="shared" si="1183"/>
        <v>Yet to be approved</v>
      </c>
      <c r="D1761" s="403" t="str">
        <f t="shared" si="1183"/>
        <v>-</v>
      </c>
      <c r="E1761" s="118">
        <f t="shared" si="1183"/>
        <v>0</v>
      </c>
      <c r="F1761" s="404">
        <f t="shared" si="1128"/>
        <v>0</v>
      </c>
      <c r="G1761" s="404">
        <f t="shared" si="1129"/>
        <v>0</v>
      </c>
      <c r="H1761" s="404">
        <f t="shared" si="1130"/>
        <v>0</v>
      </c>
      <c r="I1761" s="404">
        <f>'F4.2'!Y188</f>
        <v>0</v>
      </c>
      <c r="J1761" s="404">
        <f>'F4.2'!AX188</f>
        <v>0</v>
      </c>
      <c r="K1761" s="405"/>
      <c r="L1761" s="405"/>
      <c r="M1761" s="404">
        <f t="shared" si="1125"/>
        <v>0</v>
      </c>
      <c r="N1761" s="404">
        <f t="shared" si="1131"/>
        <v>0</v>
      </c>
    </row>
    <row r="1762" spans="1:14" hidden="1" outlineLevel="1">
      <c r="A1762" s="18">
        <f t="shared" ref="A1762:E1762" si="1184">A1369</f>
        <v>15.3</v>
      </c>
      <c r="B1762" s="372" t="str">
        <f t="shared" si="1184"/>
        <v>Provision of Soft starter / VFD for Various conveyor</v>
      </c>
      <c r="C1762" s="53" t="str">
        <f t="shared" si="1184"/>
        <v>Yet to be approved</v>
      </c>
      <c r="D1762" s="403" t="str">
        <f t="shared" si="1184"/>
        <v>-</v>
      </c>
      <c r="E1762" s="118">
        <f t="shared" si="1184"/>
        <v>0</v>
      </c>
      <c r="F1762" s="404">
        <f t="shared" si="1128"/>
        <v>0</v>
      </c>
      <c r="G1762" s="404">
        <f t="shared" si="1129"/>
        <v>0</v>
      </c>
      <c r="H1762" s="404">
        <f t="shared" si="1130"/>
        <v>0</v>
      </c>
      <c r="I1762" s="404">
        <f>'F4.2'!Y189</f>
        <v>0</v>
      </c>
      <c r="J1762" s="404">
        <f>'F4.2'!AX189</f>
        <v>0</v>
      </c>
      <c r="K1762" s="405"/>
      <c r="L1762" s="405"/>
      <c r="M1762" s="404">
        <f t="shared" si="1125"/>
        <v>0</v>
      </c>
      <c r="N1762" s="404">
        <f t="shared" si="1131"/>
        <v>0</v>
      </c>
    </row>
    <row r="1763" spans="1:14" hidden="1" outlineLevel="1">
      <c r="A1763" s="18">
        <f t="shared" ref="A1763:E1763" si="1185">A1370</f>
        <v>15.4</v>
      </c>
      <c r="B1763" s="372" t="str">
        <f t="shared" si="1185"/>
        <v>Procurement &amp; installation of Belt tear detection system</v>
      </c>
      <c r="C1763" s="53" t="str">
        <f t="shared" si="1185"/>
        <v>Yet to be approved</v>
      </c>
      <c r="D1763" s="403" t="str">
        <f t="shared" si="1185"/>
        <v>-</v>
      </c>
      <c r="E1763" s="118">
        <f t="shared" si="1185"/>
        <v>0</v>
      </c>
      <c r="F1763" s="404">
        <f t="shared" si="1128"/>
        <v>0</v>
      </c>
      <c r="G1763" s="404">
        <f t="shared" si="1129"/>
        <v>0</v>
      </c>
      <c r="H1763" s="404">
        <f t="shared" si="1130"/>
        <v>0</v>
      </c>
      <c r="I1763" s="404">
        <f>'F4.2'!Y190</f>
        <v>0</v>
      </c>
      <c r="J1763" s="404">
        <f>'F4.2'!AX190</f>
        <v>0</v>
      </c>
      <c r="K1763" s="405"/>
      <c r="L1763" s="405"/>
      <c r="M1763" s="404">
        <f t="shared" si="1125"/>
        <v>0</v>
      </c>
      <c r="N1763" s="404">
        <f t="shared" si="1131"/>
        <v>0</v>
      </c>
    </row>
    <row r="1764" spans="1:14" hidden="1" outlineLevel="1">
      <c r="A1764" s="18">
        <f t="shared" ref="A1764:E1764" si="1186">A1371</f>
        <v>15.5</v>
      </c>
      <c r="B1764" s="372" t="str">
        <f t="shared" si="1186"/>
        <v>Conveyor gravity takeup infrastructure strengthening work</v>
      </c>
      <c r="C1764" s="53" t="str">
        <f t="shared" si="1186"/>
        <v>Yet to be approved</v>
      </c>
      <c r="D1764" s="403" t="str">
        <f t="shared" si="1186"/>
        <v>-</v>
      </c>
      <c r="E1764" s="118">
        <f t="shared" si="1186"/>
        <v>0</v>
      </c>
      <c r="F1764" s="404">
        <f t="shared" si="1128"/>
        <v>0</v>
      </c>
      <c r="G1764" s="404">
        <f t="shared" si="1129"/>
        <v>0</v>
      </c>
      <c r="H1764" s="404">
        <f t="shared" si="1130"/>
        <v>0</v>
      </c>
      <c r="I1764" s="404">
        <f>'F4.2'!Y191</f>
        <v>0</v>
      </c>
      <c r="J1764" s="404">
        <f>'F4.2'!AX191</f>
        <v>0</v>
      </c>
      <c r="K1764" s="405"/>
      <c r="L1764" s="405"/>
      <c r="M1764" s="404">
        <f t="shared" si="1125"/>
        <v>0</v>
      </c>
      <c r="N1764" s="404">
        <f t="shared" si="1131"/>
        <v>0</v>
      </c>
    </row>
    <row r="1765" spans="1:14" ht="30" hidden="1" outlineLevel="1">
      <c r="A1765" s="18">
        <f t="shared" ref="A1765:E1765" si="1187">A1372</f>
        <v>15.6</v>
      </c>
      <c r="B1765" s="372" t="str">
        <f t="shared" si="1187"/>
        <v>U-8 CHP apron feeder-I to Conveyor 1 A/B chute modification work .</v>
      </c>
      <c r="C1765" s="53" t="str">
        <f t="shared" si="1187"/>
        <v>Yet to be approved</v>
      </c>
      <c r="D1765" s="403" t="str">
        <f t="shared" si="1187"/>
        <v>-</v>
      </c>
      <c r="E1765" s="118">
        <f t="shared" si="1187"/>
        <v>0</v>
      </c>
      <c r="F1765" s="404">
        <f t="shared" si="1128"/>
        <v>0</v>
      </c>
      <c r="G1765" s="404">
        <f t="shared" si="1129"/>
        <v>0</v>
      </c>
      <c r="H1765" s="404">
        <f t="shared" si="1130"/>
        <v>0</v>
      </c>
      <c r="I1765" s="404">
        <f>'F4.2'!Y192</f>
        <v>0</v>
      </c>
      <c r="J1765" s="404">
        <f>'F4.2'!AX192</f>
        <v>0</v>
      </c>
      <c r="K1765" s="405"/>
      <c r="L1765" s="405"/>
      <c r="M1765" s="404">
        <f t="shared" si="1125"/>
        <v>0</v>
      </c>
      <c r="N1765" s="404">
        <f t="shared" si="1131"/>
        <v>0</v>
      </c>
    </row>
    <row r="1766" spans="1:14" ht="15.75" hidden="1" outlineLevel="1">
      <c r="A1766" s="271">
        <f t="shared" ref="A1766:E1766" si="1188">A1373</f>
        <v>16</v>
      </c>
      <c r="B1766" s="272" t="str">
        <f t="shared" si="1188"/>
        <v>DPR for stabiliazation of Coal Handling Performance.</v>
      </c>
      <c r="C1766" s="53" t="str">
        <f t="shared" si="1188"/>
        <v>Yet to be approved</v>
      </c>
      <c r="D1766" s="403" t="str">
        <f t="shared" si="1188"/>
        <v>-</v>
      </c>
      <c r="E1766" s="118">
        <f t="shared" si="1188"/>
        <v>0</v>
      </c>
      <c r="F1766" s="404">
        <f t="shared" si="1128"/>
        <v>0</v>
      </c>
      <c r="G1766" s="404">
        <f t="shared" si="1129"/>
        <v>0</v>
      </c>
      <c r="H1766" s="404">
        <f t="shared" si="1130"/>
        <v>0</v>
      </c>
      <c r="I1766" s="404">
        <f>'F4.2'!Y193</f>
        <v>0</v>
      </c>
      <c r="J1766" s="404">
        <f>'F4.2'!AX193</f>
        <v>0</v>
      </c>
      <c r="K1766" s="405"/>
      <c r="L1766" s="405"/>
      <c r="M1766" s="404">
        <f t="shared" si="1125"/>
        <v>0</v>
      </c>
      <c r="N1766" s="404">
        <f t="shared" si="1131"/>
        <v>0</v>
      </c>
    </row>
    <row r="1767" spans="1:14" hidden="1" outlineLevel="1">
      <c r="A1767" s="18">
        <f t="shared" ref="A1767:E1767" si="1189">A1374</f>
        <v>16.100000000000001</v>
      </c>
      <c r="B1767" s="372" t="str">
        <f t="shared" si="1189"/>
        <v xml:space="preserve">Drive modification of Stacker Reclaimer slewing system. </v>
      </c>
      <c r="C1767" s="53" t="str">
        <f t="shared" si="1189"/>
        <v>Yet to be approved</v>
      </c>
      <c r="D1767" s="403" t="str">
        <f t="shared" si="1189"/>
        <v>-</v>
      </c>
      <c r="E1767" s="118">
        <f t="shared" si="1189"/>
        <v>0</v>
      </c>
      <c r="F1767" s="404">
        <f t="shared" si="1128"/>
        <v>0</v>
      </c>
      <c r="G1767" s="404">
        <f t="shared" si="1129"/>
        <v>0</v>
      </c>
      <c r="H1767" s="404">
        <f t="shared" si="1130"/>
        <v>0</v>
      </c>
      <c r="I1767" s="404">
        <f>'F4.2'!Y194</f>
        <v>0</v>
      </c>
      <c r="J1767" s="404">
        <f>'F4.2'!AX194</f>
        <v>0</v>
      </c>
      <c r="K1767" s="405"/>
      <c r="L1767" s="405"/>
      <c r="M1767" s="404">
        <f t="shared" si="1125"/>
        <v>0</v>
      </c>
      <c r="N1767" s="404">
        <f t="shared" si="1131"/>
        <v>0</v>
      </c>
    </row>
    <row r="1768" spans="1:14" hidden="1" outlineLevel="1">
      <c r="A1768" s="18">
        <f t="shared" ref="A1768:E1768" si="1190">A1375</f>
        <v>16.2</v>
      </c>
      <c r="B1768" s="372" t="str">
        <f t="shared" si="1190"/>
        <v>Retrofitting of Side Arm Charger-I &amp; II at CHP U-8</v>
      </c>
      <c r="C1768" s="53" t="str">
        <f t="shared" si="1190"/>
        <v>Yet to be approved</v>
      </c>
      <c r="D1768" s="403" t="str">
        <f t="shared" si="1190"/>
        <v>-</v>
      </c>
      <c r="E1768" s="118">
        <f t="shared" si="1190"/>
        <v>0</v>
      </c>
      <c r="F1768" s="404">
        <f t="shared" si="1128"/>
        <v>0</v>
      </c>
      <c r="G1768" s="404">
        <f t="shared" si="1129"/>
        <v>0</v>
      </c>
      <c r="H1768" s="404">
        <f t="shared" si="1130"/>
        <v>0</v>
      </c>
      <c r="I1768" s="404">
        <f>'F4.2'!Y195</f>
        <v>0</v>
      </c>
      <c r="J1768" s="404">
        <f>'F4.2'!AX195</f>
        <v>0</v>
      </c>
      <c r="K1768" s="405"/>
      <c r="L1768" s="405"/>
      <c r="M1768" s="404">
        <f t="shared" si="1125"/>
        <v>0</v>
      </c>
      <c r="N1768" s="404">
        <f t="shared" si="1131"/>
        <v>0</v>
      </c>
    </row>
    <row r="1769" spans="1:14" hidden="1" outlineLevel="1">
      <c r="A1769" s="18">
        <f t="shared" ref="A1769:E1769" si="1191">A1376</f>
        <v>16.3</v>
      </c>
      <c r="B1769" s="372" t="str">
        <f t="shared" si="1191"/>
        <v>Upgradation of GE/Schineder make PLC system atU-8 CHP.</v>
      </c>
      <c r="C1769" s="53" t="str">
        <f t="shared" si="1191"/>
        <v>Yet to be approved</v>
      </c>
      <c r="D1769" s="403" t="str">
        <f t="shared" si="1191"/>
        <v>-</v>
      </c>
      <c r="E1769" s="118">
        <f t="shared" si="1191"/>
        <v>0</v>
      </c>
      <c r="F1769" s="404">
        <f t="shared" si="1128"/>
        <v>0</v>
      </c>
      <c r="G1769" s="404">
        <f t="shared" si="1129"/>
        <v>0</v>
      </c>
      <c r="H1769" s="404">
        <f t="shared" si="1130"/>
        <v>0</v>
      </c>
      <c r="I1769" s="404">
        <f>'F4.2'!Y196</f>
        <v>0</v>
      </c>
      <c r="J1769" s="404">
        <f>'F4.2'!AX196</f>
        <v>0</v>
      </c>
      <c r="K1769" s="405"/>
      <c r="L1769" s="405"/>
      <c r="M1769" s="404">
        <f t="shared" si="1125"/>
        <v>0</v>
      </c>
      <c r="N1769" s="404">
        <f t="shared" si="1131"/>
        <v>0</v>
      </c>
    </row>
    <row r="1770" spans="1:14" hidden="1" outlineLevel="1">
      <c r="A1770" s="18">
        <f t="shared" ref="A1770:E1770" si="1192">A1377</f>
        <v>16.399999999999999</v>
      </c>
      <c r="B1770" s="372" t="str">
        <f t="shared" si="1192"/>
        <v>Refurbishment of Apron Feeder at CHP U-8.</v>
      </c>
      <c r="C1770" s="53" t="str">
        <f t="shared" si="1192"/>
        <v>Yet to be approved</v>
      </c>
      <c r="D1770" s="403" t="str">
        <f t="shared" si="1192"/>
        <v>-</v>
      </c>
      <c r="E1770" s="118">
        <f t="shared" si="1192"/>
        <v>0</v>
      </c>
      <c r="F1770" s="404">
        <f t="shared" si="1128"/>
        <v>0</v>
      </c>
      <c r="G1770" s="404">
        <f t="shared" si="1129"/>
        <v>0</v>
      </c>
      <c r="H1770" s="404">
        <f t="shared" si="1130"/>
        <v>0</v>
      </c>
      <c r="I1770" s="404">
        <f>'F4.2'!Y197</f>
        <v>0</v>
      </c>
      <c r="J1770" s="404">
        <f>'F4.2'!AX197</f>
        <v>0</v>
      </c>
      <c r="K1770" s="405"/>
      <c r="L1770" s="405"/>
      <c r="M1770" s="404">
        <f t="shared" si="1125"/>
        <v>0</v>
      </c>
      <c r="N1770" s="404">
        <f t="shared" si="1131"/>
        <v>0</v>
      </c>
    </row>
    <row r="1771" spans="1:14" ht="30" hidden="1" outlineLevel="1">
      <c r="A1771" s="18">
        <f t="shared" ref="A1771:E1771" si="1193">A1378</f>
        <v>16.5</v>
      </c>
      <c r="B1771" s="372" t="str">
        <f t="shared" si="1193"/>
        <v>Provision of moveable stacker and crusher in CHP coal stack yard at CHP U-8.</v>
      </c>
      <c r="C1771" s="53" t="str">
        <f t="shared" si="1193"/>
        <v>Yet to be approved</v>
      </c>
      <c r="D1771" s="403" t="str">
        <f t="shared" si="1193"/>
        <v>-</v>
      </c>
      <c r="E1771" s="118">
        <f t="shared" si="1193"/>
        <v>0</v>
      </c>
      <c r="F1771" s="404">
        <f t="shared" si="1128"/>
        <v>0</v>
      </c>
      <c r="G1771" s="404">
        <f t="shared" si="1129"/>
        <v>0</v>
      </c>
      <c r="H1771" s="404">
        <f t="shared" si="1130"/>
        <v>0</v>
      </c>
      <c r="I1771" s="404">
        <f>'F4.2'!Y198</f>
        <v>0</v>
      </c>
      <c r="J1771" s="404">
        <f>'F4.2'!AX198</f>
        <v>0</v>
      </c>
      <c r="K1771" s="405"/>
      <c r="L1771" s="405"/>
      <c r="M1771" s="404">
        <f t="shared" si="1125"/>
        <v>0</v>
      </c>
      <c r="N1771" s="404">
        <f t="shared" si="1131"/>
        <v>0</v>
      </c>
    </row>
    <row r="1772" spans="1:14" hidden="1" outlineLevel="1">
      <c r="A1772" s="18">
        <f t="shared" ref="A1772:E1772" si="1194">A1379</f>
        <v>16.600000000000001</v>
      </c>
      <c r="B1772" s="372" t="str">
        <f t="shared" si="1194"/>
        <v>Procurement of Loco &amp; Bulldozer at CHP U-8.</v>
      </c>
      <c r="C1772" s="53" t="str">
        <f t="shared" si="1194"/>
        <v>Yet to be approved</v>
      </c>
      <c r="D1772" s="403" t="str">
        <f t="shared" si="1194"/>
        <v>-</v>
      </c>
      <c r="E1772" s="118">
        <f t="shared" si="1194"/>
        <v>0</v>
      </c>
      <c r="F1772" s="404">
        <f t="shared" si="1128"/>
        <v>0</v>
      </c>
      <c r="G1772" s="404">
        <f t="shared" si="1129"/>
        <v>0</v>
      </c>
      <c r="H1772" s="404">
        <f t="shared" si="1130"/>
        <v>0</v>
      </c>
      <c r="I1772" s="404">
        <f>'F4.2'!Y199</f>
        <v>0</v>
      </c>
      <c r="J1772" s="404">
        <f>'F4.2'!AX199</f>
        <v>0</v>
      </c>
      <c r="K1772" s="405"/>
      <c r="L1772" s="405"/>
      <c r="M1772" s="404">
        <f t="shared" si="1125"/>
        <v>0</v>
      </c>
      <c r="N1772" s="404">
        <f t="shared" si="1131"/>
        <v>0</v>
      </c>
    </row>
    <row r="1773" spans="1:14" ht="31.5" hidden="1" outlineLevel="1">
      <c r="A1773" s="271">
        <f t="shared" ref="A1773:E1773" si="1195">A1380</f>
        <v>17</v>
      </c>
      <c r="B1773" s="272" t="str">
        <f t="shared" si="1195"/>
        <v>DPR on dry fly ash utilisation improvement scheme for AHP U-8 NPTPS Parli-V.</v>
      </c>
      <c r="C1773" s="53" t="str">
        <f t="shared" si="1195"/>
        <v>Yet to be approved</v>
      </c>
      <c r="D1773" s="403" t="str">
        <f t="shared" si="1195"/>
        <v>-</v>
      </c>
      <c r="E1773" s="118">
        <f t="shared" si="1195"/>
        <v>0</v>
      </c>
      <c r="F1773" s="404">
        <f t="shared" si="1128"/>
        <v>0</v>
      </c>
      <c r="G1773" s="404">
        <f t="shared" si="1129"/>
        <v>0</v>
      </c>
      <c r="H1773" s="404">
        <f t="shared" si="1130"/>
        <v>0</v>
      </c>
      <c r="I1773" s="404">
        <f>'F4.2'!Y200</f>
        <v>0</v>
      </c>
      <c r="J1773" s="404">
        <f>'F4.2'!AX200</f>
        <v>0</v>
      </c>
      <c r="K1773" s="405"/>
      <c r="L1773" s="405"/>
      <c r="M1773" s="404">
        <f t="shared" si="1125"/>
        <v>0</v>
      </c>
      <c r="N1773" s="404">
        <f t="shared" si="1131"/>
        <v>0</v>
      </c>
    </row>
    <row r="1774" spans="1:14" ht="30" hidden="1" outlineLevel="1">
      <c r="A1774" s="18">
        <f t="shared" ref="A1774:E1774" si="1196">A1381</f>
        <v>17.100000000000001</v>
      </c>
      <c r="B1774" s="372" t="str">
        <f t="shared" si="1196"/>
        <v>Design, supply, erection, installation &amp; comissioning of intermediate silo with sub system at AHP U-8.</v>
      </c>
      <c r="C1774" s="53" t="str">
        <f t="shared" si="1196"/>
        <v>Yet to be approved</v>
      </c>
      <c r="D1774" s="403" t="str">
        <f t="shared" si="1196"/>
        <v>-</v>
      </c>
      <c r="E1774" s="118">
        <f t="shared" si="1196"/>
        <v>0</v>
      </c>
      <c r="F1774" s="404">
        <f t="shared" si="1128"/>
        <v>0</v>
      </c>
      <c r="G1774" s="404">
        <f t="shared" si="1129"/>
        <v>0</v>
      </c>
      <c r="H1774" s="404">
        <f t="shared" si="1130"/>
        <v>0</v>
      </c>
      <c r="I1774" s="404">
        <f>'F4.2'!Y201</f>
        <v>0</v>
      </c>
      <c r="J1774" s="404">
        <f>'F4.2'!AX201</f>
        <v>0</v>
      </c>
      <c r="K1774" s="405"/>
      <c r="L1774" s="405"/>
      <c r="M1774" s="404">
        <f t="shared" ref="M1774:M1837" si="1197">SUM(J1774:L1774)</f>
        <v>0</v>
      </c>
      <c r="N1774" s="404">
        <f t="shared" si="1131"/>
        <v>0</v>
      </c>
    </row>
    <row r="1775" spans="1:14" ht="31.5" hidden="1" outlineLevel="1">
      <c r="A1775" s="271">
        <f t="shared" ref="A1775:E1775" si="1198">A1382</f>
        <v>18</v>
      </c>
      <c r="B1775" s="272" t="str">
        <f t="shared" si="1198"/>
        <v>DPR on ash handling plant improvement scheme for AHP U-8 NPTPS Parli-V.</v>
      </c>
      <c r="C1775" s="53" t="str">
        <f t="shared" si="1198"/>
        <v>Yet to be approved</v>
      </c>
      <c r="D1775" s="403" t="str">
        <f t="shared" si="1198"/>
        <v>-</v>
      </c>
      <c r="E1775" s="118">
        <f t="shared" si="1198"/>
        <v>0</v>
      </c>
      <c r="F1775" s="404">
        <f t="shared" ref="F1775:F1838" si="1199">F1382+I1382</f>
        <v>0</v>
      </c>
      <c r="G1775" s="404">
        <f t="shared" ref="G1775:G1838" si="1200">G1382+M1382</f>
        <v>0</v>
      </c>
      <c r="H1775" s="404">
        <f t="shared" si="1130"/>
        <v>0</v>
      </c>
      <c r="I1775" s="404">
        <f>'F4.2'!Y202</f>
        <v>0</v>
      </c>
      <c r="J1775" s="404">
        <f>'F4.2'!AX202</f>
        <v>0</v>
      </c>
      <c r="K1775" s="405"/>
      <c r="L1775" s="405"/>
      <c r="M1775" s="404">
        <f t="shared" si="1197"/>
        <v>0</v>
      </c>
      <c r="N1775" s="404">
        <f t="shared" si="1131"/>
        <v>0</v>
      </c>
    </row>
    <row r="1776" spans="1:14" ht="30" hidden="1" outlineLevel="1">
      <c r="A1776" s="18">
        <f t="shared" ref="A1776:E1776" si="1201">A1383</f>
        <v>18.100000000000001</v>
      </c>
      <c r="B1776" s="372" t="str">
        <f t="shared" si="1201"/>
        <v xml:space="preserve"> Design, supply, erection &amp; comissioning of weigh bridge for silo at AHP U-8.</v>
      </c>
      <c r="C1776" s="53" t="str">
        <f t="shared" si="1201"/>
        <v>Yet to be approved</v>
      </c>
      <c r="D1776" s="403" t="str">
        <f t="shared" si="1201"/>
        <v>-</v>
      </c>
      <c r="E1776" s="118">
        <f t="shared" si="1201"/>
        <v>0</v>
      </c>
      <c r="F1776" s="404">
        <f t="shared" si="1199"/>
        <v>0.5</v>
      </c>
      <c r="G1776" s="404">
        <f t="shared" si="1200"/>
        <v>0.5</v>
      </c>
      <c r="H1776" s="404">
        <f t="shared" ref="H1776:H1839" si="1202">F1776-G1776</f>
        <v>0</v>
      </c>
      <c r="I1776" s="404">
        <f>'F4.2'!Y203</f>
        <v>0</v>
      </c>
      <c r="J1776" s="404">
        <f>'F4.2'!AX203</f>
        <v>0</v>
      </c>
      <c r="K1776" s="405"/>
      <c r="L1776" s="405"/>
      <c r="M1776" s="404">
        <f t="shared" si="1197"/>
        <v>0</v>
      </c>
      <c r="N1776" s="404">
        <f t="shared" ref="N1776:N1839" si="1203">H1776+I1776-M1776</f>
        <v>0</v>
      </c>
    </row>
    <row r="1777" spans="1:14" ht="30" hidden="1" outlineLevel="1">
      <c r="A1777" s="18">
        <f t="shared" ref="A1777:E1777" si="1204">A1384</f>
        <v>18.2</v>
      </c>
      <c r="B1777" s="372" t="str">
        <f t="shared" si="1204"/>
        <v>Supply, installation &amp; comissioning of energy efficient air compressor at AHP U-8.</v>
      </c>
      <c r="C1777" s="53" t="str">
        <f t="shared" si="1204"/>
        <v>Yet to be approved</v>
      </c>
      <c r="D1777" s="403" t="str">
        <f t="shared" si="1204"/>
        <v>-</v>
      </c>
      <c r="E1777" s="118">
        <f t="shared" si="1204"/>
        <v>0</v>
      </c>
      <c r="F1777" s="404">
        <f t="shared" si="1199"/>
        <v>6</v>
      </c>
      <c r="G1777" s="404">
        <f t="shared" si="1200"/>
        <v>6</v>
      </c>
      <c r="H1777" s="404">
        <f t="shared" si="1202"/>
        <v>0</v>
      </c>
      <c r="I1777" s="404">
        <f>'F4.2'!Y204</f>
        <v>0</v>
      </c>
      <c r="J1777" s="404">
        <f>'F4.2'!AX204</f>
        <v>0</v>
      </c>
      <c r="K1777" s="405"/>
      <c r="L1777" s="405"/>
      <c r="M1777" s="404">
        <f t="shared" si="1197"/>
        <v>0</v>
      </c>
      <c r="N1777" s="404">
        <f t="shared" si="1203"/>
        <v>0</v>
      </c>
    </row>
    <row r="1778" spans="1:14" ht="60" hidden="1" outlineLevel="1">
      <c r="A1778" s="18">
        <f t="shared" ref="A1778:E1778" si="1205">A1385</f>
        <v>18.3</v>
      </c>
      <c r="B1778" s="372" t="str">
        <f t="shared" si="1205"/>
        <v xml:space="preserve"> PROCUREMENT OF COMPLETE ASSEMBLY OF SAM MAKE AR-150/510 PUMPS (2 NOS) FOR REPLACEMENT OF ASH SLURRY PUMPS OF BOTTOM ASH SLURRY DISPOSAL FROM SLURRY TANK TO ASH BUND IN SLURRY PUMP HOUSE. </v>
      </c>
      <c r="C1778" s="53" t="str">
        <f t="shared" si="1205"/>
        <v>Yet to be approved</v>
      </c>
      <c r="D1778" s="403" t="str">
        <f t="shared" si="1205"/>
        <v>-</v>
      </c>
      <c r="E1778" s="118">
        <f t="shared" si="1205"/>
        <v>0</v>
      </c>
      <c r="F1778" s="404">
        <f t="shared" si="1199"/>
        <v>0.5</v>
      </c>
      <c r="G1778" s="404">
        <f t="shared" si="1200"/>
        <v>0.5</v>
      </c>
      <c r="H1778" s="404">
        <f t="shared" si="1202"/>
        <v>0</v>
      </c>
      <c r="I1778" s="404">
        <f>'F4.2'!Y205</f>
        <v>0</v>
      </c>
      <c r="J1778" s="404">
        <f>'F4.2'!AX205</f>
        <v>0</v>
      </c>
      <c r="K1778" s="405"/>
      <c r="L1778" s="405"/>
      <c r="M1778" s="404">
        <f t="shared" si="1197"/>
        <v>0</v>
      </c>
      <c r="N1778" s="404">
        <f t="shared" si="1203"/>
        <v>0</v>
      </c>
    </row>
    <row r="1779" spans="1:14" ht="60" hidden="1" outlineLevel="1">
      <c r="A1779" s="18">
        <f t="shared" ref="A1779:E1779" si="1206">A1386</f>
        <v>18.399999999999999</v>
      </c>
      <c r="B1779" s="372" t="str">
        <f t="shared" si="1206"/>
        <v>PROCUREMENT OF COMPLETE ASSEMBLY OF SAM MAKE ZM-II 530/02 (2 NOS) FOR REPLACEMENT OF HP PUMPS OF BOTTOM ASH &amp; COARSE ASH EVACUATION FROM BA/CA HOPPERS TO SLURRY TANK IN ASH WATER PUMP HOUSE. 0.75 0.89</v>
      </c>
      <c r="C1779" s="53" t="str">
        <f t="shared" si="1206"/>
        <v>Yet to be approved</v>
      </c>
      <c r="D1779" s="403" t="str">
        <f t="shared" si="1206"/>
        <v>-</v>
      </c>
      <c r="E1779" s="118">
        <f t="shared" si="1206"/>
        <v>0</v>
      </c>
      <c r="F1779" s="404">
        <f t="shared" si="1199"/>
        <v>0.4</v>
      </c>
      <c r="G1779" s="404">
        <f t="shared" si="1200"/>
        <v>0.4</v>
      </c>
      <c r="H1779" s="404">
        <f t="shared" si="1202"/>
        <v>0</v>
      </c>
      <c r="I1779" s="404">
        <f>'F4.2'!Y206</f>
        <v>0</v>
      </c>
      <c r="J1779" s="404">
        <f>'F4.2'!AX206</f>
        <v>0</v>
      </c>
      <c r="K1779" s="405"/>
      <c r="L1779" s="405"/>
      <c r="M1779" s="404">
        <f t="shared" si="1197"/>
        <v>0</v>
      </c>
      <c r="N1779" s="404">
        <f t="shared" si="1203"/>
        <v>0</v>
      </c>
    </row>
    <row r="1780" spans="1:14" ht="30" hidden="1" outlineLevel="1">
      <c r="A1780" s="18">
        <f t="shared" ref="A1780:E1780" si="1207">A1387</f>
        <v>18.5</v>
      </c>
      <c r="B1780" s="372" t="str">
        <f t="shared" si="1207"/>
        <v>Procurement of vacuum pumps complete assembly for AHP U-8 NPTPS Parli-V.</v>
      </c>
      <c r="C1780" s="53" t="str">
        <f t="shared" si="1207"/>
        <v>Yet to be approved</v>
      </c>
      <c r="D1780" s="403" t="str">
        <f t="shared" si="1207"/>
        <v>-</v>
      </c>
      <c r="E1780" s="118">
        <f t="shared" si="1207"/>
        <v>0</v>
      </c>
      <c r="F1780" s="404">
        <f t="shared" si="1199"/>
        <v>1.5</v>
      </c>
      <c r="G1780" s="404">
        <f t="shared" si="1200"/>
        <v>1.5</v>
      </c>
      <c r="H1780" s="404">
        <f t="shared" si="1202"/>
        <v>0</v>
      </c>
      <c r="I1780" s="404">
        <f>'F4.2'!Y207</f>
        <v>0</v>
      </c>
      <c r="J1780" s="404">
        <f>'F4.2'!AX207</f>
        <v>0</v>
      </c>
      <c r="K1780" s="405"/>
      <c r="L1780" s="405"/>
      <c r="M1780" s="404">
        <f t="shared" si="1197"/>
        <v>0</v>
      </c>
      <c r="N1780" s="404">
        <f t="shared" si="1203"/>
        <v>0</v>
      </c>
    </row>
    <row r="1781" spans="1:14" ht="30" hidden="1" outlineLevel="1">
      <c r="A1781" s="18">
        <f t="shared" ref="A1781:E1781" si="1208">A1388</f>
        <v>18.600000000000001</v>
      </c>
      <c r="B1781" s="372" t="str">
        <f t="shared" si="1208"/>
        <v>Procurement of vacuum pumps complete assembly for AHP U-8 NPTPS Parli-V.</v>
      </c>
      <c r="C1781" s="53" t="str">
        <f t="shared" si="1208"/>
        <v>Yet to be approved</v>
      </c>
      <c r="D1781" s="403" t="str">
        <f t="shared" si="1208"/>
        <v>-</v>
      </c>
      <c r="E1781" s="118">
        <f t="shared" si="1208"/>
        <v>0</v>
      </c>
      <c r="F1781" s="404">
        <f t="shared" si="1199"/>
        <v>2</v>
      </c>
      <c r="G1781" s="404">
        <f t="shared" si="1200"/>
        <v>2</v>
      </c>
      <c r="H1781" s="404">
        <f t="shared" si="1202"/>
        <v>0</v>
      </c>
      <c r="I1781" s="404">
        <f>'F4.2'!Y208</f>
        <v>0</v>
      </c>
      <c r="J1781" s="404">
        <f>'F4.2'!AX208</f>
        <v>0</v>
      </c>
      <c r="K1781" s="405"/>
      <c r="L1781" s="405"/>
      <c r="M1781" s="404">
        <f t="shared" si="1197"/>
        <v>0</v>
      </c>
      <c r="N1781" s="404">
        <f t="shared" si="1203"/>
        <v>0</v>
      </c>
    </row>
    <row r="1782" spans="1:14" ht="30" hidden="1" outlineLevel="1">
      <c r="A1782" s="18">
        <f t="shared" ref="A1782:E1782" si="1209">A1389</f>
        <v>18.7</v>
      </c>
      <c r="B1782" s="372" t="str">
        <f t="shared" si="1209"/>
        <v>Procurement of Feed Gate Complete Assembly along with modified metallurgy to enhance the life of Clinker Grinder.</v>
      </c>
      <c r="C1782" s="53" t="str">
        <f t="shared" si="1209"/>
        <v>Yet to be approved</v>
      </c>
      <c r="D1782" s="403" t="str">
        <f t="shared" si="1209"/>
        <v>-</v>
      </c>
      <c r="E1782" s="118">
        <f t="shared" si="1209"/>
        <v>0</v>
      </c>
      <c r="F1782" s="404">
        <f t="shared" si="1199"/>
        <v>1</v>
      </c>
      <c r="G1782" s="404">
        <f t="shared" si="1200"/>
        <v>1</v>
      </c>
      <c r="H1782" s="404">
        <f t="shared" si="1202"/>
        <v>0</v>
      </c>
      <c r="I1782" s="404">
        <f>'F4.2'!Y209</f>
        <v>0</v>
      </c>
      <c r="J1782" s="404">
        <f>'F4.2'!AX209</f>
        <v>0</v>
      </c>
      <c r="K1782" s="405"/>
      <c r="L1782" s="405"/>
      <c r="M1782" s="404">
        <f t="shared" si="1197"/>
        <v>0</v>
      </c>
      <c r="N1782" s="404">
        <f t="shared" si="1203"/>
        <v>0</v>
      </c>
    </row>
    <row r="1783" spans="1:14" ht="30" hidden="1" outlineLevel="1">
      <c r="A1783" s="18">
        <f t="shared" ref="A1783:E1783" si="1210">A1390</f>
        <v>18.8</v>
      </c>
      <c r="B1783" s="372" t="str">
        <f t="shared" si="1210"/>
        <v>Procurement of Double Roll Clinker Grinder Complete Assembly with Drive Unit installed at AHP</v>
      </c>
      <c r="C1783" s="53" t="str">
        <f t="shared" si="1210"/>
        <v>Yet to be approved</v>
      </c>
      <c r="D1783" s="403" t="str">
        <f t="shared" si="1210"/>
        <v>-</v>
      </c>
      <c r="E1783" s="118">
        <f t="shared" si="1210"/>
        <v>0</v>
      </c>
      <c r="F1783" s="404">
        <f t="shared" si="1199"/>
        <v>1.25</v>
      </c>
      <c r="G1783" s="404">
        <f t="shared" si="1200"/>
        <v>1.25</v>
      </c>
      <c r="H1783" s="404">
        <f t="shared" si="1202"/>
        <v>0</v>
      </c>
      <c r="I1783" s="404">
        <f>'F4.2'!Y210</f>
        <v>0</v>
      </c>
      <c r="J1783" s="404">
        <f>'F4.2'!AX210</f>
        <v>0</v>
      </c>
      <c r="K1783" s="405"/>
      <c r="L1783" s="405"/>
      <c r="M1783" s="404">
        <f t="shared" si="1197"/>
        <v>0</v>
      </c>
      <c r="N1783" s="404">
        <f t="shared" si="1203"/>
        <v>0</v>
      </c>
    </row>
    <row r="1784" spans="1:14" ht="30" hidden="1" outlineLevel="1">
      <c r="A1784" s="18">
        <f t="shared" ref="A1784:E1784" si="1211">A1391</f>
        <v>18.899999999999999</v>
      </c>
      <c r="B1784" s="372" t="str">
        <f t="shared" si="1211"/>
        <v>Procurement of Instrument Air Dryers assembly for performance improvement</v>
      </c>
      <c r="C1784" s="53" t="str">
        <f t="shared" si="1211"/>
        <v>Yet to be approved</v>
      </c>
      <c r="D1784" s="403" t="str">
        <f t="shared" si="1211"/>
        <v>-</v>
      </c>
      <c r="E1784" s="118">
        <f t="shared" si="1211"/>
        <v>0</v>
      </c>
      <c r="F1784" s="404">
        <f t="shared" si="1199"/>
        <v>0.5</v>
      </c>
      <c r="G1784" s="404">
        <f t="shared" si="1200"/>
        <v>0.5</v>
      </c>
      <c r="H1784" s="404">
        <f t="shared" si="1202"/>
        <v>0</v>
      </c>
      <c r="I1784" s="404">
        <f>'F4.2'!Y211</f>
        <v>0</v>
      </c>
      <c r="J1784" s="404">
        <f>'F4.2'!AX211</f>
        <v>0</v>
      </c>
      <c r="K1784" s="405"/>
      <c r="L1784" s="405"/>
      <c r="M1784" s="404">
        <f t="shared" si="1197"/>
        <v>0</v>
      </c>
      <c r="N1784" s="404">
        <f t="shared" si="1203"/>
        <v>0</v>
      </c>
    </row>
    <row r="1785" spans="1:14" ht="60" hidden="1" outlineLevel="1">
      <c r="A1785" s="18">
        <f t="shared" ref="A1785:E1785" si="1212">A1392</f>
        <v>18.100000000000001</v>
      </c>
      <c r="B1785" s="372" t="str">
        <f t="shared" si="1212"/>
        <v>Procurement of various types of Isolation Valves assembly, Dome Valves assembly, Root Valve Assembly &amp; Expansion Bellows Assembly for Dry Ash Conveing performance improvement</v>
      </c>
      <c r="C1785" s="53" t="str">
        <f t="shared" si="1212"/>
        <v>Yet to be approved</v>
      </c>
      <c r="D1785" s="403" t="str">
        <f t="shared" si="1212"/>
        <v>-</v>
      </c>
      <c r="E1785" s="118">
        <f t="shared" si="1212"/>
        <v>0</v>
      </c>
      <c r="F1785" s="404">
        <f t="shared" si="1199"/>
        <v>3.6</v>
      </c>
      <c r="G1785" s="404">
        <f t="shared" si="1200"/>
        <v>3.6</v>
      </c>
      <c r="H1785" s="404">
        <f t="shared" si="1202"/>
        <v>0</v>
      </c>
      <c r="I1785" s="404">
        <f>'F4.2'!Y212</f>
        <v>0</v>
      </c>
      <c r="J1785" s="404">
        <f>'F4.2'!AX212</f>
        <v>0</v>
      </c>
      <c r="K1785" s="405"/>
      <c r="L1785" s="405"/>
      <c r="M1785" s="404">
        <f t="shared" si="1197"/>
        <v>0</v>
      </c>
      <c r="N1785" s="404">
        <f t="shared" si="1203"/>
        <v>0</v>
      </c>
    </row>
    <row r="1786" spans="1:14" ht="31.5" hidden="1" outlineLevel="1">
      <c r="A1786" s="271">
        <f t="shared" ref="A1786:E1786" si="1213">A1393</f>
        <v>19</v>
      </c>
      <c r="B1786" s="272" t="str">
        <f t="shared" si="1213"/>
        <v>DPR on ash handling plant improvement scheme for AHP U-8 NPTPS Parli-V.</v>
      </c>
      <c r="C1786" s="53" t="str">
        <f t="shared" si="1213"/>
        <v>Yet to be approved</v>
      </c>
      <c r="D1786" s="403" t="str">
        <f t="shared" si="1213"/>
        <v>-</v>
      </c>
      <c r="E1786" s="118">
        <f t="shared" si="1213"/>
        <v>0</v>
      </c>
      <c r="F1786" s="404">
        <f t="shared" si="1199"/>
        <v>0</v>
      </c>
      <c r="G1786" s="404">
        <f t="shared" si="1200"/>
        <v>0</v>
      </c>
      <c r="H1786" s="404">
        <f t="shared" si="1202"/>
        <v>0</v>
      </c>
      <c r="I1786" s="404">
        <f>'F4.2'!Y213</f>
        <v>0</v>
      </c>
      <c r="J1786" s="404">
        <f>'F4.2'!AX213</f>
        <v>0</v>
      </c>
      <c r="K1786" s="405"/>
      <c r="L1786" s="405"/>
      <c r="M1786" s="404">
        <f t="shared" si="1197"/>
        <v>0</v>
      </c>
      <c r="N1786" s="404">
        <f t="shared" si="1203"/>
        <v>0</v>
      </c>
    </row>
    <row r="1787" spans="1:14" ht="30" hidden="1" outlineLevel="1">
      <c r="A1787" s="18">
        <f t="shared" ref="A1787:E1787" si="1214">A1394</f>
        <v>19.100000000000001</v>
      </c>
      <c r="B1787" s="372" t="str">
        <f t="shared" si="1214"/>
        <v>Design, supply, erection, installation &amp; comissioning of DM water close loop cooling system for air compressors at AHP U-8.</v>
      </c>
      <c r="C1787" s="53" t="str">
        <f t="shared" si="1214"/>
        <v>Yet to be approved</v>
      </c>
      <c r="D1787" s="403" t="str">
        <f t="shared" si="1214"/>
        <v>-</v>
      </c>
      <c r="E1787" s="118">
        <f t="shared" si="1214"/>
        <v>0</v>
      </c>
      <c r="F1787" s="404">
        <f t="shared" si="1199"/>
        <v>0</v>
      </c>
      <c r="G1787" s="404">
        <f t="shared" si="1200"/>
        <v>0</v>
      </c>
      <c r="H1787" s="404">
        <f t="shared" si="1202"/>
        <v>0</v>
      </c>
      <c r="I1787" s="404">
        <f>'F4.2'!Y214</f>
        <v>3</v>
      </c>
      <c r="J1787" s="404">
        <f>'F4.2'!AX214</f>
        <v>3</v>
      </c>
      <c r="K1787" s="405"/>
      <c r="L1787" s="405"/>
      <c r="M1787" s="404">
        <f t="shared" si="1197"/>
        <v>3</v>
      </c>
      <c r="N1787" s="404">
        <f t="shared" si="1203"/>
        <v>0</v>
      </c>
    </row>
    <row r="1788" spans="1:14" ht="30" hidden="1" outlineLevel="1">
      <c r="A1788" s="18">
        <f t="shared" ref="A1788:E1788" si="1215">A1395</f>
        <v>19.2</v>
      </c>
      <c r="B1788" s="372" t="str">
        <f t="shared" si="1215"/>
        <v>Up-gradation of Existing Schneider make PLC (HMI + PLC hardware) installed at AHP Unit -8 at Parli TPS.</v>
      </c>
      <c r="C1788" s="53" t="str">
        <f t="shared" si="1215"/>
        <v>Yet to be approved</v>
      </c>
      <c r="D1788" s="403" t="str">
        <f t="shared" si="1215"/>
        <v>-</v>
      </c>
      <c r="E1788" s="118">
        <f t="shared" si="1215"/>
        <v>0</v>
      </c>
      <c r="F1788" s="404">
        <f t="shared" si="1199"/>
        <v>0</v>
      </c>
      <c r="G1788" s="404">
        <f t="shared" si="1200"/>
        <v>0</v>
      </c>
      <c r="H1788" s="404">
        <f t="shared" si="1202"/>
        <v>0</v>
      </c>
      <c r="I1788" s="404">
        <f>'F4.2'!Y215</f>
        <v>1.5</v>
      </c>
      <c r="J1788" s="404">
        <f>'F4.2'!AX215</f>
        <v>1.5</v>
      </c>
      <c r="K1788" s="405"/>
      <c r="L1788" s="405"/>
      <c r="M1788" s="404">
        <f t="shared" si="1197"/>
        <v>1.5</v>
      </c>
      <c r="N1788" s="404">
        <f t="shared" si="1203"/>
        <v>0</v>
      </c>
    </row>
    <row r="1789" spans="1:14" hidden="1" outlineLevel="1">
      <c r="A1789" s="18">
        <f t="shared" ref="A1789:E1789" si="1216">A1396</f>
        <v>19.3</v>
      </c>
      <c r="B1789" s="372" t="str">
        <f t="shared" si="1216"/>
        <v>Procurement of HT motors for AHP U-8 Parli TPS.</v>
      </c>
      <c r="C1789" s="53" t="str">
        <f t="shared" si="1216"/>
        <v>Yet to be approved</v>
      </c>
      <c r="D1789" s="403" t="str">
        <f t="shared" si="1216"/>
        <v>-</v>
      </c>
      <c r="E1789" s="118">
        <f t="shared" si="1216"/>
        <v>0</v>
      </c>
      <c r="F1789" s="404">
        <f t="shared" si="1199"/>
        <v>0</v>
      </c>
      <c r="G1789" s="404">
        <f t="shared" si="1200"/>
        <v>0</v>
      </c>
      <c r="H1789" s="404">
        <f t="shared" si="1202"/>
        <v>0</v>
      </c>
      <c r="I1789" s="404">
        <f>'F4.2'!Y216</f>
        <v>2.2999999999999998</v>
      </c>
      <c r="J1789" s="404">
        <f>'F4.2'!AX216</f>
        <v>2.2999999999999998</v>
      </c>
      <c r="K1789" s="405"/>
      <c r="L1789" s="405"/>
      <c r="M1789" s="404">
        <f t="shared" si="1197"/>
        <v>2.2999999999999998</v>
      </c>
      <c r="N1789" s="404">
        <f t="shared" si="1203"/>
        <v>0</v>
      </c>
    </row>
    <row r="1790" spans="1:14" ht="45" hidden="1" outlineLevel="1">
      <c r="A1790" s="18">
        <f t="shared" ref="A1790:E1790" si="1217">A1397</f>
        <v>19.399999999999999</v>
      </c>
      <c r="B1790" s="372" t="str">
        <f t="shared" si="1217"/>
        <v>PROCUREMENT OF CRITICAL GEARBOXES AND FLUID COUPLINGS INTERNAL ASSEMBLIES FOR SLURRY PUMPS AND SILO HCSD SYSTEM INSTALLED AT AHP, PARLI TPS.</v>
      </c>
      <c r="C1790" s="53" t="str">
        <f t="shared" si="1217"/>
        <v>Yet to be approved</v>
      </c>
      <c r="D1790" s="403" t="str">
        <f t="shared" si="1217"/>
        <v>-</v>
      </c>
      <c r="E1790" s="118">
        <f t="shared" si="1217"/>
        <v>0</v>
      </c>
      <c r="F1790" s="404">
        <f t="shared" si="1199"/>
        <v>0</v>
      </c>
      <c r="G1790" s="404">
        <f t="shared" si="1200"/>
        <v>0</v>
      </c>
      <c r="H1790" s="404">
        <f t="shared" si="1202"/>
        <v>0</v>
      </c>
      <c r="I1790" s="404">
        <f>'F4.2'!Y217</f>
        <v>1.2</v>
      </c>
      <c r="J1790" s="404">
        <f>'F4.2'!AX217</f>
        <v>1.2</v>
      </c>
      <c r="K1790" s="405"/>
      <c r="L1790" s="405"/>
      <c r="M1790" s="404">
        <f t="shared" si="1197"/>
        <v>1.2</v>
      </c>
      <c r="N1790" s="404">
        <f t="shared" si="1203"/>
        <v>0</v>
      </c>
    </row>
    <row r="1791" spans="1:14" ht="45" hidden="1" outlineLevel="1">
      <c r="A1791" s="18">
        <f t="shared" ref="A1791:E1791" si="1218">A1398</f>
        <v>19.5</v>
      </c>
      <c r="B1791" s="372" t="str">
        <f t="shared" si="1218"/>
        <v>Procurement of Atlas Copco Make Instrument Air Compressors Critical/Non-Critical Spares sub-assembly for performance improvement</v>
      </c>
      <c r="C1791" s="53" t="str">
        <f t="shared" si="1218"/>
        <v>Yet to be approved</v>
      </c>
      <c r="D1791" s="403" t="str">
        <f t="shared" si="1218"/>
        <v>-</v>
      </c>
      <c r="E1791" s="118">
        <f t="shared" si="1218"/>
        <v>0</v>
      </c>
      <c r="F1791" s="404">
        <f t="shared" si="1199"/>
        <v>0</v>
      </c>
      <c r="G1791" s="404">
        <f t="shared" si="1200"/>
        <v>0</v>
      </c>
      <c r="H1791" s="404">
        <f t="shared" si="1202"/>
        <v>0</v>
      </c>
      <c r="I1791" s="404">
        <f>'F4.2'!Y218</f>
        <v>6</v>
      </c>
      <c r="J1791" s="404">
        <f>'F4.2'!AX218</f>
        <v>6</v>
      </c>
      <c r="K1791" s="405"/>
      <c r="L1791" s="405"/>
      <c r="M1791" s="404">
        <f t="shared" si="1197"/>
        <v>6</v>
      </c>
      <c r="N1791" s="404">
        <f t="shared" si="1203"/>
        <v>0</v>
      </c>
    </row>
    <row r="1792" spans="1:14" ht="60" hidden="1" outlineLevel="1">
      <c r="A1792" s="18">
        <f t="shared" ref="A1792:E1792" si="1219">A1399</f>
        <v>19.600000000000001</v>
      </c>
      <c r="B1792" s="372" t="str">
        <f t="shared" si="1219"/>
        <v>Upgradation and improvement in Hopper Temperature monitoring system by providing Rf Type Hopper Level Sensors for performance improvement of conveying of Dry ash evacuation system.</v>
      </c>
      <c r="C1792" s="53" t="str">
        <f t="shared" si="1219"/>
        <v>Yet to be approved</v>
      </c>
      <c r="D1792" s="403" t="str">
        <f t="shared" si="1219"/>
        <v>-</v>
      </c>
      <c r="E1792" s="118">
        <f t="shared" si="1219"/>
        <v>0</v>
      </c>
      <c r="F1792" s="404">
        <f t="shared" si="1199"/>
        <v>0</v>
      </c>
      <c r="G1792" s="404">
        <f t="shared" si="1200"/>
        <v>0</v>
      </c>
      <c r="H1792" s="404">
        <f t="shared" si="1202"/>
        <v>0</v>
      </c>
      <c r="I1792" s="404">
        <f>'F4.2'!Y219</f>
        <v>1.2</v>
      </c>
      <c r="J1792" s="404">
        <f>'F4.2'!AX219</f>
        <v>1.2</v>
      </c>
      <c r="K1792" s="405"/>
      <c r="L1792" s="405"/>
      <c r="M1792" s="404">
        <f t="shared" si="1197"/>
        <v>1.2</v>
      </c>
      <c r="N1792" s="404">
        <f t="shared" si="1203"/>
        <v>0</v>
      </c>
    </row>
    <row r="1793" spans="1:14" ht="31.5" hidden="1" outlineLevel="1">
      <c r="A1793" s="271">
        <f t="shared" ref="A1793:E1793" si="1220">A1400</f>
        <v>20</v>
      </c>
      <c r="B1793" s="272" t="str">
        <f t="shared" si="1220"/>
        <v>DPR on ash handling plant improvement scheme for AHP U-8 NPTPS Parli-V.</v>
      </c>
      <c r="C1793" s="53" t="str">
        <f t="shared" si="1220"/>
        <v>Yet to be approved</v>
      </c>
      <c r="D1793" s="403" t="str">
        <f t="shared" si="1220"/>
        <v>-</v>
      </c>
      <c r="E1793" s="118">
        <f t="shared" si="1220"/>
        <v>0</v>
      </c>
      <c r="F1793" s="404">
        <f t="shared" si="1199"/>
        <v>0</v>
      </c>
      <c r="G1793" s="404">
        <f t="shared" si="1200"/>
        <v>0</v>
      </c>
      <c r="H1793" s="404">
        <f t="shared" si="1202"/>
        <v>0</v>
      </c>
      <c r="I1793" s="404">
        <f>'F4.2'!Y220</f>
        <v>0</v>
      </c>
      <c r="J1793" s="404">
        <f>'F4.2'!AX220</f>
        <v>0</v>
      </c>
      <c r="K1793" s="405"/>
      <c r="L1793" s="405"/>
      <c r="M1793" s="404">
        <f t="shared" si="1197"/>
        <v>0</v>
      </c>
      <c r="N1793" s="404">
        <f t="shared" si="1203"/>
        <v>0</v>
      </c>
    </row>
    <row r="1794" spans="1:14" ht="30" hidden="1" outlineLevel="1">
      <c r="A1794" s="18">
        <f t="shared" ref="A1794:E1794" si="1221">A1401</f>
        <v>20.100000000000001</v>
      </c>
      <c r="B1794" s="372" t="str">
        <f t="shared" si="1221"/>
        <v xml:space="preserve"> Design, supply, erection, installation &amp; comissioning ESP 1st &amp; 2nd field dry fly ash evacuation &amp; conveying system at AHP U-8.</v>
      </c>
      <c r="C1794" s="53" t="str">
        <f t="shared" si="1221"/>
        <v>Yet to be approved</v>
      </c>
      <c r="D1794" s="403" t="str">
        <f t="shared" si="1221"/>
        <v>-</v>
      </c>
      <c r="E1794" s="118">
        <f t="shared" si="1221"/>
        <v>0</v>
      </c>
      <c r="F1794" s="404">
        <f t="shared" si="1199"/>
        <v>0</v>
      </c>
      <c r="G1794" s="404">
        <f t="shared" si="1200"/>
        <v>0</v>
      </c>
      <c r="H1794" s="404">
        <f t="shared" si="1202"/>
        <v>0</v>
      </c>
      <c r="I1794" s="404">
        <f>'F4.2'!Y221</f>
        <v>0</v>
      </c>
      <c r="J1794" s="404">
        <f>'F4.2'!AX221</f>
        <v>0</v>
      </c>
      <c r="K1794" s="405"/>
      <c r="L1794" s="405"/>
      <c r="M1794" s="404">
        <f t="shared" si="1197"/>
        <v>0</v>
      </c>
      <c r="N1794" s="404">
        <f t="shared" si="1203"/>
        <v>0</v>
      </c>
    </row>
    <row r="1795" spans="1:14" ht="45" hidden="1" outlineLevel="1">
      <c r="A1795" s="18">
        <f t="shared" ref="A1795:E1795" si="1222">A1402</f>
        <v>20.2</v>
      </c>
      <c r="B1795" s="372" t="str">
        <f t="shared" si="1222"/>
        <v>Design, supply, erection, installation &amp; comissioning of dry ash evacuation &amp; conveying system for APH &amp; Economiser ash hoppers at AHP U-8.</v>
      </c>
      <c r="C1795" s="53" t="str">
        <f t="shared" si="1222"/>
        <v>Yet to be approved</v>
      </c>
      <c r="D1795" s="403" t="str">
        <f t="shared" si="1222"/>
        <v>-</v>
      </c>
      <c r="E1795" s="118">
        <f t="shared" si="1222"/>
        <v>0</v>
      </c>
      <c r="F1795" s="404">
        <f t="shared" si="1199"/>
        <v>0</v>
      </c>
      <c r="G1795" s="404">
        <f t="shared" si="1200"/>
        <v>0</v>
      </c>
      <c r="H1795" s="404">
        <f t="shared" si="1202"/>
        <v>0</v>
      </c>
      <c r="I1795" s="404">
        <f>'F4.2'!Y222</f>
        <v>0</v>
      </c>
      <c r="J1795" s="404">
        <f>'F4.2'!AX222</f>
        <v>0</v>
      </c>
      <c r="K1795" s="405"/>
      <c r="L1795" s="405"/>
      <c r="M1795" s="404">
        <f t="shared" si="1197"/>
        <v>0</v>
      </c>
      <c r="N1795" s="404">
        <f t="shared" si="1203"/>
        <v>0</v>
      </c>
    </row>
    <row r="1796" spans="1:14" ht="15.75" hidden="1" outlineLevel="1">
      <c r="A1796" s="271">
        <f t="shared" ref="A1796:E1796" si="1223">A1403</f>
        <v>21</v>
      </c>
      <c r="B1796" s="272" t="str">
        <f t="shared" si="1223"/>
        <v>Verious Civil schemes in Unit 8 NPTPS  Parli V.</v>
      </c>
      <c r="C1796" s="53" t="str">
        <f t="shared" si="1223"/>
        <v>Yet to be approved</v>
      </c>
      <c r="D1796" s="403" t="str">
        <f t="shared" si="1223"/>
        <v>-</v>
      </c>
      <c r="E1796" s="118">
        <f t="shared" si="1223"/>
        <v>0</v>
      </c>
      <c r="F1796" s="404">
        <f t="shared" si="1199"/>
        <v>0</v>
      </c>
      <c r="G1796" s="404">
        <f t="shared" si="1200"/>
        <v>0</v>
      </c>
      <c r="H1796" s="404">
        <f t="shared" si="1202"/>
        <v>0</v>
      </c>
      <c r="I1796" s="404">
        <f>'F4.2'!Y223</f>
        <v>0</v>
      </c>
      <c r="J1796" s="404">
        <f>'F4.2'!AX223</f>
        <v>0</v>
      </c>
      <c r="K1796" s="405"/>
      <c r="L1796" s="405"/>
      <c r="M1796" s="404">
        <f t="shared" si="1197"/>
        <v>0</v>
      </c>
      <c r="N1796" s="404">
        <f t="shared" si="1203"/>
        <v>0</v>
      </c>
    </row>
    <row r="1797" spans="1:14" ht="30" hidden="1" outlineLevel="1">
      <c r="A1797" s="18">
        <f t="shared" ref="A1797:E1797" si="1224">A1404</f>
        <v>21.1</v>
      </c>
      <c r="B1797" s="372" t="str">
        <f t="shared" si="1224"/>
        <v>Construction of chemical laboratory building at Unit 8, NPTPS, Parli V.</v>
      </c>
      <c r="C1797" s="53" t="str">
        <f t="shared" si="1224"/>
        <v>Yet to be approved</v>
      </c>
      <c r="D1797" s="403" t="str">
        <f t="shared" si="1224"/>
        <v>-</v>
      </c>
      <c r="E1797" s="118">
        <f t="shared" si="1224"/>
        <v>0</v>
      </c>
      <c r="F1797" s="404">
        <f t="shared" si="1199"/>
        <v>2.5</v>
      </c>
      <c r="G1797" s="404">
        <f t="shared" si="1200"/>
        <v>0</v>
      </c>
      <c r="H1797" s="404">
        <f t="shared" si="1202"/>
        <v>2.5</v>
      </c>
      <c r="I1797" s="404">
        <f>'F4.2'!Y224</f>
        <v>1.28</v>
      </c>
      <c r="J1797" s="404">
        <f>'F4.2'!AX224</f>
        <v>3.7800000000000002</v>
      </c>
      <c r="K1797" s="405"/>
      <c r="L1797" s="405"/>
      <c r="M1797" s="404">
        <f t="shared" si="1197"/>
        <v>3.7800000000000002</v>
      </c>
      <c r="N1797" s="404">
        <f t="shared" si="1203"/>
        <v>0</v>
      </c>
    </row>
    <row r="1798" spans="1:14" ht="30" hidden="1" outlineLevel="1">
      <c r="A1798" s="18">
        <f t="shared" ref="A1798:E1798" si="1225">A1405</f>
        <v>21.2</v>
      </c>
      <c r="B1798" s="372" t="str">
        <f t="shared" si="1225"/>
        <v>Construction of Alum/salt storage area at Unit No.8 (1X250MW) NPTPS Parli Vaijnath.</v>
      </c>
      <c r="C1798" s="53" t="str">
        <f t="shared" si="1225"/>
        <v>Yet to be approved</v>
      </c>
      <c r="D1798" s="403" t="str">
        <f t="shared" si="1225"/>
        <v>-</v>
      </c>
      <c r="E1798" s="118">
        <f t="shared" si="1225"/>
        <v>0</v>
      </c>
      <c r="F1798" s="404">
        <f t="shared" si="1199"/>
        <v>2.5</v>
      </c>
      <c r="G1798" s="404">
        <f t="shared" si="1200"/>
        <v>0</v>
      </c>
      <c r="H1798" s="404">
        <f t="shared" si="1202"/>
        <v>2.5</v>
      </c>
      <c r="I1798" s="404">
        <f>'F4.2'!Y225</f>
        <v>0.96</v>
      </c>
      <c r="J1798" s="404">
        <f>'F4.2'!AX225</f>
        <v>3.46</v>
      </c>
      <c r="K1798" s="405"/>
      <c r="L1798" s="405"/>
      <c r="M1798" s="404">
        <f t="shared" si="1197"/>
        <v>3.46</v>
      </c>
      <c r="N1798" s="404">
        <f t="shared" si="1203"/>
        <v>0</v>
      </c>
    </row>
    <row r="1799" spans="1:14" hidden="1" outlineLevel="1">
      <c r="A1799" s="18">
        <f t="shared" ref="A1799:E1799" si="1226">A1406</f>
        <v>21.3</v>
      </c>
      <c r="B1799" s="372" t="str">
        <f t="shared" si="1226"/>
        <v>Construction of Fire Fighting station  at Unit-8,  NPTPS  Parli V.</v>
      </c>
      <c r="C1799" s="53" t="str">
        <f t="shared" si="1226"/>
        <v>Yet to be approved</v>
      </c>
      <c r="D1799" s="403" t="str">
        <f t="shared" si="1226"/>
        <v>-</v>
      </c>
      <c r="E1799" s="118">
        <f t="shared" si="1226"/>
        <v>0</v>
      </c>
      <c r="F1799" s="404">
        <f t="shared" si="1199"/>
        <v>1.5</v>
      </c>
      <c r="G1799" s="404">
        <f t="shared" si="1200"/>
        <v>0</v>
      </c>
      <c r="H1799" s="404">
        <f t="shared" si="1202"/>
        <v>1.5</v>
      </c>
      <c r="I1799" s="404">
        <f>'F4.2'!Y226</f>
        <v>0.36</v>
      </c>
      <c r="J1799" s="404">
        <f>'F4.2'!AX226</f>
        <v>1.8599999999999999</v>
      </c>
      <c r="K1799" s="405"/>
      <c r="L1799" s="405"/>
      <c r="M1799" s="404">
        <f t="shared" si="1197"/>
        <v>1.8599999999999999</v>
      </c>
      <c r="N1799" s="404">
        <f t="shared" si="1203"/>
        <v>0</v>
      </c>
    </row>
    <row r="1800" spans="1:14" hidden="1" outlineLevel="1">
      <c r="A1800" s="18">
        <f t="shared" ref="A1800:E1800" si="1227">A1407</f>
        <v>21.4</v>
      </c>
      <c r="B1800" s="372" t="str">
        <f t="shared" si="1227"/>
        <v xml:space="preserve">Construction of workshop building at Unit-8,  NPTPS  Parli V. </v>
      </c>
      <c r="C1800" s="53" t="str">
        <f t="shared" si="1227"/>
        <v>Yet to be approved</v>
      </c>
      <c r="D1800" s="403" t="str">
        <f t="shared" si="1227"/>
        <v>-</v>
      </c>
      <c r="E1800" s="118">
        <f t="shared" si="1227"/>
        <v>0</v>
      </c>
      <c r="F1800" s="404">
        <f t="shared" si="1199"/>
        <v>1.5</v>
      </c>
      <c r="G1800" s="404">
        <f t="shared" si="1200"/>
        <v>0</v>
      </c>
      <c r="H1800" s="404">
        <f t="shared" si="1202"/>
        <v>1.5</v>
      </c>
      <c r="I1800" s="404">
        <f>'F4.2'!Y227</f>
        <v>0.63</v>
      </c>
      <c r="J1800" s="404">
        <f>'F4.2'!AX227</f>
        <v>2.13</v>
      </c>
      <c r="K1800" s="405"/>
      <c r="L1800" s="405"/>
      <c r="M1800" s="404">
        <f t="shared" si="1197"/>
        <v>2.13</v>
      </c>
      <c r="N1800" s="404">
        <f t="shared" si="1203"/>
        <v>0</v>
      </c>
    </row>
    <row r="1801" spans="1:14" ht="15.75" hidden="1" outlineLevel="1">
      <c r="A1801" s="271">
        <f t="shared" ref="A1801:E1801" si="1228">A1408</f>
        <v>22</v>
      </c>
      <c r="B1801" s="272" t="str">
        <f t="shared" si="1228"/>
        <v>CHP improvement scheme at 250 MW</v>
      </c>
      <c r="C1801" s="53">
        <f t="shared" si="1228"/>
        <v>0</v>
      </c>
      <c r="D1801" s="403" t="str">
        <f t="shared" si="1228"/>
        <v>-</v>
      </c>
      <c r="E1801" s="118">
        <f t="shared" si="1228"/>
        <v>0</v>
      </c>
      <c r="F1801" s="404">
        <f t="shared" si="1199"/>
        <v>0</v>
      </c>
      <c r="G1801" s="404">
        <f t="shared" si="1200"/>
        <v>0</v>
      </c>
      <c r="H1801" s="404">
        <f t="shared" si="1202"/>
        <v>0</v>
      </c>
      <c r="I1801" s="404">
        <f>'F4.2'!Y228</f>
        <v>0</v>
      </c>
      <c r="J1801" s="404">
        <f>'F4.2'!AX228</f>
        <v>0</v>
      </c>
      <c r="K1801" s="405"/>
      <c r="L1801" s="405"/>
      <c r="M1801" s="404">
        <f t="shared" si="1197"/>
        <v>0</v>
      </c>
      <c r="N1801" s="404">
        <f t="shared" si="1203"/>
        <v>0</v>
      </c>
    </row>
    <row r="1802" spans="1:14" hidden="1" outlineLevel="1">
      <c r="A1802" s="18">
        <f t="shared" ref="A1802:E1802" si="1229">A1409</f>
        <v>22.1</v>
      </c>
      <c r="B1802" s="372" t="str">
        <f t="shared" si="1229"/>
        <v>CHP improvement scheme at 250 MW</v>
      </c>
      <c r="C1802" s="53">
        <f t="shared" si="1229"/>
        <v>0</v>
      </c>
      <c r="D1802" s="403" t="str">
        <f t="shared" si="1229"/>
        <v>-</v>
      </c>
      <c r="E1802" s="118">
        <f t="shared" si="1229"/>
        <v>0</v>
      </c>
      <c r="F1802" s="404">
        <f t="shared" si="1199"/>
        <v>0</v>
      </c>
      <c r="G1802" s="404">
        <f t="shared" si="1200"/>
        <v>0</v>
      </c>
      <c r="H1802" s="404">
        <f t="shared" si="1202"/>
        <v>0</v>
      </c>
      <c r="I1802" s="404">
        <f>'F4.2'!Y229</f>
        <v>0</v>
      </c>
      <c r="J1802" s="404">
        <f>'F4.2'!AX229</f>
        <v>0</v>
      </c>
      <c r="K1802" s="405"/>
      <c r="L1802" s="405"/>
      <c r="M1802" s="404">
        <f t="shared" si="1197"/>
        <v>0</v>
      </c>
      <c r="N1802" s="404">
        <f t="shared" si="1203"/>
        <v>0</v>
      </c>
    </row>
    <row r="1803" spans="1:14" hidden="1" outlineLevel="1">
      <c r="A1803" s="366">
        <f t="shared" ref="A1803:E1803" si="1230">A1410</f>
        <v>0</v>
      </c>
      <c r="B1803" s="266" t="str">
        <f t="shared" si="1230"/>
        <v>B) Non-DPR</v>
      </c>
      <c r="C1803" s="53">
        <f t="shared" si="1230"/>
        <v>0</v>
      </c>
      <c r="D1803" s="403" t="str">
        <f t="shared" si="1230"/>
        <v>-</v>
      </c>
      <c r="E1803" s="118">
        <f t="shared" si="1230"/>
        <v>0</v>
      </c>
      <c r="F1803" s="404">
        <f t="shared" si="1199"/>
        <v>0</v>
      </c>
      <c r="G1803" s="404">
        <f t="shared" si="1200"/>
        <v>0</v>
      </c>
      <c r="H1803" s="404">
        <f t="shared" si="1202"/>
        <v>0</v>
      </c>
      <c r="I1803" s="404">
        <f>'F4.2'!Y230</f>
        <v>0</v>
      </c>
      <c r="J1803" s="404">
        <f>'F4.2'!AX230</f>
        <v>0</v>
      </c>
      <c r="K1803" s="405"/>
      <c r="L1803" s="405"/>
      <c r="M1803" s="404">
        <f t="shared" si="1197"/>
        <v>0</v>
      </c>
      <c r="N1803" s="404">
        <f t="shared" si="1203"/>
        <v>0</v>
      </c>
    </row>
    <row r="1804" spans="1:14" ht="15.75" hidden="1" outlineLevel="1">
      <c r="A1804" s="271">
        <f t="shared" ref="A1804:E1804" si="1231">A1411</f>
        <v>0</v>
      </c>
      <c r="B1804" s="272">
        <f t="shared" si="1231"/>
        <v>0</v>
      </c>
      <c r="C1804" s="53">
        <f t="shared" si="1231"/>
        <v>0</v>
      </c>
      <c r="D1804" s="403" t="str">
        <f t="shared" si="1231"/>
        <v>-</v>
      </c>
      <c r="E1804" s="118">
        <f t="shared" si="1231"/>
        <v>0</v>
      </c>
      <c r="F1804" s="404">
        <f t="shared" si="1199"/>
        <v>0.56615120600000002</v>
      </c>
      <c r="G1804" s="404">
        <f t="shared" si="1200"/>
        <v>0.56615120600000002</v>
      </c>
      <c r="H1804" s="404">
        <f t="shared" si="1202"/>
        <v>0</v>
      </c>
      <c r="I1804" s="404">
        <f>'F4.2'!Y231</f>
        <v>0</v>
      </c>
      <c r="J1804" s="404">
        <f>'F4.2'!AX231</f>
        <v>0</v>
      </c>
      <c r="K1804" s="405"/>
      <c r="L1804" s="405"/>
      <c r="M1804" s="404">
        <f t="shared" si="1197"/>
        <v>0</v>
      </c>
      <c r="N1804" s="404">
        <f t="shared" si="1203"/>
        <v>0</v>
      </c>
    </row>
    <row r="1805" spans="1:14" ht="15.75" hidden="1" outlineLevel="1">
      <c r="A1805" s="205">
        <f t="shared" ref="A1805:E1805" si="1232">A1412</f>
        <v>0</v>
      </c>
      <c r="B1805" s="206" t="str">
        <f t="shared" si="1232"/>
        <v>B) GA</v>
      </c>
      <c r="C1805" s="53">
        <f t="shared" si="1232"/>
        <v>0</v>
      </c>
      <c r="D1805" s="403" t="str">
        <f t="shared" si="1232"/>
        <v>-</v>
      </c>
      <c r="E1805" s="118">
        <f t="shared" si="1232"/>
        <v>0</v>
      </c>
      <c r="F1805" s="404">
        <f t="shared" si="1199"/>
        <v>0.63312365100000001</v>
      </c>
      <c r="G1805" s="404">
        <f t="shared" si="1200"/>
        <v>0.69371165099999987</v>
      </c>
      <c r="H1805" s="404">
        <f t="shared" si="1202"/>
        <v>-6.0587999999999864E-2</v>
      </c>
      <c r="I1805" s="404">
        <f>'F4.2'!Y232</f>
        <v>0.28999999999999998</v>
      </c>
      <c r="J1805" s="404">
        <f>'F4.2'!AX232</f>
        <v>0.28999999999999998</v>
      </c>
      <c r="K1805" s="405"/>
      <c r="L1805" s="405"/>
      <c r="M1805" s="404">
        <f t="shared" si="1197"/>
        <v>0.28999999999999998</v>
      </c>
      <c r="N1805" s="404">
        <f t="shared" si="1203"/>
        <v>-6.0587999999999864E-2</v>
      </c>
    </row>
    <row r="1806" spans="1:14" hidden="1" outlineLevel="1">
      <c r="A1806" s="68">
        <f t="shared" ref="A1806:E1806" si="1233">A1413</f>
        <v>0</v>
      </c>
      <c r="B1806" s="123">
        <f t="shared" si="1233"/>
        <v>0</v>
      </c>
      <c r="C1806" s="53">
        <f t="shared" si="1233"/>
        <v>0</v>
      </c>
      <c r="D1806" s="403" t="str">
        <f t="shared" si="1233"/>
        <v>-</v>
      </c>
      <c r="E1806" s="118">
        <f t="shared" si="1233"/>
        <v>0</v>
      </c>
      <c r="F1806" s="404">
        <f t="shared" si="1199"/>
        <v>0.28999999999999998</v>
      </c>
      <c r="G1806" s="404">
        <f t="shared" si="1200"/>
        <v>0</v>
      </c>
      <c r="H1806" s="404">
        <f t="shared" si="1202"/>
        <v>0.28999999999999998</v>
      </c>
      <c r="I1806" s="404">
        <f>'F4.2'!Y233</f>
        <v>0</v>
      </c>
      <c r="J1806" s="404">
        <f>'F4.2'!AX233</f>
        <v>0</v>
      </c>
      <c r="K1806" s="405"/>
      <c r="L1806" s="405"/>
      <c r="M1806" s="404">
        <f t="shared" si="1197"/>
        <v>0</v>
      </c>
      <c r="N1806" s="404">
        <f t="shared" si="1203"/>
        <v>0.28999999999999998</v>
      </c>
    </row>
    <row r="1807" spans="1:14" ht="15.75" hidden="1" outlineLevel="1">
      <c r="A1807" s="205">
        <f t="shared" ref="A1807:E1807" si="1234">A1414</f>
        <v>0</v>
      </c>
      <c r="B1807" s="206" t="str">
        <f t="shared" si="1234"/>
        <v>C) Asset received from Project U#8</v>
      </c>
      <c r="C1807" s="53">
        <f t="shared" si="1234"/>
        <v>0</v>
      </c>
      <c r="D1807" s="403" t="str">
        <f t="shared" si="1234"/>
        <v>-</v>
      </c>
      <c r="E1807" s="118">
        <f t="shared" si="1234"/>
        <v>0</v>
      </c>
      <c r="F1807" s="404">
        <f t="shared" si="1199"/>
        <v>0</v>
      </c>
      <c r="G1807" s="404">
        <f t="shared" si="1200"/>
        <v>0</v>
      </c>
      <c r="H1807" s="404">
        <f t="shared" si="1202"/>
        <v>0</v>
      </c>
      <c r="I1807" s="404">
        <f>'F4.2'!Y234</f>
        <v>0</v>
      </c>
      <c r="J1807" s="404">
        <f>'F4.2'!AX234</f>
        <v>0</v>
      </c>
      <c r="K1807" s="405"/>
      <c r="L1807" s="405"/>
      <c r="M1807" s="404">
        <f t="shared" si="1197"/>
        <v>0</v>
      </c>
      <c r="N1807" s="404">
        <f t="shared" si="1203"/>
        <v>0</v>
      </c>
    </row>
    <row r="1808" spans="1:14" hidden="1" outlineLevel="1">
      <c r="A1808" s="68">
        <f t="shared" ref="A1808:E1808" si="1235">A1415</f>
        <v>1</v>
      </c>
      <c r="B1808" s="123" t="str">
        <f t="shared" si="1235"/>
        <v>Asset Recived From Civil-U#8-Land-10101</v>
      </c>
      <c r="C1808" s="53" t="str">
        <f t="shared" si="1235"/>
        <v>N.A.</v>
      </c>
      <c r="D1808" s="403" t="str">
        <f t="shared" si="1235"/>
        <v>-</v>
      </c>
      <c r="E1808" s="118">
        <f t="shared" si="1235"/>
        <v>0</v>
      </c>
      <c r="F1808" s="404">
        <f t="shared" si="1199"/>
        <v>3.1293089999999998E-3</v>
      </c>
      <c r="G1808" s="404">
        <f t="shared" si="1200"/>
        <v>0</v>
      </c>
      <c r="H1808" s="404">
        <f t="shared" si="1202"/>
        <v>3.1293089999999998E-3</v>
      </c>
      <c r="I1808" s="404">
        <f>'F4.2'!Y235</f>
        <v>0</v>
      </c>
      <c r="J1808" s="404">
        <f>'F4.2'!AX235</f>
        <v>0</v>
      </c>
      <c r="K1808" s="405"/>
      <c r="L1808" s="405"/>
      <c r="M1808" s="404">
        <f t="shared" si="1197"/>
        <v>0</v>
      </c>
      <c r="N1808" s="404">
        <f t="shared" si="1203"/>
        <v>3.1293089999999998E-3</v>
      </c>
    </row>
    <row r="1809" spans="1:14" hidden="1" outlineLevel="1">
      <c r="A1809" s="68">
        <f t="shared" ref="A1809:E1809" si="1236">A1416</f>
        <v>2</v>
      </c>
      <c r="B1809" s="123" t="str">
        <f t="shared" si="1236"/>
        <v>Asset Recived From Civil-U#8-T.G. Building-10201</v>
      </c>
      <c r="C1809" s="53" t="str">
        <f t="shared" si="1236"/>
        <v>N.A.</v>
      </c>
      <c r="D1809" s="403" t="str">
        <f t="shared" si="1236"/>
        <v>-</v>
      </c>
      <c r="E1809" s="118">
        <f t="shared" si="1236"/>
        <v>0</v>
      </c>
      <c r="F1809" s="404">
        <f t="shared" si="1199"/>
        <v>1.0037712000000001E-2</v>
      </c>
      <c r="G1809" s="404">
        <f t="shared" si="1200"/>
        <v>0</v>
      </c>
      <c r="H1809" s="404">
        <f t="shared" si="1202"/>
        <v>1.0037712000000001E-2</v>
      </c>
      <c r="I1809" s="404">
        <f>'F4.2'!Y236</f>
        <v>0</v>
      </c>
      <c r="J1809" s="404">
        <f>'F4.2'!AX236</f>
        <v>0</v>
      </c>
      <c r="K1809" s="405"/>
      <c r="L1809" s="405"/>
      <c r="M1809" s="404">
        <f t="shared" si="1197"/>
        <v>0</v>
      </c>
      <c r="N1809" s="404">
        <f t="shared" si="1203"/>
        <v>1.0037712000000001E-2</v>
      </c>
    </row>
    <row r="1810" spans="1:14" ht="30" hidden="1" outlineLevel="1">
      <c r="A1810" s="68">
        <f t="shared" ref="A1810:E1810" si="1237">A1417</f>
        <v>3</v>
      </c>
      <c r="B1810" s="123" t="str">
        <f t="shared" si="1237"/>
        <v>Asset Recived From Civil-U#8-T.G. Building(BC)bay&amp;control room-10201</v>
      </c>
      <c r="C1810" s="53" t="str">
        <f t="shared" si="1237"/>
        <v>N.A.</v>
      </c>
      <c r="D1810" s="403" t="str">
        <f t="shared" si="1237"/>
        <v>-</v>
      </c>
      <c r="E1810" s="118">
        <f t="shared" si="1237"/>
        <v>0</v>
      </c>
      <c r="F1810" s="404">
        <f t="shared" si="1199"/>
        <v>4.578426E-3</v>
      </c>
      <c r="G1810" s="404">
        <f t="shared" si="1200"/>
        <v>0</v>
      </c>
      <c r="H1810" s="404">
        <f t="shared" si="1202"/>
        <v>4.578426E-3</v>
      </c>
      <c r="I1810" s="404">
        <f>'F4.2'!Y237</f>
        <v>0</v>
      </c>
      <c r="J1810" s="404">
        <f>'F4.2'!AX237</f>
        <v>0</v>
      </c>
      <c r="K1810" s="405"/>
      <c r="L1810" s="405"/>
      <c r="M1810" s="404">
        <f t="shared" si="1197"/>
        <v>0</v>
      </c>
      <c r="N1810" s="404">
        <f t="shared" si="1203"/>
        <v>4.578426E-3</v>
      </c>
    </row>
    <row r="1811" spans="1:14" ht="30" hidden="1" outlineLevel="1">
      <c r="A1811" s="68">
        <f t="shared" ref="A1811:E1811" si="1238">A1418</f>
        <v>4</v>
      </c>
      <c r="B1811" s="123" t="str">
        <f t="shared" si="1238"/>
        <v>Asset Recived From Civil-U#8-StructuralSteelWorks4TGBldgA2EBays-10201</v>
      </c>
      <c r="C1811" s="53" t="str">
        <f t="shared" si="1238"/>
        <v>N.A.</v>
      </c>
      <c r="D1811" s="403" t="str">
        <f t="shared" si="1238"/>
        <v>-</v>
      </c>
      <c r="E1811" s="118">
        <f t="shared" si="1238"/>
        <v>0</v>
      </c>
      <c r="F1811" s="404">
        <f t="shared" si="1199"/>
        <v>1.397639E-3</v>
      </c>
      <c r="G1811" s="404">
        <f t="shared" si="1200"/>
        <v>0</v>
      </c>
      <c r="H1811" s="404">
        <f t="shared" si="1202"/>
        <v>1.397639E-3</v>
      </c>
      <c r="I1811" s="404">
        <f>'F4.2'!Y238</f>
        <v>0</v>
      </c>
      <c r="J1811" s="404">
        <f>'F4.2'!AX238</f>
        <v>0</v>
      </c>
      <c r="K1811" s="405"/>
      <c r="L1811" s="405"/>
      <c r="M1811" s="404">
        <f t="shared" si="1197"/>
        <v>0</v>
      </c>
      <c r="N1811" s="404">
        <f t="shared" si="1203"/>
        <v>1.397639E-3</v>
      </c>
    </row>
    <row r="1812" spans="1:14" hidden="1" outlineLevel="1">
      <c r="A1812" s="68">
        <f t="shared" ref="A1812:E1812" si="1239">A1419</f>
        <v>5</v>
      </c>
      <c r="B1812" s="123" t="str">
        <f t="shared" si="1239"/>
        <v>Asset Recived From Civil-U#8-WTP Building-10201</v>
      </c>
      <c r="C1812" s="53" t="str">
        <f t="shared" si="1239"/>
        <v>N.A.</v>
      </c>
      <c r="D1812" s="403" t="str">
        <f t="shared" si="1239"/>
        <v>-</v>
      </c>
      <c r="E1812" s="118">
        <f t="shared" si="1239"/>
        <v>0</v>
      </c>
      <c r="F1812" s="404">
        <f t="shared" si="1199"/>
        <v>1.14825E-4</v>
      </c>
      <c r="G1812" s="404">
        <f t="shared" si="1200"/>
        <v>0</v>
      </c>
      <c r="H1812" s="404">
        <f t="shared" si="1202"/>
        <v>1.14825E-4</v>
      </c>
      <c r="I1812" s="404">
        <f>'F4.2'!Y239</f>
        <v>0</v>
      </c>
      <c r="J1812" s="404">
        <f>'F4.2'!AX239</f>
        <v>0</v>
      </c>
      <c r="K1812" s="405"/>
      <c r="L1812" s="405"/>
      <c r="M1812" s="404">
        <f t="shared" si="1197"/>
        <v>0</v>
      </c>
      <c r="N1812" s="404">
        <f t="shared" si="1203"/>
        <v>1.14825E-4</v>
      </c>
    </row>
    <row r="1813" spans="1:14" ht="30" hidden="1" outlineLevel="1">
      <c r="A1813" s="68">
        <f t="shared" ref="A1813:E1813" si="1240">A1420</f>
        <v>6</v>
      </c>
      <c r="B1813" s="123" t="str">
        <f t="shared" si="1240"/>
        <v>Asset Recived From Civil-U#8-DG SET ROOM CUM AIR COMP. HOUSE-10201</v>
      </c>
      <c r="C1813" s="53" t="str">
        <f t="shared" si="1240"/>
        <v>N.A.</v>
      </c>
      <c r="D1813" s="403" t="str">
        <f t="shared" si="1240"/>
        <v>-</v>
      </c>
      <c r="E1813" s="118">
        <f t="shared" si="1240"/>
        <v>0</v>
      </c>
      <c r="F1813" s="404">
        <f t="shared" si="1199"/>
        <v>1.05983E-4</v>
      </c>
      <c r="G1813" s="404">
        <f t="shared" si="1200"/>
        <v>0</v>
      </c>
      <c r="H1813" s="404">
        <f t="shared" si="1202"/>
        <v>1.05983E-4</v>
      </c>
      <c r="I1813" s="404">
        <f>'F4.2'!Y240</f>
        <v>0</v>
      </c>
      <c r="J1813" s="404">
        <f>'F4.2'!AX240</f>
        <v>0</v>
      </c>
      <c r="K1813" s="405"/>
      <c r="L1813" s="405"/>
      <c r="M1813" s="404">
        <f t="shared" si="1197"/>
        <v>0</v>
      </c>
      <c r="N1813" s="404">
        <f t="shared" si="1203"/>
        <v>1.05983E-4</v>
      </c>
    </row>
    <row r="1814" spans="1:14" ht="30" hidden="1" outlineLevel="1">
      <c r="A1814" s="68">
        <f t="shared" ref="A1814:E1814" si="1241">A1421</f>
        <v>7</v>
      </c>
      <c r="B1814" s="123" t="str">
        <f t="shared" si="1241"/>
        <v>Asset Recived From Civil-U#8-WTP-Raw/Fire water pump House-10233</v>
      </c>
      <c r="C1814" s="53" t="str">
        <f t="shared" si="1241"/>
        <v>N.A.</v>
      </c>
      <c r="D1814" s="403" t="str">
        <f t="shared" si="1241"/>
        <v>-</v>
      </c>
      <c r="E1814" s="118">
        <f t="shared" si="1241"/>
        <v>0</v>
      </c>
      <c r="F1814" s="404">
        <f t="shared" si="1199"/>
        <v>6.9018599999999997E-4</v>
      </c>
      <c r="G1814" s="404">
        <f t="shared" si="1200"/>
        <v>0</v>
      </c>
      <c r="H1814" s="404">
        <f t="shared" si="1202"/>
        <v>6.9018599999999997E-4</v>
      </c>
      <c r="I1814" s="404">
        <f>'F4.2'!Y241</f>
        <v>0</v>
      </c>
      <c r="J1814" s="404">
        <f>'F4.2'!AX241</f>
        <v>0</v>
      </c>
      <c r="K1814" s="405"/>
      <c r="L1814" s="405"/>
      <c r="M1814" s="404">
        <f t="shared" si="1197"/>
        <v>0</v>
      </c>
      <c r="N1814" s="404">
        <f t="shared" si="1203"/>
        <v>6.9018599999999997E-4</v>
      </c>
    </row>
    <row r="1815" spans="1:14" hidden="1" outlineLevel="1">
      <c r="A1815" s="68">
        <f t="shared" ref="A1815:E1815" si="1242">A1422</f>
        <v>8</v>
      </c>
      <c r="B1815" s="123" t="str">
        <f t="shared" si="1242"/>
        <v>Asset Recived From Civil-U#8-SERVICE BUILDING -10211</v>
      </c>
      <c r="C1815" s="53" t="str">
        <f t="shared" si="1242"/>
        <v>N.A.</v>
      </c>
      <c r="D1815" s="403" t="str">
        <f t="shared" si="1242"/>
        <v>-</v>
      </c>
      <c r="E1815" s="118">
        <f t="shared" si="1242"/>
        <v>0</v>
      </c>
      <c r="F1815" s="404">
        <f t="shared" si="1199"/>
        <v>5.51437E-4</v>
      </c>
      <c r="G1815" s="404">
        <f t="shared" si="1200"/>
        <v>0</v>
      </c>
      <c r="H1815" s="404">
        <f t="shared" si="1202"/>
        <v>5.51437E-4</v>
      </c>
      <c r="I1815" s="404">
        <f>'F4.2'!Y242</f>
        <v>0</v>
      </c>
      <c r="J1815" s="404">
        <f>'F4.2'!AX242</f>
        <v>0</v>
      </c>
      <c r="K1815" s="405"/>
      <c r="L1815" s="405"/>
      <c r="M1815" s="404">
        <f t="shared" si="1197"/>
        <v>0</v>
      </c>
      <c r="N1815" s="404">
        <f t="shared" si="1203"/>
        <v>5.51437E-4</v>
      </c>
    </row>
    <row r="1816" spans="1:14" hidden="1" outlineLevel="1">
      <c r="A1816" s="68">
        <f t="shared" ref="A1816:E1816" si="1243">A1423</f>
        <v>9</v>
      </c>
      <c r="B1816" s="123" t="str">
        <f t="shared" si="1243"/>
        <v>Asset Recived From Civil-U#8-Canteen -10233</v>
      </c>
      <c r="C1816" s="53" t="str">
        <f t="shared" si="1243"/>
        <v>N.A.</v>
      </c>
      <c r="D1816" s="403" t="str">
        <f t="shared" si="1243"/>
        <v>-</v>
      </c>
      <c r="E1816" s="118">
        <f t="shared" si="1243"/>
        <v>0</v>
      </c>
      <c r="F1816" s="404">
        <f t="shared" si="1199"/>
        <v>7.2491400000000001E-4</v>
      </c>
      <c r="G1816" s="404">
        <f t="shared" si="1200"/>
        <v>0</v>
      </c>
      <c r="H1816" s="404">
        <f t="shared" si="1202"/>
        <v>7.2491400000000001E-4</v>
      </c>
      <c r="I1816" s="404">
        <f>'F4.2'!Y243</f>
        <v>0</v>
      </c>
      <c r="J1816" s="404">
        <f>'F4.2'!AX243</f>
        <v>0</v>
      </c>
      <c r="K1816" s="405"/>
      <c r="L1816" s="405"/>
      <c r="M1816" s="404">
        <f t="shared" si="1197"/>
        <v>0</v>
      </c>
      <c r="N1816" s="404">
        <f t="shared" si="1203"/>
        <v>7.2491400000000001E-4</v>
      </c>
    </row>
    <row r="1817" spans="1:14" hidden="1" outlineLevel="1">
      <c r="A1817" s="68">
        <f t="shared" ref="A1817:E1817" si="1244">A1424</f>
        <v>10</v>
      </c>
      <c r="B1817" s="123" t="str">
        <f t="shared" si="1244"/>
        <v>Asset Recived From Civil-U#8-PARKING SHED -10233</v>
      </c>
      <c r="C1817" s="53" t="str">
        <f t="shared" si="1244"/>
        <v>N.A.</v>
      </c>
      <c r="D1817" s="403" t="str">
        <f t="shared" si="1244"/>
        <v>-</v>
      </c>
      <c r="E1817" s="118">
        <f t="shared" si="1244"/>
        <v>0</v>
      </c>
      <c r="F1817" s="404">
        <f t="shared" si="1199"/>
        <v>6.1109999999999996E-6</v>
      </c>
      <c r="G1817" s="404">
        <f t="shared" si="1200"/>
        <v>0</v>
      </c>
      <c r="H1817" s="404">
        <f t="shared" si="1202"/>
        <v>6.1109999999999996E-6</v>
      </c>
      <c r="I1817" s="404">
        <f>'F4.2'!Y244</f>
        <v>0</v>
      </c>
      <c r="J1817" s="404">
        <f>'F4.2'!AX244</f>
        <v>0</v>
      </c>
      <c r="K1817" s="405"/>
      <c r="L1817" s="405"/>
      <c r="M1817" s="404">
        <f t="shared" si="1197"/>
        <v>0</v>
      </c>
      <c r="N1817" s="404">
        <f t="shared" si="1203"/>
        <v>6.1109999999999996E-6</v>
      </c>
    </row>
    <row r="1818" spans="1:14" hidden="1" outlineLevel="1">
      <c r="A1818" s="68">
        <f t="shared" ref="A1818:E1818" si="1245">A1425</f>
        <v>11</v>
      </c>
      <c r="B1818" s="123" t="str">
        <f t="shared" si="1245"/>
        <v>Asset Recived From Civil-U#8-Time Security Building -10233</v>
      </c>
      <c r="C1818" s="53" t="str">
        <f t="shared" si="1245"/>
        <v>N.A.</v>
      </c>
      <c r="D1818" s="403" t="str">
        <f t="shared" si="1245"/>
        <v>-</v>
      </c>
      <c r="E1818" s="118">
        <f t="shared" si="1245"/>
        <v>0</v>
      </c>
      <c r="F1818" s="404">
        <f t="shared" si="1199"/>
        <v>3.595E-5</v>
      </c>
      <c r="G1818" s="404">
        <f t="shared" si="1200"/>
        <v>0</v>
      </c>
      <c r="H1818" s="404">
        <f t="shared" si="1202"/>
        <v>3.595E-5</v>
      </c>
      <c r="I1818" s="404">
        <f>'F4.2'!Y245</f>
        <v>0</v>
      </c>
      <c r="J1818" s="404">
        <f>'F4.2'!AX245</f>
        <v>0</v>
      </c>
      <c r="K1818" s="405"/>
      <c r="L1818" s="405"/>
      <c r="M1818" s="404">
        <f t="shared" si="1197"/>
        <v>0</v>
      </c>
      <c r="N1818" s="404">
        <f t="shared" si="1203"/>
        <v>3.595E-5</v>
      </c>
    </row>
    <row r="1819" spans="1:14" ht="30" hidden="1" outlineLevel="1">
      <c r="A1819" s="68">
        <f t="shared" ref="A1819:E1819" si="1246">A1426</f>
        <v>12</v>
      </c>
      <c r="B1819" s="123" t="str">
        <f t="shared" si="1246"/>
        <v>Asset Recived From Civil-U#8-Misc.Building/structure/Watchtower-10233</v>
      </c>
      <c r="C1819" s="53" t="str">
        <f t="shared" si="1246"/>
        <v>N.A.</v>
      </c>
      <c r="D1819" s="403" t="str">
        <f t="shared" si="1246"/>
        <v>-</v>
      </c>
      <c r="E1819" s="118">
        <f t="shared" si="1246"/>
        <v>0</v>
      </c>
      <c r="F1819" s="404">
        <f t="shared" si="1199"/>
        <v>1.7243E-4</v>
      </c>
      <c r="G1819" s="404">
        <f t="shared" si="1200"/>
        <v>0</v>
      </c>
      <c r="H1819" s="404">
        <f t="shared" si="1202"/>
        <v>1.7243E-4</v>
      </c>
      <c r="I1819" s="404">
        <f>'F4.2'!Y246</f>
        <v>0</v>
      </c>
      <c r="J1819" s="404">
        <f>'F4.2'!AX246</f>
        <v>0</v>
      </c>
      <c r="K1819" s="405"/>
      <c r="L1819" s="405"/>
      <c r="M1819" s="404">
        <f t="shared" si="1197"/>
        <v>0</v>
      </c>
      <c r="N1819" s="404">
        <f t="shared" si="1203"/>
        <v>1.7243E-4</v>
      </c>
    </row>
    <row r="1820" spans="1:14" ht="30" hidden="1" outlineLevel="1">
      <c r="A1820" s="68">
        <f t="shared" ref="A1820:E1820" si="1247">A1427</f>
        <v>13</v>
      </c>
      <c r="B1820" s="123" t="str">
        <f t="shared" si="1247"/>
        <v>Asset Recived From Civil-U#8-Boundry compound wall Mall-10233</v>
      </c>
      <c r="C1820" s="53" t="str">
        <f t="shared" si="1247"/>
        <v>N.A.</v>
      </c>
      <c r="D1820" s="403" t="str">
        <f t="shared" si="1247"/>
        <v>-</v>
      </c>
      <c r="E1820" s="118">
        <f t="shared" si="1247"/>
        <v>0</v>
      </c>
      <c r="F1820" s="404">
        <f t="shared" si="1199"/>
        <v>0.15765880700000001</v>
      </c>
      <c r="G1820" s="404">
        <f t="shared" si="1200"/>
        <v>0</v>
      </c>
      <c r="H1820" s="404">
        <f t="shared" si="1202"/>
        <v>0.15765880700000001</v>
      </c>
      <c r="I1820" s="404">
        <f>'F4.2'!Y247</f>
        <v>0</v>
      </c>
      <c r="J1820" s="404">
        <f>'F4.2'!AX247</f>
        <v>0</v>
      </c>
      <c r="K1820" s="405"/>
      <c r="L1820" s="405"/>
      <c r="M1820" s="404">
        <f t="shared" si="1197"/>
        <v>0</v>
      </c>
      <c r="N1820" s="404">
        <f t="shared" si="1203"/>
        <v>0.15765880700000001</v>
      </c>
    </row>
    <row r="1821" spans="1:14" hidden="1" outlineLevel="1">
      <c r="A1821" s="68">
        <f t="shared" ref="A1821:E1821" si="1248">A1428</f>
        <v>14</v>
      </c>
      <c r="B1821" s="123" t="str">
        <f t="shared" si="1248"/>
        <v>Asset Recived From Civil-U#8-Workshop civil work-10233</v>
      </c>
      <c r="C1821" s="53" t="str">
        <f t="shared" si="1248"/>
        <v>N.A.</v>
      </c>
      <c r="D1821" s="403" t="str">
        <f t="shared" si="1248"/>
        <v>-</v>
      </c>
      <c r="E1821" s="118">
        <f t="shared" si="1248"/>
        <v>0</v>
      </c>
      <c r="F1821" s="404">
        <f t="shared" si="1199"/>
        <v>4.1879999999999999E-5</v>
      </c>
      <c r="G1821" s="404">
        <f t="shared" si="1200"/>
        <v>0</v>
      </c>
      <c r="H1821" s="404">
        <f t="shared" si="1202"/>
        <v>4.1879999999999999E-5</v>
      </c>
      <c r="I1821" s="404">
        <f>'F4.2'!Y248</f>
        <v>0</v>
      </c>
      <c r="J1821" s="404">
        <f>'F4.2'!AX248</f>
        <v>0</v>
      </c>
      <c r="K1821" s="405"/>
      <c r="L1821" s="405"/>
      <c r="M1821" s="404">
        <f t="shared" si="1197"/>
        <v>0</v>
      </c>
      <c r="N1821" s="404">
        <f t="shared" si="1203"/>
        <v>4.1879999999999999E-5</v>
      </c>
    </row>
    <row r="1822" spans="1:14" ht="30" hidden="1" outlineLevel="1">
      <c r="A1822" s="68">
        <f t="shared" ref="A1822:E1822" si="1249">A1429</f>
        <v>15</v>
      </c>
      <c r="B1822" s="123" t="str">
        <f t="shared" si="1249"/>
        <v>Asset Recived From Civil-U#8-Interior Work for CEC-I Office-10233</v>
      </c>
      <c r="C1822" s="53" t="str">
        <f t="shared" si="1249"/>
        <v>N.A.</v>
      </c>
      <c r="D1822" s="403" t="str">
        <f t="shared" si="1249"/>
        <v>-</v>
      </c>
      <c r="E1822" s="118">
        <f t="shared" si="1249"/>
        <v>0</v>
      </c>
      <c r="F1822" s="404">
        <f t="shared" si="1199"/>
        <v>5.6437999999999997E-5</v>
      </c>
      <c r="G1822" s="404">
        <f t="shared" si="1200"/>
        <v>0</v>
      </c>
      <c r="H1822" s="404">
        <f t="shared" si="1202"/>
        <v>5.6437999999999997E-5</v>
      </c>
      <c r="I1822" s="404">
        <f>'F4.2'!Y249</f>
        <v>0</v>
      </c>
      <c r="J1822" s="404">
        <f>'F4.2'!AX249</f>
        <v>0</v>
      </c>
      <c r="K1822" s="405"/>
      <c r="L1822" s="405"/>
      <c r="M1822" s="404">
        <f t="shared" si="1197"/>
        <v>0</v>
      </c>
      <c r="N1822" s="404">
        <f t="shared" si="1203"/>
        <v>5.6437999999999997E-5</v>
      </c>
    </row>
    <row r="1823" spans="1:14" hidden="1" outlineLevel="1">
      <c r="A1823" s="68">
        <f t="shared" ref="A1823:E1823" si="1250">A1430</f>
        <v>16</v>
      </c>
      <c r="B1823" s="123" t="str">
        <f t="shared" si="1250"/>
        <v>Asset Recived From Civil-U#8-WTP-Raw water reservoir -10305</v>
      </c>
      <c r="C1823" s="53" t="str">
        <f t="shared" si="1250"/>
        <v>N.A.</v>
      </c>
      <c r="D1823" s="403" t="str">
        <f t="shared" si="1250"/>
        <v>-</v>
      </c>
      <c r="E1823" s="118">
        <f t="shared" si="1250"/>
        <v>0</v>
      </c>
      <c r="F1823" s="404">
        <f t="shared" si="1199"/>
        <v>1.224798E-3</v>
      </c>
      <c r="G1823" s="404">
        <f t="shared" si="1200"/>
        <v>0</v>
      </c>
      <c r="H1823" s="404">
        <f t="shared" si="1202"/>
        <v>1.224798E-3</v>
      </c>
      <c r="I1823" s="404">
        <f>'F4.2'!Y250</f>
        <v>0</v>
      </c>
      <c r="J1823" s="404">
        <f>'F4.2'!AX250</f>
        <v>0</v>
      </c>
      <c r="K1823" s="405"/>
      <c r="L1823" s="405"/>
      <c r="M1823" s="404">
        <f t="shared" si="1197"/>
        <v>0</v>
      </c>
      <c r="N1823" s="404">
        <f t="shared" si="1203"/>
        <v>1.224798E-3</v>
      </c>
    </row>
    <row r="1824" spans="1:14" hidden="1" outlineLevel="1">
      <c r="A1824" s="68">
        <f t="shared" ref="A1824:E1824" si="1251">A1431</f>
        <v>17</v>
      </c>
      <c r="B1824" s="123" t="str">
        <f t="shared" si="1251"/>
        <v>Asset Recived From Civil-U#8-WTP-Clarifier -10305</v>
      </c>
      <c r="C1824" s="53" t="str">
        <f t="shared" si="1251"/>
        <v>N.A.</v>
      </c>
      <c r="D1824" s="403" t="str">
        <f t="shared" si="1251"/>
        <v>-</v>
      </c>
      <c r="E1824" s="118">
        <f t="shared" si="1251"/>
        <v>0</v>
      </c>
      <c r="F1824" s="404">
        <f t="shared" si="1199"/>
        <v>1.1651750000000001E-3</v>
      </c>
      <c r="G1824" s="404">
        <f t="shared" si="1200"/>
        <v>0</v>
      </c>
      <c r="H1824" s="404">
        <f t="shared" si="1202"/>
        <v>1.1651750000000001E-3</v>
      </c>
      <c r="I1824" s="404">
        <f>'F4.2'!Y251</f>
        <v>0</v>
      </c>
      <c r="J1824" s="404">
        <f>'F4.2'!AX251</f>
        <v>0</v>
      </c>
      <c r="K1824" s="405"/>
      <c r="L1824" s="405"/>
      <c r="M1824" s="404">
        <f t="shared" si="1197"/>
        <v>0</v>
      </c>
      <c r="N1824" s="404">
        <f t="shared" si="1203"/>
        <v>1.1651750000000001E-3</v>
      </c>
    </row>
    <row r="1825" spans="1:14" ht="30" hidden="1" outlineLevel="1">
      <c r="A1825" s="68">
        <f t="shared" ref="A1825:E1825" si="1252">A1432</f>
        <v>18</v>
      </c>
      <c r="B1825" s="123" t="str">
        <f t="shared" si="1252"/>
        <v>Asset Recived From Civil-U#8-WTP-Clarifier Water Storage Tank-10305</v>
      </c>
      <c r="C1825" s="53" t="str">
        <f t="shared" si="1252"/>
        <v>N.A.</v>
      </c>
      <c r="D1825" s="403" t="str">
        <f t="shared" si="1252"/>
        <v>-</v>
      </c>
      <c r="E1825" s="118">
        <f t="shared" si="1252"/>
        <v>0</v>
      </c>
      <c r="F1825" s="404">
        <f t="shared" si="1199"/>
        <v>1.9514200000000001E-4</v>
      </c>
      <c r="G1825" s="404">
        <f t="shared" si="1200"/>
        <v>0</v>
      </c>
      <c r="H1825" s="404">
        <f t="shared" si="1202"/>
        <v>1.9514200000000001E-4</v>
      </c>
      <c r="I1825" s="404">
        <f>'F4.2'!Y252</f>
        <v>0</v>
      </c>
      <c r="J1825" s="404">
        <f>'F4.2'!AX252</f>
        <v>0</v>
      </c>
      <c r="K1825" s="405"/>
      <c r="L1825" s="405"/>
      <c r="M1825" s="404">
        <f t="shared" si="1197"/>
        <v>0</v>
      </c>
      <c r="N1825" s="404">
        <f t="shared" si="1203"/>
        <v>1.9514200000000001E-4</v>
      </c>
    </row>
    <row r="1826" spans="1:14" hidden="1" outlineLevel="1">
      <c r="A1826" s="68">
        <f t="shared" ref="A1826:E1826" si="1253">A1433</f>
        <v>19</v>
      </c>
      <c r="B1826" s="123" t="str">
        <f t="shared" si="1253"/>
        <v>Asset Recived From Civil-U#8-C.W. pump house &amp; forebay-10310</v>
      </c>
      <c r="C1826" s="53" t="str">
        <f t="shared" si="1253"/>
        <v>N.A.</v>
      </c>
      <c r="D1826" s="403" t="str">
        <f t="shared" si="1253"/>
        <v>-</v>
      </c>
      <c r="E1826" s="118">
        <f t="shared" si="1253"/>
        <v>0</v>
      </c>
      <c r="F1826" s="404">
        <f t="shared" si="1199"/>
        <v>5.2946099999999995E-4</v>
      </c>
      <c r="G1826" s="404">
        <f t="shared" si="1200"/>
        <v>0</v>
      </c>
      <c r="H1826" s="404">
        <f t="shared" si="1202"/>
        <v>5.2946099999999995E-4</v>
      </c>
      <c r="I1826" s="404">
        <f>'F4.2'!Y253</f>
        <v>0</v>
      </c>
      <c r="J1826" s="404">
        <f>'F4.2'!AX253</f>
        <v>0</v>
      </c>
      <c r="K1826" s="405"/>
      <c r="L1826" s="405"/>
      <c r="M1826" s="404">
        <f t="shared" si="1197"/>
        <v>0</v>
      </c>
      <c r="N1826" s="404">
        <f t="shared" si="1203"/>
        <v>5.2946099999999995E-4</v>
      </c>
    </row>
    <row r="1827" spans="1:14" ht="30" hidden="1" outlineLevel="1">
      <c r="A1827" s="68">
        <f t="shared" ref="A1827:E1827" si="1254">A1434</f>
        <v>20</v>
      </c>
      <c r="B1827" s="123" t="str">
        <f t="shared" si="1254"/>
        <v>Asset Recived From Civil-U#8-Construction of STP for Colony-10322</v>
      </c>
      <c r="C1827" s="53" t="str">
        <f t="shared" si="1254"/>
        <v>N.A.</v>
      </c>
      <c r="D1827" s="403" t="str">
        <f t="shared" si="1254"/>
        <v>-</v>
      </c>
      <c r="E1827" s="118">
        <f t="shared" si="1254"/>
        <v>0</v>
      </c>
      <c r="F1827" s="404">
        <f t="shared" si="1199"/>
        <v>1.79662E-4</v>
      </c>
      <c r="G1827" s="404">
        <f t="shared" si="1200"/>
        <v>0</v>
      </c>
      <c r="H1827" s="404">
        <f t="shared" si="1202"/>
        <v>1.79662E-4</v>
      </c>
      <c r="I1827" s="404">
        <f>'F4.2'!Y254</f>
        <v>0</v>
      </c>
      <c r="J1827" s="404">
        <f>'F4.2'!AX254</f>
        <v>0</v>
      </c>
      <c r="K1827" s="405"/>
      <c r="L1827" s="405"/>
      <c r="M1827" s="404">
        <f t="shared" si="1197"/>
        <v>0</v>
      </c>
      <c r="N1827" s="404">
        <f t="shared" si="1203"/>
        <v>1.79662E-4</v>
      </c>
    </row>
    <row r="1828" spans="1:14" hidden="1" outlineLevel="1">
      <c r="A1828" s="68">
        <f t="shared" ref="A1828:E1828" si="1255">A1435</f>
        <v>21</v>
      </c>
      <c r="B1828" s="123" t="str">
        <f t="shared" si="1255"/>
        <v>Asset Recived From Civil-U#8-Cooling Towers-10311</v>
      </c>
      <c r="C1828" s="53" t="str">
        <f t="shared" si="1255"/>
        <v>N.A.</v>
      </c>
      <c r="D1828" s="403" t="str">
        <f t="shared" si="1255"/>
        <v>-</v>
      </c>
      <c r="E1828" s="118">
        <f t="shared" si="1255"/>
        <v>0</v>
      </c>
      <c r="F1828" s="404">
        <f t="shared" si="1199"/>
        <v>0.37627639299999999</v>
      </c>
      <c r="G1828" s="404">
        <f t="shared" si="1200"/>
        <v>0</v>
      </c>
      <c r="H1828" s="404">
        <f t="shared" si="1202"/>
        <v>0.37627639299999999</v>
      </c>
      <c r="I1828" s="404">
        <f>'F4.2'!Y255</f>
        <v>0</v>
      </c>
      <c r="J1828" s="404">
        <f>'F4.2'!AX255</f>
        <v>0</v>
      </c>
      <c r="K1828" s="405"/>
      <c r="L1828" s="405"/>
      <c r="M1828" s="404">
        <f t="shared" si="1197"/>
        <v>0</v>
      </c>
      <c r="N1828" s="404">
        <f t="shared" si="1203"/>
        <v>0.37627639299999999</v>
      </c>
    </row>
    <row r="1829" spans="1:14" hidden="1" outlineLevel="1">
      <c r="A1829" s="68">
        <f t="shared" ref="A1829:E1829" si="1256">A1436</f>
        <v>22</v>
      </c>
      <c r="B1829" s="123" t="str">
        <f t="shared" si="1256"/>
        <v>Asset Recived From Civil-U#8-Railway sidings-10412</v>
      </c>
      <c r="C1829" s="53" t="str">
        <f t="shared" si="1256"/>
        <v>N.A.</v>
      </c>
      <c r="D1829" s="403" t="str">
        <f t="shared" si="1256"/>
        <v>-</v>
      </c>
      <c r="E1829" s="118">
        <f t="shared" si="1256"/>
        <v>0</v>
      </c>
      <c r="F1829" s="404">
        <f t="shared" si="1199"/>
        <v>0.13615478800000003</v>
      </c>
      <c r="G1829" s="404">
        <f t="shared" si="1200"/>
        <v>0</v>
      </c>
      <c r="H1829" s="404">
        <f t="shared" si="1202"/>
        <v>0.13615478800000003</v>
      </c>
      <c r="I1829" s="404">
        <f>'F4.2'!Y256</f>
        <v>0</v>
      </c>
      <c r="J1829" s="404">
        <f>'F4.2'!AX256</f>
        <v>0</v>
      </c>
      <c r="K1829" s="405"/>
      <c r="L1829" s="405"/>
      <c r="M1829" s="404">
        <f t="shared" si="1197"/>
        <v>0</v>
      </c>
      <c r="N1829" s="404">
        <f t="shared" si="1203"/>
        <v>0.13615478800000003</v>
      </c>
    </row>
    <row r="1830" spans="1:14" hidden="1" outlineLevel="1">
      <c r="A1830" s="68">
        <f t="shared" ref="A1830:E1830" si="1257">A1437</f>
        <v>23</v>
      </c>
      <c r="B1830" s="123" t="str">
        <f t="shared" si="1257"/>
        <v>Asset Recived From Civil-U#8-In plant Roads -10401</v>
      </c>
      <c r="C1830" s="53" t="str">
        <f t="shared" si="1257"/>
        <v>N.A.</v>
      </c>
      <c r="D1830" s="403" t="str">
        <f t="shared" si="1257"/>
        <v>-</v>
      </c>
      <c r="E1830" s="118">
        <f t="shared" si="1257"/>
        <v>0</v>
      </c>
      <c r="F1830" s="404">
        <f t="shared" si="1199"/>
        <v>9.1029900000000005E-4</v>
      </c>
      <c r="G1830" s="404">
        <f t="shared" si="1200"/>
        <v>0</v>
      </c>
      <c r="H1830" s="404">
        <f t="shared" si="1202"/>
        <v>9.1029900000000005E-4</v>
      </c>
      <c r="I1830" s="404">
        <f>'F4.2'!Y257</f>
        <v>0</v>
      </c>
      <c r="J1830" s="404">
        <f>'F4.2'!AX257</f>
        <v>0</v>
      </c>
      <c r="K1830" s="405"/>
      <c r="L1830" s="405"/>
      <c r="M1830" s="404">
        <f t="shared" si="1197"/>
        <v>0</v>
      </c>
      <c r="N1830" s="404">
        <f t="shared" si="1203"/>
        <v>9.1029900000000005E-4</v>
      </c>
    </row>
    <row r="1831" spans="1:14" hidden="1" outlineLevel="1">
      <c r="A1831" s="68">
        <f t="shared" ref="A1831:E1831" si="1258">A1438</f>
        <v>24</v>
      </c>
      <c r="B1831" s="123" t="str">
        <f t="shared" si="1258"/>
        <v>Asset Recived From Civil-U#8-Pipe Rack -10419</v>
      </c>
      <c r="C1831" s="53" t="str">
        <f t="shared" si="1258"/>
        <v>N.A.</v>
      </c>
      <c r="D1831" s="403" t="str">
        <f t="shared" si="1258"/>
        <v>-</v>
      </c>
      <c r="E1831" s="118">
        <f t="shared" si="1258"/>
        <v>0</v>
      </c>
      <c r="F1831" s="404">
        <f t="shared" si="1199"/>
        <v>4.1823400000000002E-4</v>
      </c>
      <c r="G1831" s="404">
        <f t="shared" si="1200"/>
        <v>0</v>
      </c>
      <c r="H1831" s="404">
        <f t="shared" si="1202"/>
        <v>4.1823400000000002E-4</v>
      </c>
      <c r="I1831" s="404">
        <f>'F4.2'!Y258</f>
        <v>0</v>
      </c>
      <c r="J1831" s="404">
        <f>'F4.2'!AX258</f>
        <v>0</v>
      </c>
      <c r="K1831" s="405"/>
      <c r="L1831" s="405"/>
      <c r="M1831" s="404">
        <f t="shared" si="1197"/>
        <v>0</v>
      </c>
      <c r="N1831" s="404">
        <f t="shared" si="1203"/>
        <v>4.1823400000000002E-4</v>
      </c>
    </row>
    <row r="1832" spans="1:14" hidden="1" outlineLevel="1">
      <c r="A1832" s="68">
        <f t="shared" ref="A1832:E1832" si="1259">A1439</f>
        <v>25</v>
      </c>
      <c r="B1832" s="123" t="str">
        <f t="shared" si="1259"/>
        <v>Asset Recived From Civil-U#8-Transformar yard area -10541</v>
      </c>
      <c r="C1832" s="53" t="str">
        <f t="shared" si="1259"/>
        <v>N.A.</v>
      </c>
      <c r="D1832" s="403" t="str">
        <f t="shared" si="1259"/>
        <v>-</v>
      </c>
      <c r="E1832" s="118">
        <f t="shared" si="1259"/>
        <v>0</v>
      </c>
      <c r="F1832" s="404">
        <f t="shared" si="1199"/>
        <v>5.31695E-4</v>
      </c>
      <c r="G1832" s="404">
        <f t="shared" si="1200"/>
        <v>0</v>
      </c>
      <c r="H1832" s="404">
        <f t="shared" si="1202"/>
        <v>5.31695E-4</v>
      </c>
      <c r="I1832" s="404">
        <f>'F4.2'!Y259</f>
        <v>0</v>
      </c>
      <c r="J1832" s="404">
        <f>'F4.2'!AX259</f>
        <v>0</v>
      </c>
      <c r="K1832" s="405"/>
      <c r="L1832" s="405"/>
      <c r="M1832" s="404">
        <f t="shared" si="1197"/>
        <v>0</v>
      </c>
      <c r="N1832" s="404">
        <f t="shared" si="1203"/>
        <v>5.31695E-4</v>
      </c>
    </row>
    <row r="1833" spans="1:14" ht="30" hidden="1" outlineLevel="1">
      <c r="A1833" s="68">
        <f t="shared" ref="A1833:E1833" si="1260">A1440</f>
        <v>26</v>
      </c>
      <c r="B1833" s="123" t="str">
        <f t="shared" si="1260"/>
        <v>Asset Recived From Civil-U#8-BA-Boiler and Auxilary foundation-10501</v>
      </c>
      <c r="C1833" s="53" t="str">
        <f t="shared" si="1260"/>
        <v>N.A.</v>
      </c>
      <c r="D1833" s="403" t="str">
        <f t="shared" si="1260"/>
        <v>-</v>
      </c>
      <c r="E1833" s="118">
        <f t="shared" si="1260"/>
        <v>0</v>
      </c>
      <c r="F1833" s="404">
        <f t="shared" si="1199"/>
        <v>6.1116199999999999E-3</v>
      </c>
      <c r="G1833" s="404">
        <f t="shared" si="1200"/>
        <v>0</v>
      </c>
      <c r="H1833" s="404">
        <f t="shared" si="1202"/>
        <v>6.1116199999999999E-3</v>
      </c>
      <c r="I1833" s="404">
        <f>'F4.2'!Y260</f>
        <v>0</v>
      </c>
      <c r="J1833" s="404">
        <f>'F4.2'!AX260</f>
        <v>0</v>
      </c>
      <c r="K1833" s="405"/>
      <c r="L1833" s="405"/>
      <c r="M1833" s="404">
        <f t="shared" si="1197"/>
        <v>0</v>
      </c>
      <c r="N1833" s="404">
        <f t="shared" si="1203"/>
        <v>6.1116199999999999E-3</v>
      </c>
    </row>
    <row r="1834" spans="1:14" hidden="1" outlineLevel="1">
      <c r="A1834" s="68">
        <f t="shared" ref="A1834:E1834" si="1261">A1441</f>
        <v>27</v>
      </c>
      <c r="B1834" s="123" t="str">
        <f t="shared" si="1261"/>
        <v>Asset Recived From Civil-U#8-BA-FD FAN FOUNDATIONS -10501</v>
      </c>
      <c r="C1834" s="53" t="str">
        <f t="shared" si="1261"/>
        <v>N.A.</v>
      </c>
      <c r="D1834" s="403" t="str">
        <f t="shared" si="1261"/>
        <v>-</v>
      </c>
      <c r="E1834" s="118">
        <f t="shared" si="1261"/>
        <v>0</v>
      </c>
      <c r="F1834" s="404">
        <f t="shared" si="1199"/>
        <v>1.11659E-4</v>
      </c>
      <c r="G1834" s="404">
        <f t="shared" si="1200"/>
        <v>0</v>
      </c>
      <c r="H1834" s="404">
        <f t="shared" si="1202"/>
        <v>1.11659E-4</v>
      </c>
      <c r="I1834" s="404">
        <f>'F4.2'!Y261</f>
        <v>0</v>
      </c>
      <c r="J1834" s="404">
        <f>'F4.2'!AX261</f>
        <v>0</v>
      </c>
      <c r="K1834" s="405"/>
      <c r="L1834" s="405"/>
      <c r="M1834" s="404">
        <f t="shared" si="1197"/>
        <v>0</v>
      </c>
      <c r="N1834" s="404">
        <f t="shared" si="1203"/>
        <v>1.11659E-4</v>
      </c>
    </row>
    <row r="1835" spans="1:14" hidden="1" outlineLevel="1">
      <c r="A1835" s="68">
        <f t="shared" ref="A1835:E1835" si="1262">A1442</f>
        <v>28</v>
      </c>
      <c r="B1835" s="123" t="str">
        <f t="shared" si="1262"/>
        <v>Asset Recived From Civil-U#8-BA-PA FAN FOUNDATION -10501</v>
      </c>
      <c r="C1835" s="53" t="str">
        <f t="shared" si="1262"/>
        <v>N.A.</v>
      </c>
      <c r="D1835" s="403" t="str">
        <f t="shared" si="1262"/>
        <v>-</v>
      </c>
      <c r="E1835" s="118">
        <f t="shared" si="1262"/>
        <v>0</v>
      </c>
      <c r="F1835" s="404">
        <f t="shared" si="1199"/>
        <v>1.11659E-4</v>
      </c>
      <c r="G1835" s="404">
        <f t="shared" si="1200"/>
        <v>0</v>
      </c>
      <c r="H1835" s="404">
        <f t="shared" si="1202"/>
        <v>1.11659E-4</v>
      </c>
      <c r="I1835" s="404">
        <f>'F4.2'!Y262</f>
        <v>0</v>
      </c>
      <c r="J1835" s="404">
        <f>'F4.2'!AX262</f>
        <v>0</v>
      </c>
      <c r="K1835" s="405"/>
      <c r="L1835" s="405"/>
      <c r="M1835" s="404">
        <f t="shared" si="1197"/>
        <v>0</v>
      </c>
      <c r="N1835" s="404">
        <f t="shared" si="1203"/>
        <v>1.11659E-4</v>
      </c>
    </row>
    <row r="1836" spans="1:14" hidden="1" outlineLevel="1">
      <c r="A1836" s="68">
        <f t="shared" ref="A1836:E1836" si="1263">A1443</f>
        <v>29</v>
      </c>
      <c r="B1836" s="123" t="str">
        <f t="shared" si="1263"/>
        <v>Asset Recived From Civil-U#8-BA-I.D. Fan foundation -10501</v>
      </c>
      <c r="C1836" s="53" t="str">
        <f t="shared" si="1263"/>
        <v>N.A.</v>
      </c>
      <c r="D1836" s="403" t="str">
        <f t="shared" si="1263"/>
        <v>-</v>
      </c>
      <c r="E1836" s="118">
        <f t="shared" si="1263"/>
        <v>0</v>
      </c>
      <c r="F1836" s="404">
        <f t="shared" si="1199"/>
        <v>2.23317E-4</v>
      </c>
      <c r="G1836" s="404">
        <f t="shared" si="1200"/>
        <v>0</v>
      </c>
      <c r="H1836" s="404">
        <f t="shared" si="1202"/>
        <v>2.23317E-4</v>
      </c>
      <c r="I1836" s="404">
        <f>'F4.2'!Y263</f>
        <v>0</v>
      </c>
      <c r="J1836" s="404">
        <f>'F4.2'!AX263</f>
        <v>0</v>
      </c>
      <c r="K1836" s="405"/>
      <c r="L1836" s="405"/>
      <c r="M1836" s="404">
        <f t="shared" si="1197"/>
        <v>0</v>
      </c>
      <c r="N1836" s="404">
        <f t="shared" si="1203"/>
        <v>2.23317E-4</v>
      </c>
    </row>
    <row r="1837" spans="1:14" hidden="1" outlineLevel="1">
      <c r="A1837" s="68">
        <f t="shared" ref="A1837:E1837" si="1264">A1444</f>
        <v>30</v>
      </c>
      <c r="B1837" s="123" t="str">
        <f t="shared" si="1264"/>
        <v>Asset Recived From Civil-U#8-BA-MILL FOUNDATION-10501</v>
      </c>
      <c r="C1837" s="53" t="str">
        <f t="shared" si="1264"/>
        <v>N.A.</v>
      </c>
      <c r="D1837" s="403" t="str">
        <f t="shared" si="1264"/>
        <v>-</v>
      </c>
      <c r="E1837" s="118">
        <f t="shared" si="1264"/>
        <v>0</v>
      </c>
      <c r="F1837" s="404">
        <f t="shared" si="1199"/>
        <v>1.98259E-4</v>
      </c>
      <c r="G1837" s="404">
        <f t="shared" si="1200"/>
        <v>0</v>
      </c>
      <c r="H1837" s="404">
        <f t="shared" si="1202"/>
        <v>1.98259E-4</v>
      </c>
      <c r="I1837" s="404">
        <f>'F4.2'!Y264</f>
        <v>0</v>
      </c>
      <c r="J1837" s="404">
        <f>'F4.2'!AX264</f>
        <v>0</v>
      </c>
      <c r="K1837" s="405"/>
      <c r="L1837" s="405"/>
      <c r="M1837" s="404">
        <f t="shared" si="1197"/>
        <v>0</v>
      </c>
      <c r="N1837" s="404">
        <f t="shared" si="1203"/>
        <v>1.98259E-4</v>
      </c>
    </row>
    <row r="1838" spans="1:14" ht="30" hidden="1" outlineLevel="1">
      <c r="A1838" s="68">
        <f t="shared" ref="A1838:E1838" si="1265">A1445</f>
        <v>31</v>
      </c>
      <c r="B1838" s="123" t="str">
        <f t="shared" si="1265"/>
        <v>Asset Recived From Civil-U#8-BA-BUNKER FOUNDATION &amp; STRUCTURE-10515</v>
      </c>
      <c r="C1838" s="53" t="str">
        <f t="shared" si="1265"/>
        <v>N.A.</v>
      </c>
      <c r="D1838" s="403" t="str">
        <f t="shared" si="1265"/>
        <v>-</v>
      </c>
      <c r="E1838" s="118">
        <f t="shared" si="1265"/>
        <v>0</v>
      </c>
      <c r="F1838" s="404">
        <f t="shared" si="1199"/>
        <v>1.392536E-3</v>
      </c>
      <c r="G1838" s="404">
        <f t="shared" si="1200"/>
        <v>0</v>
      </c>
      <c r="H1838" s="404">
        <f t="shared" si="1202"/>
        <v>1.392536E-3</v>
      </c>
      <c r="I1838" s="404">
        <f>'F4.2'!Y265</f>
        <v>0</v>
      </c>
      <c r="J1838" s="404">
        <f>'F4.2'!AX265</f>
        <v>0</v>
      </c>
      <c r="K1838" s="405"/>
      <c r="L1838" s="405"/>
      <c r="M1838" s="404">
        <f t="shared" ref="M1838:M1901" si="1266">SUM(J1838:L1838)</f>
        <v>0</v>
      </c>
      <c r="N1838" s="404">
        <f t="shared" si="1203"/>
        <v>1.392536E-3</v>
      </c>
    </row>
    <row r="1839" spans="1:14" hidden="1" outlineLevel="1">
      <c r="A1839" s="68">
        <f t="shared" ref="A1839:E1839" si="1267">A1446</f>
        <v>32</v>
      </c>
      <c r="B1839" s="123" t="str">
        <f t="shared" si="1267"/>
        <v>Asset Recived From Civil-U#8-ESP-10501</v>
      </c>
      <c r="C1839" s="53" t="str">
        <f t="shared" si="1267"/>
        <v>N.A.</v>
      </c>
      <c r="D1839" s="403" t="str">
        <f t="shared" si="1267"/>
        <v>-</v>
      </c>
      <c r="E1839" s="118">
        <f t="shared" si="1267"/>
        <v>0</v>
      </c>
      <c r="F1839" s="404">
        <f t="shared" ref="F1839:F1902" si="1268">F1446+I1446</f>
        <v>7.0722000000000005E-4</v>
      </c>
      <c r="G1839" s="404">
        <f t="shared" ref="G1839:G1902" si="1269">G1446+M1446</f>
        <v>0</v>
      </c>
      <c r="H1839" s="404">
        <f t="shared" si="1202"/>
        <v>7.0722000000000005E-4</v>
      </c>
      <c r="I1839" s="404">
        <f>'F4.2'!Y266</f>
        <v>0</v>
      </c>
      <c r="J1839" s="404">
        <f>'F4.2'!AX266</f>
        <v>0</v>
      </c>
      <c r="K1839" s="405"/>
      <c r="L1839" s="405"/>
      <c r="M1839" s="404">
        <f t="shared" si="1266"/>
        <v>0</v>
      </c>
      <c r="N1839" s="404">
        <f t="shared" si="1203"/>
        <v>7.0722000000000005E-4</v>
      </c>
    </row>
    <row r="1840" spans="1:14" hidden="1" outlineLevel="1">
      <c r="A1840" s="68">
        <f t="shared" ref="A1840:E1840" si="1270">A1447</f>
        <v>33</v>
      </c>
      <c r="B1840" s="123" t="str">
        <f t="shared" si="1270"/>
        <v>Asset Recived From Civil-U#8-ESP Control Room-10501</v>
      </c>
      <c r="C1840" s="53" t="str">
        <f t="shared" si="1270"/>
        <v>N.A.</v>
      </c>
      <c r="D1840" s="403" t="str">
        <f t="shared" si="1270"/>
        <v>-</v>
      </c>
      <c r="E1840" s="118">
        <f t="shared" si="1270"/>
        <v>0</v>
      </c>
      <c r="F1840" s="404">
        <f t="shared" si="1268"/>
        <v>4.2763499999999999E-4</v>
      </c>
      <c r="G1840" s="404">
        <f t="shared" si="1269"/>
        <v>0</v>
      </c>
      <c r="H1840" s="404">
        <f t="shared" ref="H1840:H1903" si="1271">F1840-G1840</f>
        <v>4.2763499999999999E-4</v>
      </c>
      <c r="I1840" s="404">
        <f>'F4.2'!Y267</f>
        <v>0</v>
      </c>
      <c r="J1840" s="404">
        <f>'F4.2'!AX267</f>
        <v>0</v>
      </c>
      <c r="K1840" s="405"/>
      <c r="L1840" s="405"/>
      <c r="M1840" s="404">
        <f t="shared" si="1266"/>
        <v>0</v>
      </c>
      <c r="N1840" s="404">
        <f t="shared" ref="N1840:N1903" si="1272">H1840+I1840-M1840</f>
        <v>4.2763499999999999E-4</v>
      </c>
    </row>
    <row r="1841" spans="1:14" hidden="1" outlineLevel="1">
      <c r="A1841" s="68">
        <f t="shared" ref="A1841:E1841" si="1273">A1448</f>
        <v>34</v>
      </c>
      <c r="B1841" s="123" t="str">
        <f t="shared" si="1273"/>
        <v>Asset Recived From Civil-U#8-RCC Chimney -10501</v>
      </c>
      <c r="C1841" s="53" t="str">
        <f t="shared" si="1273"/>
        <v>N.A.</v>
      </c>
      <c r="D1841" s="403" t="str">
        <f t="shared" si="1273"/>
        <v>-</v>
      </c>
      <c r="E1841" s="118">
        <f t="shared" si="1273"/>
        <v>0</v>
      </c>
      <c r="F1841" s="404">
        <f t="shared" si="1268"/>
        <v>4.612672E-3</v>
      </c>
      <c r="G1841" s="404">
        <f t="shared" si="1269"/>
        <v>0</v>
      </c>
      <c r="H1841" s="404">
        <f t="shared" si="1271"/>
        <v>4.612672E-3</v>
      </c>
      <c r="I1841" s="404">
        <f>'F4.2'!Y268</f>
        <v>0</v>
      </c>
      <c r="J1841" s="404">
        <f>'F4.2'!AX268</f>
        <v>0</v>
      </c>
      <c r="K1841" s="405"/>
      <c r="L1841" s="405"/>
      <c r="M1841" s="404">
        <f t="shared" si="1266"/>
        <v>0</v>
      </c>
      <c r="N1841" s="404">
        <f t="shared" si="1272"/>
        <v>4.612672E-3</v>
      </c>
    </row>
    <row r="1842" spans="1:14" ht="30" hidden="1" outlineLevel="1">
      <c r="A1842" s="68">
        <f t="shared" ref="A1842:E1842" si="1274">A1449</f>
        <v>35</v>
      </c>
      <c r="B1842" s="123" t="str">
        <f t="shared" si="1274"/>
        <v>Asset Recived From Civil-U#8-WTP-D.M.Plant equipment fdn. etc.-10509</v>
      </c>
      <c r="C1842" s="53" t="str">
        <f t="shared" si="1274"/>
        <v>N.A.</v>
      </c>
      <c r="D1842" s="403" t="str">
        <f t="shared" si="1274"/>
        <v>-</v>
      </c>
      <c r="E1842" s="118">
        <f t="shared" si="1274"/>
        <v>0</v>
      </c>
      <c r="F1842" s="404">
        <f t="shared" si="1268"/>
        <v>6.3898000000000004E-5</v>
      </c>
      <c r="G1842" s="404">
        <f t="shared" si="1269"/>
        <v>0</v>
      </c>
      <c r="H1842" s="404">
        <f t="shared" si="1271"/>
        <v>6.3898000000000004E-5</v>
      </c>
      <c r="I1842" s="404">
        <f>'F4.2'!Y269</f>
        <v>0</v>
      </c>
      <c r="J1842" s="404">
        <f>'F4.2'!AX269</f>
        <v>0</v>
      </c>
      <c r="K1842" s="405"/>
      <c r="L1842" s="405"/>
      <c r="M1842" s="404">
        <f t="shared" si="1266"/>
        <v>0</v>
      </c>
      <c r="N1842" s="404">
        <f t="shared" si="1272"/>
        <v>6.3898000000000004E-5</v>
      </c>
    </row>
    <row r="1843" spans="1:14" hidden="1" outlineLevel="1">
      <c r="A1843" s="68">
        <f t="shared" ref="A1843:E1843" si="1275">A1450</f>
        <v>36</v>
      </c>
      <c r="B1843" s="123" t="str">
        <f t="shared" si="1275"/>
        <v>Asset Recived From Civil-U#8-CHP-Wagon Tippler-10515</v>
      </c>
      <c r="C1843" s="53" t="str">
        <f t="shared" si="1275"/>
        <v>N.A.</v>
      </c>
      <c r="D1843" s="403" t="str">
        <f t="shared" si="1275"/>
        <v>-</v>
      </c>
      <c r="E1843" s="118">
        <f t="shared" si="1275"/>
        <v>0</v>
      </c>
      <c r="F1843" s="404">
        <f t="shared" si="1268"/>
        <v>9.4041100000000005E-4</v>
      </c>
      <c r="G1843" s="404">
        <f t="shared" si="1269"/>
        <v>0</v>
      </c>
      <c r="H1843" s="404">
        <f t="shared" si="1271"/>
        <v>9.4041100000000005E-4</v>
      </c>
      <c r="I1843" s="404">
        <f>'F4.2'!Y270</f>
        <v>0</v>
      </c>
      <c r="J1843" s="404">
        <f>'F4.2'!AX270</f>
        <v>0</v>
      </c>
      <c r="K1843" s="405"/>
      <c r="L1843" s="405"/>
      <c r="M1843" s="404">
        <f t="shared" si="1266"/>
        <v>0</v>
      </c>
      <c r="N1843" s="404">
        <f t="shared" si="1272"/>
        <v>9.4041100000000005E-4</v>
      </c>
    </row>
    <row r="1844" spans="1:14" hidden="1" outlineLevel="1">
      <c r="A1844" s="68">
        <f t="shared" ref="A1844:E1844" si="1276">A1451</f>
        <v>37</v>
      </c>
      <c r="B1844" s="123" t="str">
        <f t="shared" si="1276"/>
        <v>Asset Recived From Civil-U#8-CHP-Crusher House -10515</v>
      </c>
      <c r="C1844" s="53" t="str">
        <f t="shared" si="1276"/>
        <v>N.A.</v>
      </c>
      <c r="D1844" s="403" t="str">
        <f t="shared" si="1276"/>
        <v>-</v>
      </c>
      <c r="E1844" s="118">
        <f t="shared" si="1276"/>
        <v>0</v>
      </c>
      <c r="F1844" s="404">
        <f t="shared" si="1268"/>
        <v>7.4704199999999995E-4</v>
      </c>
      <c r="G1844" s="404">
        <f t="shared" si="1269"/>
        <v>0</v>
      </c>
      <c r="H1844" s="404">
        <f t="shared" si="1271"/>
        <v>7.4704199999999995E-4</v>
      </c>
      <c r="I1844" s="404">
        <f>'F4.2'!Y271</f>
        <v>0</v>
      </c>
      <c r="J1844" s="404">
        <f>'F4.2'!AX271</f>
        <v>0</v>
      </c>
      <c r="K1844" s="405"/>
      <c r="L1844" s="405"/>
      <c r="M1844" s="404">
        <f t="shared" si="1266"/>
        <v>0</v>
      </c>
      <c r="N1844" s="404">
        <f t="shared" si="1272"/>
        <v>7.4704199999999995E-4</v>
      </c>
    </row>
    <row r="1845" spans="1:14" hidden="1" outlineLevel="1">
      <c r="A1845" s="68">
        <f t="shared" ref="A1845:E1845" si="1277">A1452</f>
        <v>38</v>
      </c>
      <c r="B1845" s="123" t="str">
        <f t="shared" si="1277"/>
        <v>Asset Recived From Civil-U#8-CHP-Stacker Reclaimer -10515</v>
      </c>
      <c r="C1845" s="53" t="str">
        <f t="shared" si="1277"/>
        <v>N.A.</v>
      </c>
      <c r="D1845" s="403" t="str">
        <f t="shared" si="1277"/>
        <v>-</v>
      </c>
      <c r="E1845" s="118">
        <f t="shared" si="1277"/>
        <v>0</v>
      </c>
      <c r="F1845" s="404">
        <f t="shared" si="1268"/>
        <v>2.8485300000000001E-4</v>
      </c>
      <c r="G1845" s="404">
        <f t="shared" si="1269"/>
        <v>0</v>
      </c>
      <c r="H1845" s="404">
        <f t="shared" si="1271"/>
        <v>2.8485300000000001E-4</v>
      </c>
      <c r="I1845" s="404">
        <f>'F4.2'!Y272</f>
        <v>0</v>
      </c>
      <c r="J1845" s="404">
        <f>'F4.2'!AX272</f>
        <v>0</v>
      </c>
      <c r="K1845" s="405"/>
      <c r="L1845" s="405"/>
      <c r="M1845" s="404">
        <f t="shared" si="1266"/>
        <v>0</v>
      </c>
      <c r="N1845" s="404">
        <f t="shared" si="1272"/>
        <v>2.8485300000000001E-4</v>
      </c>
    </row>
    <row r="1846" spans="1:14" hidden="1" outlineLevel="1">
      <c r="A1846" s="68">
        <f t="shared" ref="A1846:E1846" si="1278">A1453</f>
        <v>39</v>
      </c>
      <c r="B1846" s="123" t="str">
        <f t="shared" si="1278"/>
        <v>Asset Recived From Civil-U#8-CHP-Stock Yard-10515</v>
      </c>
      <c r="C1846" s="53" t="str">
        <f t="shared" si="1278"/>
        <v>N.A.</v>
      </c>
      <c r="D1846" s="403" t="str">
        <f t="shared" si="1278"/>
        <v>-</v>
      </c>
      <c r="E1846" s="118">
        <f t="shared" si="1278"/>
        <v>0</v>
      </c>
      <c r="F1846" s="404">
        <f t="shared" si="1268"/>
        <v>1.5851400000000001E-4</v>
      </c>
      <c r="G1846" s="404">
        <f t="shared" si="1269"/>
        <v>0</v>
      </c>
      <c r="H1846" s="404">
        <f t="shared" si="1271"/>
        <v>1.5851400000000001E-4</v>
      </c>
      <c r="I1846" s="404">
        <f>'F4.2'!Y273</f>
        <v>0</v>
      </c>
      <c r="J1846" s="404">
        <f>'F4.2'!AX273</f>
        <v>0</v>
      </c>
      <c r="K1846" s="405"/>
      <c r="L1846" s="405"/>
      <c r="M1846" s="404">
        <f t="shared" si="1266"/>
        <v>0</v>
      </c>
      <c r="N1846" s="404">
        <f t="shared" si="1272"/>
        <v>1.5851400000000001E-4</v>
      </c>
    </row>
    <row r="1847" spans="1:14" ht="30" hidden="1" outlineLevel="1">
      <c r="A1847" s="68">
        <f t="shared" ref="A1847:E1847" si="1279">A1454</f>
        <v>40</v>
      </c>
      <c r="B1847" s="123" t="str">
        <f t="shared" si="1279"/>
        <v>Asset Recived From Civil-U#8-CHP-ConveyorPedetals&amp;TransferPoint-10515</v>
      </c>
      <c r="C1847" s="53" t="str">
        <f t="shared" si="1279"/>
        <v>N.A.</v>
      </c>
      <c r="D1847" s="403" t="str">
        <f t="shared" si="1279"/>
        <v>-</v>
      </c>
      <c r="E1847" s="118">
        <f t="shared" si="1279"/>
        <v>0</v>
      </c>
      <c r="F1847" s="404">
        <f t="shared" si="1268"/>
        <v>5.5407899999999996E-4</v>
      </c>
      <c r="G1847" s="404">
        <f t="shared" si="1269"/>
        <v>0</v>
      </c>
      <c r="H1847" s="404">
        <f t="shared" si="1271"/>
        <v>5.5407899999999996E-4</v>
      </c>
      <c r="I1847" s="404">
        <f>'F4.2'!Y274</f>
        <v>0</v>
      </c>
      <c r="J1847" s="404">
        <f>'F4.2'!AX274</f>
        <v>0</v>
      </c>
      <c r="K1847" s="405"/>
      <c r="L1847" s="405"/>
      <c r="M1847" s="404">
        <f t="shared" si="1266"/>
        <v>0</v>
      </c>
      <c r="N1847" s="404">
        <f t="shared" si="1272"/>
        <v>5.5407899999999996E-4</v>
      </c>
    </row>
    <row r="1848" spans="1:14" hidden="1" outlineLevel="1">
      <c r="A1848" s="68">
        <f t="shared" ref="A1848:E1848" si="1280">A1455</f>
        <v>41</v>
      </c>
      <c r="B1848" s="123" t="str">
        <f t="shared" si="1280"/>
        <v>Asset Recived From Civil-U#8-CHP-MCC ROOM -10515</v>
      </c>
      <c r="C1848" s="53" t="str">
        <f t="shared" si="1280"/>
        <v>N.A.</v>
      </c>
      <c r="D1848" s="403" t="str">
        <f t="shared" si="1280"/>
        <v>-</v>
      </c>
      <c r="E1848" s="118">
        <f t="shared" si="1280"/>
        <v>0</v>
      </c>
      <c r="F1848" s="404">
        <f t="shared" si="1268"/>
        <v>2.6945000000000002E-4</v>
      </c>
      <c r="G1848" s="404">
        <f t="shared" si="1269"/>
        <v>0</v>
      </c>
      <c r="H1848" s="404">
        <f t="shared" si="1271"/>
        <v>2.6945000000000002E-4</v>
      </c>
      <c r="I1848" s="404">
        <f>'F4.2'!Y275</f>
        <v>0</v>
      </c>
      <c r="J1848" s="404">
        <f>'F4.2'!AX275</f>
        <v>0</v>
      </c>
      <c r="K1848" s="405"/>
      <c r="L1848" s="405"/>
      <c r="M1848" s="404">
        <f t="shared" si="1266"/>
        <v>0</v>
      </c>
      <c r="N1848" s="404">
        <f t="shared" si="1272"/>
        <v>2.6945000000000002E-4</v>
      </c>
    </row>
    <row r="1849" spans="1:14" hidden="1" outlineLevel="1">
      <c r="A1849" s="68">
        <f t="shared" ref="A1849:E1849" si="1281">A1456</f>
        <v>42</v>
      </c>
      <c r="B1849" s="123" t="str">
        <f t="shared" si="1281"/>
        <v>Asset Recived From Civil-U#8-AHP-RCC Ash Silo -10501</v>
      </c>
      <c r="C1849" s="53" t="str">
        <f t="shared" si="1281"/>
        <v>N.A.</v>
      </c>
      <c r="D1849" s="403" t="str">
        <f t="shared" si="1281"/>
        <v>-</v>
      </c>
      <c r="E1849" s="118">
        <f t="shared" si="1281"/>
        <v>0</v>
      </c>
      <c r="F1849" s="404">
        <f t="shared" si="1268"/>
        <v>1.64229E-4</v>
      </c>
      <c r="G1849" s="404">
        <f t="shared" si="1269"/>
        <v>0</v>
      </c>
      <c r="H1849" s="404">
        <f t="shared" si="1271"/>
        <v>1.64229E-4</v>
      </c>
      <c r="I1849" s="404">
        <f>'F4.2'!Y276</f>
        <v>0</v>
      </c>
      <c r="J1849" s="404">
        <f>'F4.2'!AX276</f>
        <v>0</v>
      </c>
      <c r="K1849" s="405"/>
      <c r="L1849" s="405"/>
      <c r="M1849" s="404">
        <f t="shared" si="1266"/>
        <v>0</v>
      </c>
      <c r="N1849" s="404">
        <f t="shared" si="1272"/>
        <v>1.64229E-4</v>
      </c>
    </row>
    <row r="1850" spans="1:14" hidden="1" outlineLevel="1">
      <c r="A1850" s="68">
        <f t="shared" ref="A1850:E1850" si="1282">A1457</f>
        <v>43</v>
      </c>
      <c r="B1850" s="123" t="str">
        <f t="shared" si="1282"/>
        <v>Asset Recived From Civil-U#8-AHP-Staicase near Silo-10501</v>
      </c>
      <c r="C1850" s="53" t="str">
        <f t="shared" si="1282"/>
        <v>N.A.</v>
      </c>
      <c r="D1850" s="403" t="str">
        <f t="shared" si="1282"/>
        <v>-</v>
      </c>
      <c r="E1850" s="118">
        <f t="shared" si="1282"/>
        <v>0</v>
      </c>
      <c r="F1850" s="404">
        <f t="shared" si="1268"/>
        <v>1.7302000000000001E-5</v>
      </c>
      <c r="G1850" s="404">
        <f t="shared" si="1269"/>
        <v>0</v>
      </c>
      <c r="H1850" s="404">
        <f t="shared" si="1271"/>
        <v>1.7302000000000001E-5</v>
      </c>
      <c r="I1850" s="404">
        <f>'F4.2'!Y277</f>
        <v>0</v>
      </c>
      <c r="J1850" s="404">
        <f>'F4.2'!AX277</f>
        <v>0</v>
      </c>
      <c r="K1850" s="405"/>
      <c r="L1850" s="405"/>
      <c r="M1850" s="404">
        <f t="shared" si="1266"/>
        <v>0</v>
      </c>
      <c r="N1850" s="404">
        <f t="shared" si="1272"/>
        <v>1.7302000000000001E-5</v>
      </c>
    </row>
    <row r="1851" spans="1:14" hidden="1" outlineLevel="1">
      <c r="A1851" s="68">
        <f t="shared" ref="A1851:E1851" si="1283">A1458</f>
        <v>44</v>
      </c>
      <c r="B1851" s="123" t="str">
        <f t="shared" si="1283"/>
        <v>Asset Recived From Civil-U#8-AHP-Drain sump in Silo Area -10501</v>
      </c>
      <c r="C1851" s="53" t="str">
        <f t="shared" si="1283"/>
        <v>N.A.</v>
      </c>
      <c r="D1851" s="403" t="str">
        <f t="shared" si="1283"/>
        <v>-</v>
      </c>
      <c r="E1851" s="118">
        <f t="shared" si="1283"/>
        <v>0</v>
      </c>
      <c r="F1851" s="404">
        <f t="shared" si="1268"/>
        <v>8.551E-6</v>
      </c>
      <c r="G1851" s="404">
        <f t="shared" si="1269"/>
        <v>0</v>
      </c>
      <c r="H1851" s="404">
        <f t="shared" si="1271"/>
        <v>8.551E-6</v>
      </c>
      <c r="I1851" s="404">
        <f>'F4.2'!Y278</f>
        <v>0</v>
      </c>
      <c r="J1851" s="404">
        <f>'F4.2'!AX278</f>
        <v>0</v>
      </c>
      <c r="K1851" s="405"/>
      <c r="L1851" s="405"/>
      <c r="M1851" s="404">
        <f t="shared" si="1266"/>
        <v>0</v>
      </c>
      <c r="N1851" s="404">
        <f t="shared" si="1272"/>
        <v>8.551E-6</v>
      </c>
    </row>
    <row r="1852" spans="1:14" hidden="1" outlineLevel="1">
      <c r="A1852" s="68">
        <f t="shared" ref="A1852:E1852" si="1284">A1459</f>
        <v>45</v>
      </c>
      <c r="B1852" s="123" t="str">
        <f t="shared" si="1284"/>
        <v>Asset Recived From Civil-U#8-AHP-Slurry Mixing Tank Fdn.-10501</v>
      </c>
      <c r="C1852" s="53" t="str">
        <f t="shared" si="1284"/>
        <v>N.A.</v>
      </c>
      <c r="D1852" s="403" t="str">
        <f t="shared" si="1284"/>
        <v>-</v>
      </c>
      <c r="E1852" s="118">
        <f t="shared" si="1284"/>
        <v>0</v>
      </c>
      <c r="F1852" s="404">
        <f t="shared" si="1268"/>
        <v>1.6923E-5</v>
      </c>
      <c r="G1852" s="404">
        <f t="shared" si="1269"/>
        <v>0</v>
      </c>
      <c r="H1852" s="404">
        <f t="shared" si="1271"/>
        <v>1.6923E-5</v>
      </c>
      <c r="I1852" s="404">
        <f>'F4.2'!Y279</f>
        <v>0</v>
      </c>
      <c r="J1852" s="404">
        <f>'F4.2'!AX279</f>
        <v>0</v>
      </c>
      <c r="K1852" s="405"/>
      <c r="L1852" s="405"/>
      <c r="M1852" s="404">
        <f t="shared" si="1266"/>
        <v>0</v>
      </c>
      <c r="N1852" s="404">
        <f t="shared" si="1272"/>
        <v>1.6923E-5</v>
      </c>
    </row>
    <row r="1853" spans="1:14" hidden="1" outlineLevel="1">
      <c r="A1853" s="68">
        <f t="shared" ref="A1853:E1853" si="1285">A1460</f>
        <v>46</v>
      </c>
      <c r="B1853" s="123" t="str">
        <f t="shared" si="1285"/>
        <v>Asset Recived From Civil-U#8-AHP-HCSD PUMP HOUSE-10501</v>
      </c>
      <c r="C1853" s="53" t="str">
        <f t="shared" si="1285"/>
        <v>N.A.</v>
      </c>
      <c r="D1853" s="403" t="str">
        <f t="shared" si="1285"/>
        <v>-</v>
      </c>
      <c r="E1853" s="118">
        <f t="shared" si="1285"/>
        <v>0</v>
      </c>
      <c r="F1853" s="404">
        <f t="shared" si="1268"/>
        <v>5.8934000000000002E-5</v>
      </c>
      <c r="G1853" s="404">
        <f t="shared" si="1269"/>
        <v>0</v>
      </c>
      <c r="H1853" s="404">
        <f t="shared" si="1271"/>
        <v>5.8934000000000002E-5</v>
      </c>
      <c r="I1853" s="404">
        <f>'F4.2'!Y280</f>
        <v>0</v>
      </c>
      <c r="J1853" s="404">
        <f>'F4.2'!AX280</f>
        <v>0</v>
      </c>
      <c r="K1853" s="405"/>
      <c r="L1853" s="405"/>
      <c r="M1853" s="404">
        <f t="shared" si="1266"/>
        <v>0</v>
      </c>
      <c r="N1853" s="404">
        <f t="shared" si="1272"/>
        <v>5.8934000000000002E-5</v>
      </c>
    </row>
    <row r="1854" spans="1:14" hidden="1" outlineLevel="1">
      <c r="A1854" s="68">
        <f t="shared" ref="A1854:E1854" si="1286">A1461</f>
        <v>47</v>
      </c>
      <c r="B1854" s="123" t="str">
        <f t="shared" si="1286"/>
        <v>Asset Recived From Civil-U#8-AHP-Ash Slurry Pump House -10501</v>
      </c>
      <c r="C1854" s="53" t="str">
        <f t="shared" si="1286"/>
        <v>N.A.</v>
      </c>
      <c r="D1854" s="403" t="str">
        <f t="shared" si="1286"/>
        <v>-</v>
      </c>
      <c r="E1854" s="118">
        <f t="shared" si="1286"/>
        <v>0</v>
      </c>
      <c r="F1854" s="404">
        <f t="shared" si="1268"/>
        <v>1.4947300000000001E-4</v>
      </c>
      <c r="G1854" s="404">
        <f t="shared" si="1269"/>
        <v>0</v>
      </c>
      <c r="H1854" s="404">
        <f t="shared" si="1271"/>
        <v>1.4947300000000001E-4</v>
      </c>
      <c r="I1854" s="404">
        <f>'F4.2'!Y281</f>
        <v>0</v>
      </c>
      <c r="J1854" s="404">
        <f>'F4.2'!AX281</f>
        <v>0</v>
      </c>
      <c r="K1854" s="405"/>
      <c r="L1854" s="405"/>
      <c r="M1854" s="404">
        <f t="shared" si="1266"/>
        <v>0</v>
      </c>
      <c r="N1854" s="404">
        <f t="shared" si="1272"/>
        <v>1.4947300000000001E-4</v>
      </c>
    </row>
    <row r="1855" spans="1:14" hidden="1" outlineLevel="1">
      <c r="A1855" s="68">
        <f t="shared" ref="A1855:E1855" si="1287">A1462</f>
        <v>48</v>
      </c>
      <c r="B1855" s="123" t="str">
        <f t="shared" si="1287"/>
        <v>Asset Recived From Civil-U#8-AHP-Ash Slurry Sump-10501</v>
      </c>
      <c r="C1855" s="53" t="str">
        <f t="shared" si="1287"/>
        <v>N.A.</v>
      </c>
      <c r="D1855" s="403" t="str">
        <f t="shared" si="1287"/>
        <v>-</v>
      </c>
      <c r="E1855" s="118">
        <f t="shared" si="1287"/>
        <v>0</v>
      </c>
      <c r="F1855" s="404">
        <f t="shared" si="1268"/>
        <v>4.5158999999999999E-5</v>
      </c>
      <c r="G1855" s="404">
        <f t="shared" si="1269"/>
        <v>0</v>
      </c>
      <c r="H1855" s="404">
        <f t="shared" si="1271"/>
        <v>4.5158999999999999E-5</v>
      </c>
      <c r="I1855" s="404">
        <f>'F4.2'!Y282</f>
        <v>0</v>
      </c>
      <c r="J1855" s="404">
        <f>'F4.2'!AX282</f>
        <v>0</v>
      </c>
      <c r="K1855" s="405"/>
      <c r="L1855" s="405"/>
      <c r="M1855" s="404">
        <f t="shared" si="1266"/>
        <v>0</v>
      </c>
      <c r="N1855" s="404">
        <f t="shared" si="1272"/>
        <v>4.5158999999999999E-5</v>
      </c>
    </row>
    <row r="1856" spans="1:14" hidden="1" outlineLevel="1">
      <c r="A1856" s="68">
        <f t="shared" ref="A1856:E1856" si="1288">A1463</f>
        <v>49</v>
      </c>
      <c r="B1856" s="123" t="str">
        <f t="shared" si="1288"/>
        <v>Asset Recived From Civil-U#8-AHP-Ash Water Tank-10501</v>
      </c>
      <c r="C1856" s="53" t="str">
        <f t="shared" si="1288"/>
        <v>N.A.</v>
      </c>
      <c r="D1856" s="403" t="str">
        <f t="shared" si="1288"/>
        <v>-</v>
      </c>
      <c r="E1856" s="118">
        <f t="shared" si="1288"/>
        <v>0</v>
      </c>
      <c r="F1856" s="404">
        <f t="shared" si="1268"/>
        <v>3.4220000000000001E-5</v>
      </c>
      <c r="G1856" s="404">
        <f t="shared" si="1269"/>
        <v>0</v>
      </c>
      <c r="H1856" s="404">
        <f t="shared" si="1271"/>
        <v>3.4220000000000001E-5</v>
      </c>
      <c r="I1856" s="404">
        <f>'F4.2'!Y283</f>
        <v>0</v>
      </c>
      <c r="J1856" s="404">
        <f>'F4.2'!AX283</f>
        <v>0</v>
      </c>
      <c r="K1856" s="405"/>
      <c r="L1856" s="405"/>
      <c r="M1856" s="404">
        <f t="shared" si="1266"/>
        <v>0</v>
      </c>
      <c r="N1856" s="404">
        <f t="shared" si="1272"/>
        <v>3.4220000000000001E-5</v>
      </c>
    </row>
    <row r="1857" spans="1:14" hidden="1" outlineLevel="1">
      <c r="A1857" s="68">
        <f t="shared" ref="A1857:E1857" si="1289">A1464</f>
        <v>50</v>
      </c>
      <c r="B1857" s="123" t="str">
        <f t="shared" si="1289"/>
        <v>Asset Recived From Civil-U#8-AHP-Bottom Ash Hopper-10501</v>
      </c>
      <c r="C1857" s="53" t="str">
        <f t="shared" si="1289"/>
        <v>N.A.</v>
      </c>
      <c r="D1857" s="403" t="str">
        <f t="shared" si="1289"/>
        <v>-</v>
      </c>
      <c r="E1857" s="118">
        <f t="shared" si="1289"/>
        <v>0</v>
      </c>
      <c r="F1857" s="404">
        <f t="shared" si="1268"/>
        <v>4.409E-5</v>
      </c>
      <c r="G1857" s="404">
        <f t="shared" si="1269"/>
        <v>0</v>
      </c>
      <c r="H1857" s="404">
        <f t="shared" si="1271"/>
        <v>4.409E-5</v>
      </c>
      <c r="I1857" s="404">
        <f>'F4.2'!Y284</f>
        <v>0</v>
      </c>
      <c r="J1857" s="404">
        <f>'F4.2'!AX284</f>
        <v>0</v>
      </c>
      <c r="K1857" s="405"/>
      <c r="L1857" s="405"/>
      <c r="M1857" s="404">
        <f t="shared" si="1266"/>
        <v>0</v>
      </c>
      <c r="N1857" s="404">
        <f t="shared" si="1272"/>
        <v>4.409E-5</v>
      </c>
    </row>
    <row r="1858" spans="1:14" ht="30" hidden="1" outlineLevel="1">
      <c r="A1858" s="68">
        <f t="shared" ref="A1858:E1858" si="1290">A1465</f>
        <v>51</v>
      </c>
      <c r="B1858" s="123" t="str">
        <f t="shared" si="1290"/>
        <v>Asset Recived From Civil-U#8-AHP-Drain sump in BAH Area -10501</v>
      </c>
      <c r="C1858" s="53" t="str">
        <f t="shared" si="1290"/>
        <v>N.A.</v>
      </c>
      <c r="D1858" s="403" t="str">
        <f t="shared" si="1290"/>
        <v>-</v>
      </c>
      <c r="E1858" s="118">
        <f t="shared" si="1290"/>
        <v>0</v>
      </c>
      <c r="F1858" s="404">
        <f t="shared" si="1268"/>
        <v>8.5750000000000001E-6</v>
      </c>
      <c r="G1858" s="404">
        <f t="shared" si="1269"/>
        <v>0</v>
      </c>
      <c r="H1858" s="404">
        <f t="shared" si="1271"/>
        <v>8.5750000000000001E-6</v>
      </c>
      <c r="I1858" s="404">
        <f>'F4.2'!Y285</f>
        <v>0</v>
      </c>
      <c r="J1858" s="404">
        <f>'F4.2'!AX285</f>
        <v>0</v>
      </c>
      <c r="K1858" s="405"/>
      <c r="L1858" s="405"/>
      <c r="M1858" s="404">
        <f t="shared" si="1266"/>
        <v>0</v>
      </c>
      <c r="N1858" s="404">
        <f t="shared" si="1272"/>
        <v>8.5750000000000001E-6</v>
      </c>
    </row>
    <row r="1859" spans="1:14" ht="30" hidden="1" outlineLevel="1">
      <c r="A1859" s="68">
        <f t="shared" ref="A1859:E1859" si="1291">A1466</f>
        <v>52</v>
      </c>
      <c r="B1859" s="123" t="str">
        <f t="shared" si="1291"/>
        <v>Asset Recived From Civil-U#8-Ash Slurry Pipe Line AHP-Pedestals-10501</v>
      </c>
      <c r="C1859" s="53" t="str">
        <f t="shared" si="1291"/>
        <v>N.A.</v>
      </c>
      <c r="D1859" s="403" t="str">
        <f t="shared" si="1291"/>
        <v>-</v>
      </c>
      <c r="E1859" s="118">
        <f t="shared" si="1291"/>
        <v>0</v>
      </c>
      <c r="F1859" s="404">
        <f t="shared" si="1268"/>
        <v>1.38462E-4</v>
      </c>
      <c r="G1859" s="404">
        <f t="shared" si="1269"/>
        <v>0</v>
      </c>
      <c r="H1859" s="404">
        <f t="shared" si="1271"/>
        <v>1.38462E-4</v>
      </c>
      <c r="I1859" s="404">
        <f>'F4.2'!Y286</f>
        <v>0</v>
      </c>
      <c r="J1859" s="404">
        <f>'F4.2'!AX286</f>
        <v>0</v>
      </c>
      <c r="K1859" s="405"/>
      <c r="L1859" s="405"/>
      <c r="M1859" s="404">
        <f t="shared" si="1266"/>
        <v>0</v>
      </c>
      <c r="N1859" s="404">
        <f t="shared" si="1272"/>
        <v>1.38462E-4</v>
      </c>
    </row>
    <row r="1860" spans="1:14" ht="30" hidden="1" outlineLevel="1">
      <c r="A1860" s="68">
        <f t="shared" ref="A1860:E1860" si="1292">A1467</f>
        <v>53</v>
      </c>
      <c r="B1860" s="123" t="str">
        <f t="shared" si="1292"/>
        <v>Asset Recived From Civil-U#8-AHP-Buffer Hopper Foundation-10501</v>
      </c>
      <c r="C1860" s="53" t="str">
        <f t="shared" si="1292"/>
        <v>N.A.</v>
      </c>
      <c r="D1860" s="403" t="str">
        <f t="shared" si="1292"/>
        <v>-</v>
      </c>
      <c r="E1860" s="118">
        <f t="shared" si="1292"/>
        <v>0</v>
      </c>
      <c r="F1860" s="404">
        <f t="shared" si="1268"/>
        <v>3.5627999999999998E-5</v>
      </c>
      <c r="G1860" s="404">
        <f t="shared" si="1269"/>
        <v>0</v>
      </c>
      <c r="H1860" s="404">
        <f t="shared" si="1271"/>
        <v>3.5627999999999998E-5</v>
      </c>
      <c r="I1860" s="404">
        <f>'F4.2'!Y287</f>
        <v>0</v>
      </c>
      <c r="J1860" s="404">
        <f>'F4.2'!AX287</f>
        <v>0</v>
      </c>
      <c r="K1860" s="405"/>
      <c r="L1860" s="405"/>
      <c r="M1860" s="404">
        <f t="shared" si="1266"/>
        <v>0</v>
      </c>
      <c r="N1860" s="404">
        <f t="shared" si="1272"/>
        <v>3.5627999999999998E-5</v>
      </c>
    </row>
    <row r="1861" spans="1:14" ht="30" hidden="1" outlineLevel="1">
      <c r="A1861" s="68">
        <f t="shared" ref="A1861:E1861" si="1293">A1468</f>
        <v>54</v>
      </c>
      <c r="B1861" s="123" t="str">
        <f t="shared" si="1293"/>
        <v>Asset Recived From Civil-U#8-AHP-Mill reject hopper foundation-10501</v>
      </c>
      <c r="C1861" s="53" t="str">
        <f t="shared" si="1293"/>
        <v>N.A.</v>
      </c>
      <c r="D1861" s="403" t="str">
        <f t="shared" si="1293"/>
        <v>-</v>
      </c>
      <c r="E1861" s="118">
        <f t="shared" si="1293"/>
        <v>0</v>
      </c>
      <c r="F1861" s="404">
        <f t="shared" si="1268"/>
        <v>1.7813999999999999E-5</v>
      </c>
      <c r="G1861" s="404">
        <f t="shared" si="1269"/>
        <v>0</v>
      </c>
      <c r="H1861" s="404">
        <f t="shared" si="1271"/>
        <v>1.7813999999999999E-5</v>
      </c>
      <c r="I1861" s="404">
        <f>'F4.2'!Y288</f>
        <v>0</v>
      </c>
      <c r="J1861" s="404">
        <f>'F4.2'!AX288</f>
        <v>0</v>
      </c>
      <c r="K1861" s="405"/>
      <c r="L1861" s="405"/>
      <c r="M1861" s="404">
        <f t="shared" si="1266"/>
        <v>0</v>
      </c>
      <c r="N1861" s="404">
        <f t="shared" si="1272"/>
        <v>1.7813999999999999E-5</v>
      </c>
    </row>
    <row r="1862" spans="1:14" hidden="1" outlineLevel="1">
      <c r="A1862" s="68">
        <f t="shared" ref="A1862:E1862" si="1294">A1469</f>
        <v>55</v>
      </c>
      <c r="B1862" s="123" t="str">
        <f t="shared" si="1294"/>
        <v>Asset Recived From Civil-U#8-FHP-Fuel Oil pump house-10516</v>
      </c>
      <c r="C1862" s="53" t="str">
        <f t="shared" si="1294"/>
        <v>N.A.</v>
      </c>
      <c r="D1862" s="403" t="str">
        <f t="shared" si="1294"/>
        <v>-</v>
      </c>
      <c r="E1862" s="118">
        <f t="shared" si="1294"/>
        <v>0</v>
      </c>
      <c r="F1862" s="404">
        <f t="shared" si="1268"/>
        <v>6.5769099999999996E-4</v>
      </c>
      <c r="G1862" s="404">
        <f t="shared" si="1269"/>
        <v>0</v>
      </c>
      <c r="H1862" s="404">
        <f t="shared" si="1271"/>
        <v>6.5769099999999996E-4</v>
      </c>
      <c r="I1862" s="404">
        <f>'F4.2'!Y289</f>
        <v>0</v>
      </c>
      <c r="J1862" s="404">
        <f>'F4.2'!AX289</f>
        <v>0</v>
      </c>
      <c r="K1862" s="405"/>
      <c r="L1862" s="405"/>
      <c r="M1862" s="404">
        <f t="shared" si="1266"/>
        <v>0</v>
      </c>
      <c r="N1862" s="404">
        <f t="shared" si="1272"/>
        <v>6.5769099999999996E-4</v>
      </c>
    </row>
    <row r="1863" spans="1:14" hidden="1" outlineLevel="1">
      <c r="A1863" s="68">
        <f t="shared" ref="A1863:E1863" si="1295">A1470</f>
        <v>56</v>
      </c>
      <c r="B1863" s="123" t="str">
        <f t="shared" si="1295"/>
        <v>Asset Recived From Civil-U#8-FHP-DYKE AREA -10516</v>
      </c>
      <c r="C1863" s="53" t="str">
        <f t="shared" si="1295"/>
        <v>N.A.</v>
      </c>
      <c r="D1863" s="403" t="str">
        <f t="shared" si="1295"/>
        <v>-</v>
      </c>
      <c r="E1863" s="118">
        <f t="shared" si="1295"/>
        <v>0</v>
      </c>
      <c r="F1863" s="404">
        <f t="shared" si="1268"/>
        <v>1.9338999999999999E-5</v>
      </c>
      <c r="G1863" s="404">
        <f t="shared" si="1269"/>
        <v>0</v>
      </c>
      <c r="H1863" s="404">
        <f t="shared" si="1271"/>
        <v>1.9338999999999999E-5</v>
      </c>
      <c r="I1863" s="404">
        <f>'F4.2'!Y290</f>
        <v>0</v>
      </c>
      <c r="J1863" s="404">
        <f>'F4.2'!AX290</f>
        <v>0</v>
      </c>
      <c r="K1863" s="405"/>
      <c r="L1863" s="405"/>
      <c r="M1863" s="404">
        <f t="shared" si="1266"/>
        <v>0</v>
      </c>
      <c r="N1863" s="404">
        <f t="shared" si="1272"/>
        <v>1.9338999999999999E-5</v>
      </c>
    </row>
    <row r="1864" spans="1:14" hidden="1" outlineLevel="1">
      <c r="A1864" s="68">
        <f t="shared" ref="A1864:E1864" si="1296">A1471</f>
        <v>57</v>
      </c>
      <c r="B1864" s="123" t="str">
        <f t="shared" si="1296"/>
        <v>Asset Recived From Civil-U#8-Effulent Treatment Plant -10509</v>
      </c>
      <c r="C1864" s="53" t="str">
        <f t="shared" si="1296"/>
        <v>N.A.</v>
      </c>
      <c r="D1864" s="403" t="str">
        <f t="shared" si="1296"/>
        <v>-</v>
      </c>
      <c r="E1864" s="118">
        <f t="shared" si="1296"/>
        <v>0</v>
      </c>
      <c r="F1864" s="404">
        <f t="shared" si="1268"/>
        <v>1.4134799999999999E-4</v>
      </c>
      <c r="G1864" s="404">
        <f t="shared" si="1269"/>
        <v>0</v>
      </c>
      <c r="H1864" s="404">
        <f t="shared" si="1271"/>
        <v>1.4134799999999999E-4</v>
      </c>
      <c r="I1864" s="404">
        <f>'F4.2'!Y291</f>
        <v>0</v>
      </c>
      <c r="J1864" s="404">
        <f>'F4.2'!AX291</f>
        <v>0</v>
      </c>
      <c r="K1864" s="405"/>
      <c r="L1864" s="405"/>
      <c r="M1864" s="404">
        <f t="shared" si="1266"/>
        <v>0</v>
      </c>
      <c r="N1864" s="404">
        <f t="shared" si="1272"/>
        <v>1.4134799999999999E-4</v>
      </c>
    </row>
    <row r="1865" spans="1:14" hidden="1" outlineLevel="1">
      <c r="A1865" s="68">
        <f t="shared" ref="A1865:E1865" si="1297">A1472</f>
        <v>58</v>
      </c>
      <c r="B1865" s="123" t="str">
        <f t="shared" si="1297"/>
        <v>Asset Recived From Project-U#8-Boiler Pressure parts-10501</v>
      </c>
      <c r="C1865" s="53" t="str">
        <f t="shared" si="1297"/>
        <v>N.A.</v>
      </c>
      <c r="D1865" s="403" t="str">
        <f t="shared" si="1297"/>
        <v>-</v>
      </c>
      <c r="E1865" s="118">
        <f t="shared" si="1297"/>
        <v>0</v>
      </c>
      <c r="F1865" s="404">
        <f t="shared" si="1268"/>
        <v>6.5490000000000007E-2</v>
      </c>
      <c r="G1865" s="404">
        <f t="shared" si="1269"/>
        <v>0</v>
      </c>
      <c r="H1865" s="404">
        <f t="shared" si="1271"/>
        <v>6.5490000000000007E-2</v>
      </c>
      <c r="I1865" s="404">
        <f>'F4.2'!Y292</f>
        <v>0</v>
      </c>
      <c r="J1865" s="404">
        <f>'F4.2'!AX292</f>
        <v>0</v>
      </c>
      <c r="K1865" s="405"/>
      <c r="L1865" s="405"/>
      <c r="M1865" s="404">
        <f t="shared" si="1266"/>
        <v>0</v>
      </c>
      <c r="N1865" s="404">
        <f t="shared" si="1272"/>
        <v>6.5490000000000007E-2</v>
      </c>
    </row>
    <row r="1866" spans="1:14" ht="30" hidden="1" outlineLevel="1">
      <c r="A1866" s="68">
        <f t="shared" ref="A1866:E1866" si="1298">A1473</f>
        <v>59</v>
      </c>
      <c r="B1866" s="123" t="str">
        <f t="shared" si="1298"/>
        <v>Asset Recived From Project-U#8-Mandatory Spares from BHEL–Trichy</v>
      </c>
      <c r="C1866" s="53" t="str">
        <f t="shared" si="1298"/>
        <v>N.A.</v>
      </c>
      <c r="D1866" s="403" t="str">
        <f t="shared" si="1298"/>
        <v>-</v>
      </c>
      <c r="E1866" s="118">
        <f t="shared" si="1298"/>
        <v>0</v>
      </c>
      <c r="F1866" s="404">
        <f t="shared" si="1268"/>
        <v>7.4618999999999996E-3</v>
      </c>
      <c r="G1866" s="404">
        <f t="shared" si="1269"/>
        <v>0</v>
      </c>
      <c r="H1866" s="404">
        <f t="shared" si="1271"/>
        <v>7.4618999999999996E-3</v>
      </c>
      <c r="I1866" s="404">
        <f>'F4.2'!Y293</f>
        <v>0</v>
      </c>
      <c r="J1866" s="404">
        <f>'F4.2'!AX293</f>
        <v>0</v>
      </c>
      <c r="K1866" s="405"/>
      <c r="L1866" s="405"/>
      <c r="M1866" s="404">
        <f t="shared" si="1266"/>
        <v>0</v>
      </c>
      <c r="N1866" s="404">
        <f t="shared" si="1272"/>
        <v>7.4618999999999996E-3</v>
      </c>
    </row>
    <row r="1867" spans="1:14" ht="30" hidden="1" outlineLevel="1">
      <c r="A1867" s="68">
        <f t="shared" ref="A1867:E1867" si="1299">A1474</f>
        <v>60</v>
      </c>
      <c r="B1867" s="123" t="str">
        <f t="shared" si="1299"/>
        <v>Asset Recived From Civil-U#8-Coal mill reject trench at coal mill D&amp;E</v>
      </c>
      <c r="C1867" s="53" t="str">
        <f t="shared" si="1299"/>
        <v>N.A.</v>
      </c>
      <c r="D1867" s="403" t="str">
        <f t="shared" si="1299"/>
        <v>-</v>
      </c>
      <c r="E1867" s="118">
        <f t="shared" si="1299"/>
        <v>0</v>
      </c>
      <c r="F1867" s="404">
        <f t="shared" si="1268"/>
        <v>4.6610299000000001E-2</v>
      </c>
      <c r="G1867" s="404">
        <f t="shared" si="1269"/>
        <v>0</v>
      </c>
      <c r="H1867" s="404">
        <f t="shared" si="1271"/>
        <v>4.6610299000000001E-2</v>
      </c>
      <c r="I1867" s="404">
        <f>'F4.2'!Y294</f>
        <v>0</v>
      </c>
      <c r="J1867" s="404">
        <f>'F4.2'!AX294</f>
        <v>0</v>
      </c>
      <c r="K1867" s="405"/>
      <c r="L1867" s="405"/>
      <c r="M1867" s="404">
        <f t="shared" si="1266"/>
        <v>0</v>
      </c>
      <c r="N1867" s="404">
        <f t="shared" si="1272"/>
        <v>4.6610299000000001E-2</v>
      </c>
    </row>
    <row r="1868" spans="1:14" ht="30" hidden="1" outlineLevel="1">
      <c r="A1868" s="68">
        <f t="shared" ref="A1868:E1868" si="1300">A1475</f>
        <v>61</v>
      </c>
      <c r="B1868" s="123" t="str">
        <f t="shared" si="1300"/>
        <v>Asset Recived From Project-U#8-Canteen Equipments &amp; kitchen Utensils</v>
      </c>
      <c r="C1868" s="53" t="str">
        <f t="shared" si="1300"/>
        <v>N.A.</v>
      </c>
      <c r="D1868" s="403" t="str">
        <f t="shared" si="1300"/>
        <v>-</v>
      </c>
      <c r="E1868" s="118">
        <f t="shared" si="1300"/>
        <v>0</v>
      </c>
      <c r="F1868" s="404">
        <f t="shared" si="1268"/>
        <v>0.21887515400000002</v>
      </c>
      <c r="G1868" s="404">
        <f t="shared" si="1269"/>
        <v>0</v>
      </c>
      <c r="H1868" s="404">
        <f t="shared" si="1271"/>
        <v>0.21887515400000002</v>
      </c>
      <c r="I1868" s="404">
        <f>'F4.2'!Y295</f>
        <v>0</v>
      </c>
      <c r="J1868" s="404">
        <f>'F4.2'!AX295</f>
        <v>0</v>
      </c>
      <c r="K1868" s="405"/>
      <c r="L1868" s="405"/>
      <c r="M1868" s="404">
        <f t="shared" si="1266"/>
        <v>0</v>
      </c>
      <c r="N1868" s="404">
        <f t="shared" si="1272"/>
        <v>0.21887515400000002</v>
      </c>
    </row>
    <row r="1869" spans="1:14" ht="30" hidden="1" outlineLevel="1">
      <c r="A1869" s="68">
        <f t="shared" ref="A1869:E1869" si="1301">A1476</f>
        <v>62</v>
      </c>
      <c r="B1869" s="123" t="str">
        <f t="shared" si="1301"/>
        <v>Asset Recived From Project-U#8-Supply &amp; Erection of ACW system-10310</v>
      </c>
      <c r="C1869" s="53" t="str">
        <f t="shared" si="1301"/>
        <v>N.A.</v>
      </c>
      <c r="D1869" s="403" t="str">
        <f t="shared" si="1301"/>
        <v>-</v>
      </c>
      <c r="E1869" s="118">
        <f t="shared" si="1301"/>
        <v>0</v>
      </c>
      <c r="F1869" s="404">
        <f t="shared" si="1268"/>
        <v>8.3684199999999997E-4</v>
      </c>
      <c r="G1869" s="404">
        <f t="shared" si="1269"/>
        <v>0</v>
      </c>
      <c r="H1869" s="404">
        <f t="shared" si="1271"/>
        <v>8.3684199999999997E-4</v>
      </c>
      <c r="I1869" s="404">
        <f>'F4.2'!Y296</f>
        <v>0</v>
      </c>
      <c r="J1869" s="404">
        <f>'F4.2'!AX296</f>
        <v>0</v>
      </c>
      <c r="K1869" s="405"/>
      <c r="L1869" s="405"/>
      <c r="M1869" s="404">
        <f t="shared" si="1266"/>
        <v>0</v>
      </c>
      <c r="N1869" s="404">
        <f t="shared" si="1272"/>
        <v>8.3684199999999997E-4</v>
      </c>
    </row>
    <row r="1870" spans="1:14" ht="30" hidden="1" outlineLevel="1">
      <c r="A1870" s="68">
        <f t="shared" ref="A1870:E1870" si="1302">A1477</f>
        <v>63</v>
      </c>
      <c r="B1870" s="123" t="str">
        <f t="shared" si="1302"/>
        <v>Asset Recived From Project-U#8-SUPPLY &amp; ERECTION OF CCW SYSTEM-10310</v>
      </c>
      <c r="C1870" s="53" t="str">
        <f t="shared" si="1302"/>
        <v>N.A.</v>
      </c>
      <c r="D1870" s="403" t="str">
        <f t="shared" si="1302"/>
        <v>-</v>
      </c>
      <c r="E1870" s="118">
        <f t="shared" si="1302"/>
        <v>0</v>
      </c>
      <c r="F1870" s="404">
        <f t="shared" si="1268"/>
        <v>4.8560299999999999E-3</v>
      </c>
      <c r="G1870" s="404">
        <f t="shared" si="1269"/>
        <v>0</v>
      </c>
      <c r="H1870" s="404">
        <f t="shared" si="1271"/>
        <v>4.8560299999999999E-3</v>
      </c>
      <c r="I1870" s="404">
        <f>'F4.2'!Y297</f>
        <v>0</v>
      </c>
      <c r="J1870" s="404">
        <f>'F4.2'!AX297</f>
        <v>0</v>
      </c>
      <c r="K1870" s="405"/>
      <c r="L1870" s="405"/>
      <c r="M1870" s="404">
        <f t="shared" si="1266"/>
        <v>0</v>
      </c>
      <c r="N1870" s="404">
        <f t="shared" si="1272"/>
        <v>4.8560299999999999E-3</v>
      </c>
    </row>
    <row r="1871" spans="1:14" ht="30" hidden="1" outlineLevel="1">
      <c r="A1871" s="68">
        <f t="shared" ref="A1871:E1871" si="1303">A1478</f>
        <v>64</v>
      </c>
      <c r="B1871" s="123" t="str">
        <f t="shared" si="1303"/>
        <v>Asset Recived From Project-U#8-TG set &amp; its auxilleries-HP/LPFeedWate</v>
      </c>
      <c r="C1871" s="53" t="str">
        <f t="shared" si="1303"/>
        <v>N.A.</v>
      </c>
      <c r="D1871" s="403" t="str">
        <f t="shared" si="1303"/>
        <v>-</v>
      </c>
      <c r="E1871" s="118">
        <f t="shared" si="1303"/>
        <v>0</v>
      </c>
      <c r="F1871" s="404">
        <f t="shared" si="1268"/>
        <v>1.6841648000000001E-2</v>
      </c>
      <c r="G1871" s="404">
        <f t="shared" si="1269"/>
        <v>0</v>
      </c>
      <c r="H1871" s="404">
        <f t="shared" si="1271"/>
        <v>1.6841648000000001E-2</v>
      </c>
      <c r="I1871" s="404">
        <f>'F4.2'!Y298</f>
        <v>0</v>
      </c>
      <c r="J1871" s="404">
        <f>'F4.2'!AX298</f>
        <v>0</v>
      </c>
      <c r="K1871" s="405"/>
      <c r="L1871" s="405"/>
      <c r="M1871" s="404">
        <f t="shared" si="1266"/>
        <v>0</v>
      </c>
      <c r="N1871" s="404">
        <f t="shared" si="1272"/>
        <v>1.6841648000000001E-2</v>
      </c>
    </row>
    <row r="1872" spans="1:14" ht="30" hidden="1" outlineLevel="1">
      <c r="A1872" s="68">
        <f t="shared" ref="A1872:E1872" si="1304">A1479</f>
        <v>65</v>
      </c>
      <c r="B1872" s="123" t="str">
        <f t="shared" si="1304"/>
        <v>Asset Recived From Project-U#8-TG set and its auxilleries- Boilerfeed</v>
      </c>
      <c r="C1872" s="53" t="str">
        <f t="shared" si="1304"/>
        <v>N.A.</v>
      </c>
      <c r="D1872" s="403" t="str">
        <f t="shared" si="1304"/>
        <v>-</v>
      </c>
      <c r="E1872" s="118">
        <f t="shared" si="1304"/>
        <v>0</v>
      </c>
      <c r="F1872" s="404">
        <f t="shared" si="1268"/>
        <v>1.8479445000000001E-2</v>
      </c>
      <c r="G1872" s="404">
        <f t="shared" si="1269"/>
        <v>0</v>
      </c>
      <c r="H1872" s="404">
        <f t="shared" si="1271"/>
        <v>1.8479445000000001E-2</v>
      </c>
      <c r="I1872" s="404">
        <f>'F4.2'!Y299</f>
        <v>0</v>
      </c>
      <c r="J1872" s="404">
        <f>'F4.2'!AX299</f>
        <v>0</v>
      </c>
      <c r="K1872" s="405"/>
      <c r="L1872" s="405"/>
      <c r="M1872" s="404">
        <f t="shared" si="1266"/>
        <v>0</v>
      </c>
      <c r="N1872" s="404">
        <f t="shared" si="1272"/>
        <v>1.8479445000000001E-2</v>
      </c>
    </row>
    <row r="1873" spans="1:14" ht="30" hidden="1" outlineLevel="1">
      <c r="A1873" s="68">
        <f t="shared" ref="A1873:E1873" si="1305">A1480</f>
        <v>66</v>
      </c>
      <c r="B1873" s="123" t="str">
        <f t="shared" si="1305"/>
        <v>Asset Recived From Project-U#8-Air Conditioning-MandatorySpares-10576</v>
      </c>
      <c r="C1873" s="53" t="str">
        <f t="shared" si="1305"/>
        <v>N.A.</v>
      </c>
      <c r="D1873" s="403" t="str">
        <f t="shared" si="1305"/>
        <v>-</v>
      </c>
      <c r="E1873" s="118">
        <f t="shared" si="1305"/>
        <v>0</v>
      </c>
      <c r="F1873" s="404">
        <f t="shared" si="1268"/>
        <v>1.7255999999999999E-5</v>
      </c>
      <c r="G1873" s="404">
        <f t="shared" si="1269"/>
        <v>0</v>
      </c>
      <c r="H1873" s="404">
        <f t="shared" si="1271"/>
        <v>1.7255999999999999E-5</v>
      </c>
      <c r="I1873" s="404">
        <f>'F4.2'!Y300</f>
        <v>0</v>
      </c>
      <c r="J1873" s="404">
        <f>'F4.2'!AX300</f>
        <v>0</v>
      </c>
      <c r="K1873" s="405"/>
      <c r="L1873" s="405"/>
      <c r="M1873" s="404">
        <f t="shared" si="1266"/>
        <v>0</v>
      </c>
      <c r="N1873" s="404">
        <f t="shared" si="1272"/>
        <v>1.7255999999999999E-5</v>
      </c>
    </row>
    <row r="1874" spans="1:14" hidden="1" outlineLevel="1">
      <c r="A1874" s="68">
        <f t="shared" ref="A1874:E1874" si="1306">A1481</f>
        <v>67</v>
      </c>
      <c r="B1874" s="123" t="str">
        <f t="shared" si="1306"/>
        <v>Asset Recived From Project-U#8-Air Conditioning system-10576</v>
      </c>
      <c r="C1874" s="53" t="str">
        <f t="shared" si="1306"/>
        <v>N.A.</v>
      </c>
      <c r="D1874" s="403" t="str">
        <f t="shared" si="1306"/>
        <v>-</v>
      </c>
      <c r="E1874" s="118">
        <f t="shared" si="1306"/>
        <v>0</v>
      </c>
      <c r="F1874" s="404">
        <f t="shared" si="1268"/>
        <v>1.344619E-3</v>
      </c>
      <c r="G1874" s="404">
        <f t="shared" si="1269"/>
        <v>0</v>
      </c>
      <c r="H1874" s="404">
        <f t="shared" si="1271"/>
        <v>1.344619E-3</v>
      </c>
      <c r="I1874" s="404">
        <f>'F4.2'!Y301</f>
        <v>0</v>
      </c>
      <c r="J1874" s="404">
        <f>'F4.2'!AX301</f>
        <v>0</v>
      </c>
      <c r="K1874" s="405"/>
      <c r="L1874" s="405"/>
      <c r="M1874" s="404">
        <f t="shared" si="1266"/>
        <v>0</v>
      </c>
      <c r="N1874" s="404">
        <f t="shared" si="1272"/>
        <v>1.344619E-3</v>
      </c>
    </row>
    <row r="1875" spans="1:14" ht="30" hidden="1" outlineLevel="1">
      <c r="A1875" s="68">
        <f t="shared" ref="A1875:E1875" si="1307">A1482</f>
        <v>68</v>
      </c>
      <c r="B1875" s="123" t="str">
        <f t="shared" si="1307"/>
        <v>Asset Recived From Project-U#8-AHP-FLY ASH &amp; HCSD-SYSTEM-10501</v>
      </c>
      <c r="C1875" s="53" t="str">
        <f t="shared" si="1307"/>
        <v>N.A.</v>
      </c>
      <c r="D1875" s="403" t="str">
        <f t="shared" si="1307"/>
        <v>-</v>
      </c>
      <c r="E1875" s="118">
        <f t="shared" si="1307"/>
        <v>0</v>
      </c>
      <c r="F1875" s="404">
        <f t="shared" si="1268"/>
        <v>2.1652109999999998E-3</v>
      </c>
      <c r="G1875" s="404">
        <f t="shared" si="1269"/>
        <v>0</v>
      </c>
      <c r="H1875" s="404">
        <f t="shared" si="1271"/>
        <v>2.1652109999999998E-3</v>
      </c>
      <c r="I1875" s="404">
        <f>'F4.2'!Y302</f>
        <v>0</v>
      </c>
      <c r="J1875" s="404">
        <f>'F4.2'!AX302</f>
        <v>0</v>
      </c>
      <c r="K1875" s="405"/>
      <c r="L1875" s="405"/>
      <c r="M1875" s="404">
        <f t="shared" si="1266"/>
        <v>0</v>
      </c>
      <c r="N1875" s="404">
        <f t="shared" si="1272"/>
        <v>2.1652109999999998E-3</v>
      </c>
    </row>
    <row r="1876" spans="1:14" ht="30" hidden="1" outlineLevel="1">
      <c r="A1876" s="68">
        <f t="shared" ref="A1876:E1876" si="1308">A1483</f>
        <v>69</v>
      </c>
      <c r="B1876" s="123" t="str">
        <f t="shared" si="1308"/>
        <v>Asset Recived From Project-U#8-AHP-FLYASH&amp;HCSD-SYSTEMBOUGHT OUT-10501</v>
      </c>
      <c r="C1876" s="53" t="str">
        <f t="shared" si="1308"/>
        <v>N.A.</v>
      </c>
      <c r="D1876" s="403" t="str">
        <f t="shared" si="1308"/>
        <v>-</v>
      </c>
      <c r="E1876" s="118">
        <f t="shared" si="1308"/>
        <v>0</v>
      </c>
      <c r="F1876" s="404">
        <f t="shared" si="1268"/>
        <v>7.0969070000000004E-3</v>
      </c>
      <c r="G1876" s="404">
        <f t="shared" si="1269"/>
        <v>0</v>
      </c>
      <c r="H1876" s="404">
        <f t="shared" si="1271"/>
        <v>7.0969070000000004E-3</v>
      </c>
      <c r="I1876" s="404">
        <f>'F4.2'!Y303</f>
        <v>0</v>
      </c>
      <c r="J1876" s="404">
        <f>'F4.2'!AX303</f>
        <v>0</v>
      </c>
      <c r="K1876" s="405"/>
      <c r="L1876" s="405"/>
      <c r="M1876" s="404">
        <f t="shared" si="1266"/>
        <v>0</v>
      </c>
      <c r="N1876" s="404">
        <f t="shared" si="1272"/>
        <v>7.0969070000000004E-3</v>
      </c>
    </row>
    <row r="1877" spans="1:14" ht="30" hidden="1" outlineLevel="1">
      <c r="A1877" s="68">
        <f t="shared" ref="A1877:E1877" si="1309">A1484</f>
        <v>70</v>
      </c>
      <c r="B1877" s="123" t="str">
        <f t="shared" si="1309"/>
        <v>Asset Recived From Project-U#8-AHP-BOTTOM ASH SYSTEM-10501</v>
      </c>
      <c r="C1877" s="53" t="str">
        <f t="shared" si="1309"/>
        <v>N.A.</v>
      </c>
      <c r="D1877" s="403" t="str">
        <f t="shared" si="1309"/>
        <v>-</v>
      </c>
      <c r="E1877" s="118">
        <f t="shared" si="1309"/>
        <v>0</v>
      </c>
      <c r="F1877" s="404">
        <f t="shared" si="1268"/>
        <v>1.2125858999999999E-2</v>
      </c>
      <c r="G1877" s="404">
        <f t="shared" si="1269"/>
        <v>0</v>
      </c>
      <c r="H1877" s="404">
        <f t="shared" si="1271"/>
        <v>1.2125858999999999E-2</v>
      </c>
      <c r="I1877" s="404">
        <f>'F4.2'!Y304</f>
        <v>0</v>
      </c>
      <c r="J1877" s="404">
        <f>'F4.2'!AX304</f>
        <v>0</v>
      </c>
      <c r="K1877" s="405"/>
      <c r="L1877" s="405"/>
      <c r="M1877" s="404">
        <f t="shared" si="1266"/>
        <v>0</v>
      </c>
      <c r="N1877" s="404">
        <f t="shared" si="1272"/>
        <v>1.2125858999999999E-2</v>
      </c>
    </row>
    <row r="1878" spans="1:14" hidden="1" outlineLevel="1">
      <c r="A1878" s="68">
        <f t="shared" ref="A1878:E1878" si="1310">A1485</f>
        <v>71</v>
      </c>
      <c r="B1878" s="123" t="str">
        <f t="shared" si="1310"/>
        <v>Asset Recived From Project-U#8-AHP-ELECTRICAL C &amp; I-10501</v>
      </c>
      <c r="C1878" s="53" t="str">
        <f t="shared" si="1310"/>
        <v>N.A.</v>
      </c>
      <c r="D1878" s="403" t="str">
        <f t="shared" si="1310"/>
        <v>-</v>
      </c>
      <c r="E1878" s="118">
        <f t="shared" si="1310"/>
        <v>0</v>
      </c>
      <c r="F1878" s="404">
        <f t="shared" si="1268"/>
        <v>4.0530039999999998E-3</v>
      </c>
      <c r="G1878" s="404">
        <f t="shared" si="1269"/>
        <v>0</v>
      </c>
      <c r="H1878" s="404">
        <f t="shared" si="1271"/>
        <v>4.0530039999999998E-3</v>
      </c>
      <c r="I1878" s="404">
        <f>'F4.2'!Y305</f>
        <v>0</v>
      </c>
      <c r="J1878" s="404">
        <f>'F4.2'!AX305</f>
        <v>0</v>
      </c>
      <c r="K1878" s="405"/>
      <c r="L1878" s="405"/>
      <c r="M1878" s="404">
        <f t="shared" si="1266"/>
        <v>0</v>
      </c>
      <c r="N1878" s="404">
        <f t="shared" si="1272"/>
        <v>4.0530039999999998E-3</v>
      </c>
    </row>
    <row r="1879" spans="1:14" hidden="1" outlineLevel="1">
      <c r="A1879" s="68">
        <f t="shared" ref="A1879:E1879" si="1311">A1486</f>
        <v>72</v>
      </c>
      <c r="B1879" s="123" t="str">
        <f t="shared" si="1311"/>
        <v>Asset Recived From Project-U#8-AHP-GEHO PUMP-10501</v>
      </c>
      <c r="C1879" s="53" t="str">
        <f t="shared" si="1311"/>
        <v>N.A.</v>
      </c>
      <c r="D1879" s="403" t="str">
        <f t="shared" si="1311"/>
        <v>-</v>
      </c>
      <c r="E1879" s="118">
        <f t="shared" si="1311"/>
        <v>0</v>
      </c>
      <c r="F1879" s="404">
        <f t="shared" si="1268"/>
        <v>9.5127619999999993E-3</v>
      </c>
      <c r="G1879" s="404">
        <f t="shared" si="1269"/>
        <v>0</v>
      </c>
      <c r="H1879" s="404">
        <f t="shared" si="1271"/>
        <v>9.5127619999999993E-3</v>
      </c>
      <c r="I1879" s="404">
        <f>'F4.2'!Y306</f>
        <v>0</v>
      </c>
      <c r="J1879" s="404">
        <f>'F4.2'!AX306</f>
        <v>0</v>
      </c>
      <c r="K1879" s="405"/>
      <c r="L1879" s="405"/>
      <c r="M1879" s="404">
        <f t="shared" si="1266"/>
        <v>0</v>
      </c>
      <c r="N1879" s="404">
        <f t="shared" si="1272"/>
        <v>9.5127619999999993E-3</v>
      </c>
    </row>
    <row r="1880" spans="1:14" ht="30" hidden="1" outlineLevel="1">
      <c r="A1880" s="68">
        <f t="shared" ref="A1880:E1880" si="1312">A1487</f>
        <v>73</v>
      </c>
      <c r="B1880" s="123" t="str">
        <f t="shared" si="1312"/>
        <v>Asset Recived FromProject-U#8-Boiler&amp;Aux -Power Cycle Piping-10501</v>
      </c>
      <c r="C1880" s="53" t="str">
        <f t="shared" si="1312"/>
        <v>N.A.</v>
      </c>
      <c r="D1880" s="403" t="str">
        <f t="shared" si="1312"/>
        <v>-</v>
      </c>
      <c r="E1880" s="118">
        <f t="shared" si="1312"/>
        <v>0</v>
      </c>
      <c r="F1880" s="404">
        <f t="shared" si="1268"/>
        <v>4.1004594999999998E-2</v>
      </c>
      <c r="G1880" s="404">
        <f t="shared" si="1269"/>
        <v>0</v>
      </c>
      <c r="H1880" s="404">
        <f t="shared" si="1271"/>
        <v>4.1004594999999998E-2</v>
      </c>
      <c r="I1880" s="404">
        <f>'F4.2'!Y307</f>
        <v>0</v>
      </c>
      <c r="J1880" s="404">
        <f>'F4.2'!AX307</f>
        <v>0</v>
      </c>
      <c r="K1880" s="405"/>
      <c r="L1880" s="405"/>
      <c r="M1880" s="404">
        <f t="shared" si="1266"/>
        <v>0</v>
      </c>
      <c r="N1880" s="404">
        <f t="shared" si="1272"/>
        <v>4.1004594999999998E-2</v>
      </c>
    </row>
    <row r="1881" spans="1:14" ht="30" hidden="1" outlineLevel="1">
      <c r="A1881" s="68">
        <f t="shared" ref="A1881:E1881" si="1313">A1488</f>
        <v>74</v>
      </c>
      <c r="B1881" s="123" t="str">
        <f t="shared" si="1313"/>
        <v>Asset Recived From Project-U#8-Boiler&amp;Aux-SUIT BLOWER &amp; PIPING-10501</v>
      </c>
      <c r="C1881" s="53" t="str">
        <f t="shared" si="1313"/>
        <v>N.A.</v>
      </c>
      <c r="D1881" s="403" t="str">
        <f t="shared" si="1313"/>
        <v>-</v>
      </c>
      <c r="E1881" s="118">
        <f t="shared" si="1313"/>
        <v>0</v>
      </c>
      <c r="F1881" s="404">
        <f t="shared" si="1268"/>
        <v>8.3837327000000003E-2</v>
      </c>
      <c r="G1881" s="404">
        <f t="shared" si="1269"/>
        <v>0</v>
      </c>
      <c r="H1881" s="404">
        <f t="shared" si="1271"/>
        <v>8.3837327000000003E-2</v>
      </c>
      <c r="I1881" s="404">
        <f>'F4.2'!Y308</f>
        <v>0</v>
      </c>
      <c r="J1881" s="404">
        <f>'F4.2'!AX308</f>
        <v>0</v>
      </c>
      <c r="K1881" s="405"/>
      <c r="L1881" s="405"/>
      <c r="M1881" s="404">
        <f t="shared" si="1266"/>
        <v>0</v>
      </c>
      <c r="N1881" s="404">
        <f t="shared" si="1272"/>
        <v>8.3837327000000003E-2</v>
      </c>
    </row>
    <row r="1882" spans="1:14" ht="30" hidden="1" outlineLevel="1">
      <c r="A1882" s="68">
        <f t="shared" ref="A1882:E1882" si="1314">A1489</f>
        <v>75</v>
      </c>
      <c r="B1882" s="123" t="str">
        <f t="shared" si="1314"/>
        <v>Asset Recived From Project-U#8-Boiler &amp; Auxillaries - PA FAN-10501</v>
      </c>
      <c r="C1882" s="53" t="str">
        <f t="shared" si="1314"/>
        <v>N.A.</v>
      </c>
      <c r="D1882" s="403" t="str">
        <f t="shared" si="1314"/>
        <v>-</v>
      </c>
      <c r="E1882" s="118">
        <f t="shared" si="1314"/>
        <v>0</v>
      </c>
      <c r="F1882" s="404">
        <f t="shared" si="1268"/>
        <v>1.022551E-3</v>
      </c>
      <c r="G1882" s="404">
        <f t="shared" si="1269"/>
        <v>0</v>
      </c>
      <c r="H1882" s="404">
        <f t="shared" si="1271"/>
        <v>1.022551E-3</v>
      </c>
      <c r="I1882" s="404">
        <f>'F4.2'!Y309</f>
        <v>0</v>
      </c>
      <c r="J1882" s="404">
        <f>'F4.2'!AX309</f>
        <v>0</v>
      </c>
      <c r="K1882" s="405"/>
      <c r="L1882" s="405"/>
      <c r="M1882" s="404">
        <f t="shared" si="1266"/>
        <v>0</v>
      </c>
      <c r="N1882" s="404">
        <f t="shared" si="1272"/>
        <v>1.022551E-3</v>
      </c>
    </row>
    <row r="1883" spans="1:14" ht="30" hidden="1" outlineLevel="1">
      <c r="A1883" s="68">
        <f t="shared" ref="A1883:E1883" si="1315">A1490</f>
        <v>76</v>
      </c>
      <c r="B1883" s="123" t="str">
        <f t="shared" si="1315"/>
        <v>Asset Recived From Project-U#8-Boiler&amp;Aux-Air Preheaters-10501</v>
      </c>
      <c r="C1883" s="53" t="str">
        <f t="shared" si="1315"/>
        <v>N.A.</v>
      </c>
      <c r="D1883" s="403" t="str">
        <f t="shared" si="1315"/>
        <v>-</v>
      </c>
      <c r="E1883" s="118">
        <f t="shared" si="1315"/>
        <v>0</v>
      </c>
      <c r="F1883" s="404">
        <f t="shared" si="1268"/>
        <v>1.3280755999999999E-2</v>
      </c>
      <c r="G1883" s="404">
        <f t="shared" si="1269"/>
        <v>0</v>
      </c>
      <c r="H1883" s="404">
        <f t="shared" si="1271"/>
        <v>1.3280755999999999E-2</v>
      </c>
      <c r="I1883" s="404">
        <f>'F4.2'!Y310</f>
        <v>0</v>
      </c>
      <c r="J1883" s="404">
        <f>'F4.2'!AX310</f>
        <v>0</v>
      </c>
      <c r="K1883" s="405"/>
      <c r="L1883" s="405"/>
      <c r="M1883" s="404">
        <f t="shared" si="1266"/>
        <v>0</v>
      </c>
      <c r="N1883" s="404">
        <f t="shared" si="1272"/>
        <v>1.3280755999999999E-2</v>
      </c>
    </row>
    <row r="1884" spans="1:14" ht="30" hidden="1" outlineLevel="1">
      <c r="A1884" s="68">
        <f t="shared" ref="A1884:E1884" si="1316">A1491</f>
        <v>77</v>
      </c>
      <c r="B1884" s="123" t="str">
        <f t="shared" si="1316"/>
        <v>Asset Recived From Project-U#8-Boiler &amp; Auxillaries -COAL MILL-10501</v>
      </c>
      <c r="C1884" s="53" t="str">
        <f t="shared" si="1316"/>
        <v>N.A.</v>
      </c>
      <c r="D1884" s="403" t="str">
        <f t="shared" si="1316"/>
        <v>-</v>
      </c>
      <c r="E1884" s="118">
        <f t="shared" si="1316"/>
        <v>0</v>
      </c>
      <c r="F1884" s="404">
        <f t="shared" si="1268"/>
        <v>5.1243500999999997E-2</v>
      </c>
      <c r="G1884" s="404">
        <f t="shared" si="1269"/>
        <v>0</v>
      </c>
      <c r="H1884" s="404">
        <f t="shared" si="1271"/>
        <v>5.1243500999999997E-2</v>
      </c>
      <c r="I1884" s="404">
        <f>'F4.2'!Y311</f>
        <v>0</v>
      </c>
      <c r="J1884" s="404">
        <f>'F4.2'!AX311</f>
        <v>0</v>
      </c>
      <c r="K1884" s="405"/>
      <c r="L1884" s="405"/>
      <c r="M1884" s="404">
        <f t="shared" si="1266"/>
        <v>0</v>
      </c>
      <c r="N1884" s="404">
        <f t="shared" si="1272"/>
        <v>5.1243500999999997E-2</v>
      </c>
    </row>
    <row r="1885" spans="1:14" ht="30" hidden="1" outlineLevel="1">
      <c r="A1885" s="68">
        <f t="shared" ref="A1885:E1885" si="1317">A1492</f>
        <v>78</v>
      </c>
      <c r="B1885" s="123" t="str">
        <f t="shared" si="1317"/>
        <v>Asset Recived From Project-U#8-Boiler &amp; Auxillaries -FD FAN-10501</v>
      </c>
      <c r="C1885" s="53" t="str">
        <f t="shared" si="1317"/>
        <v>N.A.</v>
      </c>
      <c r="D1885" s="403" t="str">
        <f t="shared" si="1317"/>
        <v>-</v>
      </c>
      <c r="E1885" s="118">
        <f t="shared" si="1317"/>
        <v>0</v>
      </c>
      <c r="F1885" s="404">
        <f t="shared" si="1268"/>
        <v>6.8170000000000004E-4</v>
      </c>
      <c r="G1885" s="404">
        <f t="shared" si="1269"/>
        <v>0</v>
      </c>
      <c r="H1885" s="404">
        <f t="shared" si="1271"/>
        <v>6.8170000000000004E-4</v>
      </c>
      <c r="I1885" s="404">
        <f>'F4.2'!Y312</f>
        <v>0</v>
      </c>
      <c r="J1885" s="404">
        <f>'F4.2'!AX312</f>
        <v>0</v>
      </c>
      <c r="K1885" s="405"/>
      <c r="L1885" s="405"/>
      <c r="M1885" s="404">
        <f t="shared" si="1266"/>
        <v>0</v>
      </c>
      <c r="N1885" s="404">
        <f t="shared" si="1272"/>
        <v>6.8170000000000004E-4</v>
      </c>
    </row>
    <row r="1886" spans="1:14" ht="30" hidden="1" outlineLevel="1">
      <c r="A1886" s="68">
        <f t="shared" ref="A1886:E1886" si="1318">A1493</f>
        <v>79</v>
      </c>
      <c r="B1886" s="123" t="str">
        <f t="shared" si="1318"/>
        <v>Asset Recived From Project-U#8-Boiler &amp; Auxillaries- ID FAN-10501</v>
      </c>
      <c r="C1886" s="53" t="str">
        <f t="shared" si="1318"/>
        <v>N.A.</v>
      </c>
      <c r="D1886" s="403" t="str">
        <f t="shared" si="1318"/>
        <v>-</v>
      </c>
      <c r="E1886" s="118">
        <f t="shared" si="1318"/>
        <v>0</v>
      </c>
      <c r="F1886" s="404">
        <f t="shared" si="1268"/>
        <v>1.7042509999999999E-3</v>
      </c>
      <c r="G1886" s="404">
        <f t="shared" si="1269"/>
        <v>0</v>
      </c>
      <c r="H1886" s="404">
        <f t="shared" si="1271"/>
        <v>1.7042509999999999E-3</v>
      </c>
      <c r="I1886" s="404">
        <f>'F4.2'!Y313</f>
        <v>0</v>
      </c>
      <c r="J1886" s="404">
        <f>'F4.2'!AX313</f>
        <v>0</v>
      </c>
      <c r="K1886" s="405"/>
      <c r="L1886" s="405"/>
      <c r="M1886" s="404">
        <f t="shared" si="1266"/>
        <v>0</v>
      </c>
      <c r="N1886" s="404">
        <f t="shared" si="1272"/>
        <v>1.7042509999999999E-3</v>
      </c>
    </row>
    <row r="1887" spans="1:14" ht="30" hidden="1" outlineLevel="1">
      <c r="A1887" s="68">
        <f t="shared" ref="A1887:E1887" si="1319">A1494</f>
        <v>80</v>
      </c>
      <c r="B1887" s="123" t="str">
        <f t="shared" si="1319"/>
        <v>Asset Recived From Project-U#8-Boiler&amp;Aux-Mandatory Spares-10501</v>
      </c>
      <c r="C1887" s="53" t="str">
        <f t="shared" si="1319"/>
        <v>N.A.</v>
      </c>
      <c r="D1887" s="403" t="str">
        <f t="shared" si="1319"/>
        <v>-</v>
      </c>
      <c r="E1887" s="118">
        <f t="shared" si="1319"/>
        <v>0</v>
      </c>
      <c r="F1887" s="404">
        <f t="shared" si="1268"/>
        <v>9.7934579999999997E-3</v>
      </c>
      <c r="G1887" s="404">
        <f t="shared" si="1269"/>
        <v>0</v>
      </c>
      <c r="H1887" s="404">
        <f t="shared" si="1271"/>
        <v>9.7934579999999997E-3</v>
      </c>
      <c r="I1887" s="404">
        <f>'F4.2'!Y314</f>
        <v>0</v>
      </c>
      <c r="J1887" s="404">
        <f>'F4.2'!AX314</f>
        <v>0</v>
      </c>
      <c r="K1887" s="405"/>
      <c r="L1887" s="405"/>
      <c r="M1887" s="404">
        <f t="shared" si="1266"/>
        <v>0</v>
      </c>
      <c r="N1887" s="404">
        <f t="shared" si="1272"/>
        <v>9.7934579999999997E-3</v>
      </c>
    </row>
    <row r="1888" spans="1:14" ht="30" hidden="1" outlineLevel="1">
      <c r="A1888" s="68">
        <f t="shared" ref="A1888:E1888" si="1320">A1495</f>
        <v>81</v>
      </c>
      <c r="B1888" s="123" t="str">
        <f t="shared" si="1320"/>
        <v>Asset Recived From Project-U#8-Boiler&amp;Aux-PLATFORM,STAIRS,GRATINGS,</v>
      </c>
      <c r="C1888" s="53" t="str">
        <f t="shared" si="1320"/>
        <v>N.A.</v>
      </c>
      <c r="D1888" s="403" t="str">
        <f t="shared" si="1320"/>
        <v>-</v>
      </c>
      <c r="E1888" s="118">
        <f t="shared" si="1320"/>
        <v>0</v>
      </c>
      <c r="F1888" s="404">
        <f t="shared" si="1268"/>
        <v>3.0595908000000002E-2</v>
      </c>
      <c r="G1888" s="404">
        <f t="shared" si="1269"/>
        <v>0</v>
      </c>
      <c r="H1888" s="404">
        <f t="shared" si="1271"/>
        <v>3.0595908000000002E-2</v>
      </c>
      <c r="I1888" s="404">
        <f>'F4.2'!Y315</f>
        <v>0</v>
      </c>
      <c r="J1888" s="404">
        <f>'F4.2'!AX315</f>
        <v>0</v>
      </c>
      <c r="K1888" s="405"/>
      <c r="L1888" s="405"/>
      <c r="M1888" s="404">
        <f t="shared" si="1266"/>
        <v>0</v>
      </c>
      <c r="N1888" s="404">
        <f t="shared" si="1272"/>
        <v>3.0595908000000002E-2</v>
      </c>
    </row>
    <row r="1889" spans="1:14" hidden="1" outlineLevel="1">
      <c r="A1889" s="68">
        <f t="shared" ref="A1889:E1889" si="1321">A1496</f>
        <v>82</v>
      </c>
      <c r="B1889" s="123" t="str">
        <f t="shared" si="1321"/>
        <v>Asset Recived From Project-U#8-Boiler Pressure parts-10501</v>
      </c>
      <c r="C1889" s="53" t="str">
        <f t="shared" si="1321"/>
        <v>N.A.</v>
      </c>
      <c r="D1889" s="403" t="str">
        <f t="shared" si="1321"/>
        <v>-</v>
      </c>
      <c r="E1889" s="118">
        <f t="shared" si="1321"/>
        <v>0</v>
      </c>
      <c r="F1889" s="404">
        <f t="shared" si="1268"/>
        <v>0.17807421000000001</v>
      </c>
      <c r="G1889" s="404">
        <f t="shared" si="1269"/>
        <v>0</v>
      </c>
      <c r="H1889" s="404">
        <f t="shared" si="1271"/>
        <v>0.17807421000000001</v>
      </c>
      <c r="I1889" s="404">
        <f>'F4.2'!Y316</f>
        <v>0</v>
      </c>
      <c r="J1889" s="404">
        <f>'F4.2'!AX316</f>
        <v>0</v>
      </c>
      <c r="K1889" s="405"/>
      <c r="L1889" s="405"/>
      <c r="M1889" s="404">
        <f t="shared" si="1266"/>
        <v>0</v>
      </c>
      <c r="N1889" s="404">
        <f t="shared" si="1272"/>
        <v>0.17807421000000001</v>
      </c>
    </row>
    <row r="1890" spans="1:14" ht="30" hidden="1" outlineLevel="1">
      <c r="A1890" s="68">
        <f t="shared" ref="A1890:E1890" si="1322">A1497</f>
        <v>83</v>
      </c>
      <c r="B1890" s="123" t="str">
        <f t="shared" si="1322"/>
        <v>Asset Recived From Project-U#8-220V-BATTERY+CHARGERS-MAIN PLANT-10563</v>
      </c>
      <c r="C1890" s="53" t="str">
        <f t="shared" si="1322"/>
        <v>N.A.</v>
      </c>
      <c r="D1890" s="403" t="str">
        <f t="shared" si="1322"/>
        <v>-</v>
      </c>
      <c r="E1890" s="118">
        <f t="shared" si="1322"/>
        <v>0</v>
      </c>
      <c r="F1890" s="404">
        <f t="shared" si="1268"/>
        <v>2.0848189999999999E-3</v>
      </c>
      <c r="G1890" s="404">
        <f t="shared" si="1269"/>
        <v>0</v>
      </c>
      <c r="H1890" s="404">
        <f t="shared" si="1271"/>
        <v>2.0848189999999999E-3</v>
      </c>
      <c r="I1890" s="404">
        <f>'F4.2'!Y317</f>
        <v>0</v>
      </c>
      <c r="J1890" s="404">
        <f>'F4.2'!AX317</f>
        <v>0</v>
      </c>
      <c r="K1890" s="405"/>
      <c r="L1890" s="405"/>
      <c r="M1890" s="404">
        <f t="shared" si="1266"/>
        <v>0</v>
      </c>
      <c r="N1890" s="404">
        <f t="shared" si="1272"/>
        <v>2.0848189999999999E-3</v>
      </c>
    </row>
    <row r="1891" spans="1:14" ht="30" hidden="1" outlineLevel="1">
      <c r="A1891" s="68">
        <f t="shared" ref="A1891:E1891" si="1323">A1498</f>
        <v>84</v>
      </c>
      <c r="B1891" s="123" t="str">
        <f t="shared" si="1323"/>
        <v>Asset Recived From Project-U#8-220V -BATTERY WITH CHARGERS(CHP)-10563</v>
      </c>
      <c r="C1891" s="53" t="str">
        <f t="shared" si="1323"/>
        <v>N.A.</v>
      </c>
      <c r="D1891" s="403" t="str">
        <f t="shared" si="1323"/>
        <v>-</v>
      </c>
      <c r="E1891" s="118">
        <f t="shared" si="1323"/>
        <v>0</v>
      </c>
      <c r="F1891" s="404">
        <f t="shared" si="1268"/>
        <v>2.0745099999999999E-4</v>
      </c>
      <c r="G1891" s="404">
        <f t="shared" si="1269"/>
        <v>0</v>
      </c>
      <c r="H1891" s="404">
        <f t="shared" si="1271"/>
        <v>2.0745099999999999E-4</v>
      </c>
      <c r="I1891" s="404">
        <f>'F4.2'!Y318</f>
        <v>0</v>
      </c>
      <c r="J1891" s="404">
        <f>'F4.2'!AX318</f>
        <v>0</v>
      </c>
      <c r="K1891" s="405"/>
      <c r="L1891" s="405"/>
      <c r="M1891" s="404">
        <f t="shared" si="1266"/>
        <v>0</v>
      </c>
      <c r="N1891" s="404">
        <f t="shared" si="1272"/>
        <v>2.0745099999999999E-4</v>
      </c>
    </row>
    <row r="1892" spans="1:14" ht="30" hidden="1" outlineLevel="1">
      <c r="A1892" s="68">
        <f t="shared" ref="A1892:E1892" si="1324">A1499</f>
        <v>85</v>
      </c>
      <c r="B1892" s="123" t="str">
        <f t="shared" si="1324"/>
        <v>Asset Recived From Project-U#8-220V-BATTERY+CHARG-WAGON TRIP-2N-10563</v>
      </c>
      <c r="C1892" s="53" t="str">
        <f t="shared" si="1324"/>
        <v>N.A.</v>
      </c>
      <c r="D1892" s="403" t="str">
        <f t="shared" si="1324"/>
        <v>-</v>
      </c>
      <c r="E1892" s="118">
        <f t="shared" si="1324"/>
        <v>0</v>
      </c>
      <c r="F1892" s="404">
        <f t="shared" si="1268"/>
        <v>8.4673999999999996E-5</v>
      </c>
      <c r="G1892" s="404">
        <f t="shared" si="1269"/>
        <v>0</v>
      </c>
      <c r="H1892" s="404">
        <f t="shared" si="1271"/>
        <v>8.4673999999999996E-5</v>
      </c>
      <c r="I1892" s="404">
        <f>'F4.2'!Y319</f>
        <v>0</v>
      </c>
      <c r="J1892" s="404">
        <f>'F4.2'!AX319</f>
        <v>0</v>
      </c>
      <c r="K1892" s="405"/>
      <c r="L1892" s="405"/>
      <c r="M1892" s="404">
        <f t="shared" si="1266"/>
        <v>0</v>
      </c>
      <c r="N1892" s="404">
        <f t="shared" si="1272"/>
        <v>8.4673999999999996E-5</v>
      </c>
    </row>
    <row r="1893" spans="1:14" ht="30" hidden="1" outlineLevel="1">
      <c r="A1893" s="68">
        <f t="shared" ref="A1893:E1893" si="1325">A1500</f>
        <v>86</v>
      </c>
      <c r="B1893" s="123" t="str">
        <f t="shared" si="1325"/>
        <v>Asset Recived From Project-U#8-BOP-OTHER C&amp; i INSTRUMENTS-10509</v>
      </c>
      <c r="C1893" s="53" t="str">
        <f t="shared" si="1325"/>
        <v>N.A.</v>
      </c>
      <c r="D1893" s="403" t="str">
        <f t="shared" si="1325"/>
        <v>-</v>
      </c>
      <c r="E1893" s="118">
        <f t="shared" si="1325"/>
        <v>0</v>
      </c>
      <c r="F1893" s="404">
        <f t="shared" si="1268"/>
        <v>1.3440609999999999E-3</v>
      </c>
      <c r="G1893" s="404">
        <f t="shared" si="1269"/>
        <v>0</v>
      </c>
      <c r="H1893" s="404">
        <f t="shared" si="1271"/>
        <v>1.3440609999999999E-3</v>
      </c>
      <c r="I1893" s="404">
        <f>'F4.2'!Y320</f>
        <v>0</v>
      </c>
      <c r="J1893" s="404">
        <f>'F4.2'!AX320</f>
        <v>0</v>
      </c>
      <c r="K1893" s="405"/>
      <c r="L1893" s="405"/>
      <c r="M1893" s="404">
        <f t="shared" si="1266"/>
        <v>0</v>
      </c>
      <c r="N1893" s="404">
        <f t="shared" si="1272"/>
        <v>1.3440609999999999E-3</v>
      </c>
    </row>
    <row r="1894" spans="1:14" hidden="1" outlineLevel="1">
      <c r="A1894" s="68">
        <f t="shared" ref="A1894:E1894" si="1326">A1501</f>
        <v>87</v>
      </c>
      <c r="B1894" s="123" t="str">
        <f t="shared" si="1326"/>
        <v>Asset Recived From Project-U#8-CHP-CONVEYOR SYSTEM-10515</v>
      </c>
      <c r="C1894" s="53" t="str">
        <f t="shared" si="1326"/>
        <v>N.A.</v>
      </c>
      <c r="D1894" s="403" t="str">
        <f t="shared" si="1326"/>
        <v>-</v>
      </c>
      <c r="E1894" s="118">
        <f t="shared" si="1326"/>
        <v>0</v>
      </c>
      <c r="F1894" s="404">
        <f t="shared" si="1268"/>
        <v>1.540935E-2</v>
      </c>
      <c r="G1894" s="404">
        <f t="shared" si="1269"/>
        <v>0</v>
      </c>
      <c r="H1894" s="404">
        <f t="shared" si="1271"/>
        <v>1.540935E-2</v>
      </c>
      <c r="I1894" s="404">
        <f>'F4.2'!Y321</f>
        <v>0</v>
      </c>
      <c r="J1894" s="404">
        <f>'F4.2'!AX321</f>
        <v>0</v>
      </c>
      <c r="K1894" s="405"/>
      <c r="L1894" s="405"/>
      <c r="M1894" s="404">
        <f t="shared" si="1266"/>
        <v>0</v>
      </c>
      <c r="N1894" s="404">
        <f t="shared" si="1272"/>
        <v>1.540935E-2</v>
      </c>
    </row>
    <row r="1895" spans="1:14" hidden="1" outlineLevel="1">
      <c r="A1895" s="68">
        <f t="shared" ref="A1895:E1895" si="1327">A1502</f>
        <v>88</v>
      </c>
      <c r="B1895" s="123" t="str">
        <f t="shared" si="1327"/>
        <v>Asset Recived From Project-U#8-CHP-WOBLER FEEDER-10515</v>
      </c>
      <c r="C1895" s="53" t="str">
        <f t="shared" si="1327"/>
        <v>N.A.</v>
      </c>
      <c r="D1895" s="403" t="str">
        <f t="shared" si="1327"/>
        <v>-</v>
      </c>
      <c r="E1895" s="118">
        <f t="shared" si="1327"/>
        <v>0</v>
      </c>
      <c r="F1895" s="404">
        <f t="shared" si="1268"/>
        <v>5.4613100000000005E-4</v>
      </c>
      <c r="G1895" s="404">
        <f t="shared" si="1269"/>
        <v>0</v>
      </c>
      <c r="H1895" s="404">
        <f t="shared" si="1271"/>
        <v>5.4613100000000005E-4</v>
      </c>
      <c r="I1895" s="404">
        <f>'F4.2'!Y322</f>
        <v>0</v>
      </c>
      <c r="J1895" s="404">
        <f>'F4.2'!AX322</f>
        <v>0</v>
      </c>
      <c r="K1895" s="405"/>
      <c r="L1895" s="405"/>
      <c r="M1895" s="404">
        <f t="shared" si="1266"/>
        <v>0</v>
      </c>
      <c r="N1895" s="404">
        <f t="shared" si="1272"/>
        <v>5.4613100000000005E-4</v>
      </c>
    </row>
    <row r="1896" spans="1:14" hidden="1" outlineLevel="1">
      <c r="A1896" s="68">
        <f t="shared" ref="A1896:E1896" si="1328">A1503</f>
        <v>89</v>
      </c>
      <c r="B1896" s="123" t="str">
        <f t="shared" si="1328"/>
        <v>Asset Recived From Project-U#8-CHP-APRON FEEDER-10515</v>
      </c>
      <c r="C1896" s="53" t="str">
        <f t="shared" si="1328"/>
        <v>N.A.</v>
      </c>
      <c r="D1896" s="403" t="str">
        <f t="shared" si="1328"/>
        <v>-</v>
      </c>
      <c r="E1896" s="118">
        <f t="shared" si="1328"/>
        <v>0</v>
      </c>
      <c r="F1896" s="404">
        <f t="shared" si="1268"/>
        <v>2.8149E-3</v>
      </c>
      <c r="G1896" s="404">
        <f t="shared" si="1269"/>
        <v>0</v>
      </c>
      <c r="H1896" s="404">
        <f t="shared" si="1271"/>
        <v>2.8149E-3</v>
      </c>
      <c r="I1896" s="404">
        <f>'F4.2'!Y323</f>
        <v>0</v>
      </c>
      <c r="J1896" s="404">
        <f>'F4.2'!AX323</f>
        <v>0</v>
      </c>
      <c r="K1896" s="405"/>
      <c r="L1896" s="405"/>
      <c r="M1896" s="404">
        <f t="shared" si="1266"/>
        <v>0</v>
      </c>
      <c r="N1896" s="404">
        <f t="shared" si="1272"/>
        <v>2.8149E-3</v>
      </c>
    </row>
    <row r="1897" spans="1:14" ht="30" hidden="1" outlineLevel="1">
      <c r="A1897" s="68">
        <f t="shared" ref="A1897:E1897" si="1329">A1504</f>
        <v>90</v>
      </c>
      <c r="B1897" s="123" t="str">
        <f t="shared" si="1329"/>
        <v>Asset Recived From Project-U#8-CHP-ILMS,METAL DETECTOR,BELT WEIGHER</v>
      </c>
      <c r="C1897" s="53" t="str">
        <f t="shared" si="1329"/>
        <v>N.A.</v>
      </c>
      <c r="D1897" s="403" t="str">
        <f t="shared" si="1329"/>
        <v>-</v>
      </c>
      <c r="E1897" s="118">
        <f t="shared" si="1329"/>
        <v>0</v>
      </c>
      <c r="F1897" s="404">
        <f t="shared" si="1268"/>
        <v>1.170412E-3</v>
      </c>
      <c r="G1897" s="404">
        <f t="shared" si="1269"/>
        <v>0</v>
      </c>
      <c r="H1897" s="404">
        <f t="shared" si="1271"/>
        <v>1.170412E-3</v>
      </c>
      <c r="I1897" s="404">
        <f>'F4.2'!Y324</f>
        <v>0</v>
      </c>
      <c r="J1897" s="404">
        <f>'F4.2'!AX324</f>
        <v>0</v>
      </c>
      <c r="K1897" s="405"/>
      <c r="L1897" s="405"/>
      <c r="M1897" s="404">
        <f t="shared" si="1266"/>
        <v>0</v>
      </c>
      <c r="N1897" s="404">
        <f t="shared" si="1272"/>
        <v>1.170412E-3</v>
      </c>
    </row>
    <row r="1898" spans="1:14" hidden="1" outlineLevel="1">
      <c r="A1898" s="68">
        <f t="shared" ref="A1898:E1898" si="1330">A1505</f>
        <v>91</v>
      </c>
      <c r="B1898" s="123" t="str">
        <f t="shared" si="1330"/>
        <v>Asset Recived From Project-U#8-CHP-IMPACT CRUSHER-10515</v>
      </c>
      <c r="C1898" s="53" t="str">
        <f t="shared" si="1330"/>
        <v>N.A.</v>
      </c>
      <c r="D1898" s="403" t="str">
        <f t="shared" si="1330"/>
        <v>-</v>
      </c>
      <c r="E1898" s="118">
        <f t="shared" si="1330"/>
        <v>0</v>
      </c>
      <c r="F1898" s="404">
        <f t="shared" si="1268"/>
        <v>2.0637770000000001E-3</v>
      </c>
      <c r="G1898" s="404">
        <f t="shared" si="1269"/>
        <v>0</v>
      </c>
      <c r="H1898" s="404">
        <f t="shared" si="1271"/>
        <v>2.0637770000000001E-3</v>
      </c>
      <c r="I1898" s="404">
        <f>'F4.2'!Y325</f>
        <v>0</v>
      </c>
      <c r="J1898" s="404">
        <f>'F4.2'!AX325</f>
        <v>0</v>
      </c>
      <c r="K1898" s="405"/>
      <c r="L1898" s="405"/>
      <c r="M1898" s="404">
        <f t="shared" si="1266"/>
        <v>0</v>
      </c>
      <c r="N1898" s="404">
        <f t="shared" si="1272"/>
        <v>2.0637770000000001E-3</v>
      </c>
    </row>
    <row r="1899" spans="1:14" hidden="1" outlineLevel="1">
      <c r="A1899" s="68">
        <f t="shared" ref="A1899:E1899" si="1331">A1506</f>
        <v>92</v>
      </c>
      <c r="B1899" s="123" t="str">
        <f t="shared" si="1331"/>
        <v>Project-U#8-CHP-STRACKER CUM RECLAIMER-10515</v>
      </c>
      <c r="C1899" s="53" t="str">
        <f t="shared" si="1331"/>
        <v>N.A.</v>
      </c>
      <c r="D1899" s="403" t="str">
        <f t="shared" si="1331"/>
        <v>-</v>
      </c>
      <c r="E1899" s="118">
        <f t="shared" si="1331"/>
        <v>0</v>
      </c>
      <c r="F1899" s="404">
        <f t="shared" si="1268"/>
        <v>8.2014210000000004E-3</v>
      </c>
      <c r="G1899" s="404">
        <f t="shared" si="1269"/>
        <v>0</v>
      </c>
      <c r="H1899" s="404">
        <f t="shared" si="1271"/>
        <v>8.2014210000000004E-3</v>
      </c>
      <c r="I1899" s="404">
        <f>'F4.2'!Y326</f>
        <v>0</v>
      </c>
      <c r="J1899" s="404">
        <f>'F4.2'!AX326</f>
        <v>0</v>
      </c>
      <c r="K1899" s="405"/>
      <c r="L1899" s="405"/>
      <c r="M1899" s="404">
        <f t="shared" si="1266"/>
        <v>0</v>
      </c>
      <c r="N1899" s="404">
        <f t="shared" si="1272"/>
        <v>8.2014210000000004E-3</v>
      </c>
    </row>
    <row r="1900" spans="1:14" hidden="1" outlineLevel="1">
      <c r="A1900" s="68">
        <f t="shared" ref="A1900:E1900" si="1332">A1507</f>
        <v>93</v>
      </c>
      <c r="B1900" s="123" t="str">
        <f t="shared" si="1332"/>
        <v>Project-U#8-CHP-SIDE DISCHARGE TYPE WAGON TRIPPLER</v>
      </c>
      <c r="C1900" s="53" t="str">
        <f t="shared" si="1332"/>
        <v>N.A.</v>
      </c>
      <c r="D1900" s="403" t="str">
        <f t="shared" si="1332"/>
        <v>-</v>
      </c>
      <c r="E1900" s="118">
        <f t="shared" si="1332"/>
        <v>0</v>
      </c>
      <c r="F1900" s="404">
        <f t="shared" si="1268"/>
        <v>7.783575E-3</v>
      </c>
      <c r="G1900" s="404">
        <f t="shared" si="1269"/>
        <v>0</v>
      </c>
      <c r="H1900" s="404">
        <f t="shared" si="1271"/>
        <v>7.783575E-3</v>
      </c>
      <c r="I1900" s="404">
        <f>'F4.2'!Y327</f>
        <v>0</v>
      </c>
      <c r="J1900" s="404">
        <f>'F4.2'!AX327</f>
        <v>0</v>
      </c>
      <c r="K1900" s="405"/>
      <c r="L1900" s="405"/>
      <c r="M1900" s="404">
        <f t="shared" si="1266"/>
        <v>0</v>
      </c>
      <c r="N1900" s="404">
        <f t="shared" si="1272"/>
        <v>7.783575E-3</v>
      </c>
    </row>
    <row r="1901" spans="1:14" hidden="1" outlineLevel="1">
      <c r="A1901" s="68">
        <f t="shared" ref="A1901:E1901" si="1333">A1508</f>
        <v>94</v>
      </c>
      <c r="B1901" s="123" t="str">
        <f t="shared" si="1333"/>
        <v>Project-U#8-Coal Handling Plant-M.S.-10515</v>
      </c>
      <c r="C1901" s="53" t="str">
        <f t="shared" si="1333"/>
        <v>N.A.</v>
      </c>
      <c r="D1901" s="403" t="str">
        <f t="shared" si="1333"/>
        <v>-</v>
      </c>
      <c r="E1901" s="118">
        <f t="shared" si="1333"/>
        <v>0</v>
      </c>
      <c r="F1901" s="404">
        <f t="shared" si="1268"/>
        <v>3.4267400000000001E-4</v>
      </c>
      <c r="G1901" s="404">
        <f t="shared" si="1269"/>
        <v>0</v>
      </c>
      <c r="H1901" s="404">
        <f t="shared" si="1271"/>
        <v>3.4267400000000001E-4</v>
      </c>
      <c r="I1901" s="404">
        <f>'F4.2'!Y328</f>
        <v>0</v>
      </c>
      <c r="J1901" s="404">
        <f>'F4.2'!AX328</f>
        <v>0</v>
      </c>
      <c r="K1901" s="405"/>
      <c r="L1901" s="405"/>
      <c r="M1901" s="404">
        <f t="shared" si="1266"/>
        <v>0</v>
      </c>
      <c r="N1901" s="404">
        <f t="shared" si="1272"/>
        <v>3.4267400000000001E-4</v>
      </c>
    </row>
    <row r="1902" spans="1:14" hidden="1" outlineLevel="1">
      <c r="A1902" s="68">
        <f t="shared" ref="A1902:E1902" si="1334">A1509</f>
        <v>95</v>
      </c>
      <c r="B1902" s="123" t="str">
        <f t="shared" si="1334"/>
        <v>Project-U#8-communication system-10572</v>
      </c>
      <c r="C1902" s="53" t="str">
        <f t="shared" si="1334"/>
        <v>N.A.</v>
      </c>
      <c r="D1902" s="403" t="str">
        <f t="shared" si="1334"/>
        <v>-</v>
      </c>
      <c r="E1902" s="118">
        <f t="shared" si="1334"/>
        <v>0</v>
      </c>
      <c r="F1902" s="404">
        <f t="shared" si="1268"/>
        <v>1.92531E-3</v>
      </c>
      <c r="G1902" s="404">
        <f t="shared" si="1269"/>
        <v>0</v>
      </c>
      <c r="H1902" s="404">
        <f t="shared" si="1271"/>
        <v>1.92531E-3</v>
      </c>
      <c r="I1902" s="404">
        <f>'F4.2'!Y329</f>
        <v>0</v>
      </c>
      <c r="J1902" s="404">
        <f>'F4.2'!AX329</f>
        <v>0</v>
      </c>
      <c r="K1902" s="405"/>
      <c r="L1902" s="405"/>
      <c r="M1902" s="404">
        <f t="shared" ref="M1902:M1965" si="1335">SUM(J1902:L1902)</f>
        <v>0</v>
      </c>
      <c r="N1902" s="404">
        <f t="shared" si="1272"/>
        <v>1.92531E-3</v>
      </c>
    </row>
    <row r="1903" spans="1:14" hidden="1" outlineLevel="1">
      <c r="A1903" s="68">
        <f t="shared" ref="A1903:E1903" si="1336">A1510</f>
        <v>96</v>
      </c>
      <c r="B1903" s="123" t="str">
        <f t="shared" si="1336"/>
        <v>Project-U#8-UPS INVERTORS-10563</v>
      </c>
      <c r="C1903" s="53" t="str">
        <f t="shared" si="1336"/>
        <v>N.A.</v>
      </c>
      <c r="D1903" s="403" t="str">
        <f t="shared" si="1336"/>
        <v>-</v>
      </c>
      <c r="E1903" s="118">
        <f t="shared" si="1336"/>
        <v>0</v>
      </c>
      <c r="F1903" s="404">
        <f t="shared" ref="F1903:F1966" si="1337">F1510+I1510</f>
        <v>5.1465199999999999E-4</v>
      </c>
      <c r="G1903" s="404">
        <f t="shared" ref="G1903:G1966" si="1338">G1510+M1510</f>
        <v>0</v>
      </c>
      <c r="H1903" s="404">
        <f t="shared" si="1271"/>
        <v>5.1465199999999999E-4</v>
      </c>
      <c r="I1903" s="404">
        <f>'F4.2'!Y330</f>
        <v>0</v>
      </c>
      <c r="J1903" s="404">
        <f>'F4.2'!AX330</f>
        <v>0</v>
      </c>
      <c r="K1903" s="405"/>
      <c r="L1903" s="405"/>
      <c r="M1903" s="404">
        <f t="shared" si="1335"/>
        <v>0</v>
      </c>
      <c r="N1903" s="404">
        <f t="shared" si="1272"/>
        <v>5.1465199999999999E-4</v>
      </c>
    </row>
    <row r="1904" spans="1:14" hidden="1" outlineLevel="1">
      <c r="A1904" s="68">
        <f t="shared" ref="A1904:E1904" si="1339">A1511</f>
        <v>97</v>
      </c>
      <c r="B1904" s="123" t="str">
        <f t="shared" si="1339"/>
        <v>Project-U#8-UPS ACDS-10563</v>
      </c>
      <c r="C1904" s="53" t="str">
        <f t="shared" si="1339"/>
        <v>N.A.</v>
      </c>
      <c r="D1904" s="403" t="str">
        <f t="shared" si="1339"/>
        <v>-</v>
      </c>
      <c r="E1904" s="118">
        <f t="shared" si="1339"/>
        <v>0</v>
      </c>
      <c r="F1904" s="404">
        <f t="shared" si="1337"/>
        <v>8.9956000000000004E-5</v>
      </c>
      <c r="G1904" s="404">
        <f t="shared" si="1338"/>
        <v>0</v>
      </c>
      <c r="H1904" s="404">
        <f t="shared" ref="H1904:H1967" si="1340">F1904-G1904</f>
        <v>8.9956000000000004E-5</v>
      </c>
      <c r="I1904" s="404">
        <f>'F4.2'!Y331</f>
        <v>0</v>
      </c>
      <c r="J1904" s="404">
        <f>'F4.2'!AX331</f>
        <v>0</v>
      </c>
      <c r="K1904" s="405"/>
      <c r="L1904" s="405"/>
      <c r="M1904" s="404">
        <f t="shared" si="1335"/>
        <v>0</v>
      </c>
      <c r="N1904" s="404">
        <f t="shared" ref="N1904:N1967" si="1341">H1904+I1904-M1904</f>
        <v>8.9956000000000004E-5</v>
      </c>
    </row>
    <row r="1905" spans="1:14" hidden="1" outlineLevel="1">
      <c r="A1905" s="68">
        <f t="shared" ref="A1905:E1905" si="1342">A1512</f>
        <v>98</v>
      </c>
      <c r="B1905" s="123" t="str">
        <f t="shared" si="1342"/>
        <v>Project-U#8-UPS BATTERIRERS-10563</v>
      </c>
      <c r="C1905" s="53" t="str">
        <f t="shared" si="1342"/>
        <v>N.A.</v>
      </c>
      <c r="D1905" s="403" t="str">
        <f t="shared" si="1342"/>
        <v>-</v>
      </c>
      <c r="E1905" s="118">
        <f t="shared" si="1342"/>
        <v>0</v>
      </c>
      <c r="F1905" s="404">
        <f t="shared" si="1337"/>
        <v>5.1465199999999999E-4</v>
      </c>
      <c r="G1905" s="404">
        <f t="shared" si="1338"/>
        <v>0</v>
      </c>
      <c r="H1905" s="404">
        <f t="shared" si="1340"/>
        <v>5.1465199999999999E-4</v>
      </c>
      <c r="I1905" s="404">
        <f>'F4.2'!Y332</f>
        <v>0</v>
      </c>
      <c r="J1905" s="404">
        <f>'F4.2'!AX332</f>
        <v>0</v>
      </c>
      <c r="K1905" s="405"/>
      <c r="L1905" s="405"/>
      <c r="M1905" s="404">
        <f t="shared" si="1335"/>
        <v>0</v>
      </c>
      <c r="N1905" s="404">
        <f t="shared" si="1341"/>
        <v>5.1465199999999999E-4</v>
      </c>
    </row>
    <row r="1906" spans="1:14" hidden="1" outlineLevel="1">
      <c r="A1906" s="68">
        <f t="shared" ref="A1906:E1906" si="1343">A1513</f>
        <v>99</v>
      </c>
      <c r="B1906" s="123" t="str">
        <f t="shared" si="1343"/>
        <v>Project-U#8-24V BATTERY CHARGERS (SGTG)-10563</v>
      </c>
      <c r="C1906" s="53" t="str">
        <f t="shared" si="1343"/>
        <v>N.A.</v>
      </c>
      <c r="D1906" s="403" t="str">
        <f t="shared" si="1343"/>
        <v>-</v>
      </c>
      <c r="E1906" s="118">
        <f t="shared" si="1343"/>
        <v>0</v>
      </c>
      <c r="F1906" s="404">
        <f t="shared" si="1337"/>
        <v>2.28734E-4</v>
      </c>
      <c r="G1906" s="404">
        <f t="shared" si="1338"/>
        <v>0</v>
      </c>
      <c r="H1906" s="404">
        <f t="shared" si="1340"/>
        <v>2.28734E-4</v>
      </c>
      <c r="I1906" s="404">
        <f>'F4.2'!Y333</f>
        <v>0</v>
      </c>
      <c r="J1906" s="404">
        <f>'F4.2'!AX333</f>
        <v>0</v>
      </c>
      <c r="K1906" s="405"/>
      <c r="L1906" s="405"/>
      <c r="M1906" s="404">
        <f t="shared" si="1335"/>
        <v>0</v>
      </c>
      <c r="N1906" s="404">
        <f t="shared" si="1341"/>
        <v>2.28734E-4</v>
      </c>
    </row>
    <row r="1907" spans="1:14" hidden="1" outlineLevel="1">
      <c r="A1907" s="68">
        <f t="shared" ref="A1907:E1907" si="1344">A1514</f>
        <v>100</v>
      </c>
      <c r="B1907" s="123" t="str">
        <f t="shared" si="1344"/>
        <v>Project-U#8-24V BATTERY CHARGERS (BOP)-10563</v>
      </c>
      <c r="C1907" s="53" t="str">
        <f t="shared" si="1344"/>
        <v>N.A.</v>
      </c>
      <c r="D1907" s="403" t="str">
        <f t="shared" si="1344"/>
        <v>-</v>
      </c>
      <c r="E1907" s="118">
        <f t="shared" si="1344"/>
        <v>0</v>
      </c>
      <c r="F1907" s="404">
        <f t="shared" si="1337"/>
        <v>2.28734E-4</v>
      </c>
      <c r="G1907" s="404">
        <f t="shared" si="1338"/>
        <v>0</v>
      </c>
      <c r="H1907" s="404">
        <f t="shared" si="1340"/>
        <v>2.28734E-4</v>
      </c>
      <c r="I1907" s="404">
        <f>'F4.2'!Y334</f>
        <v>0</v>
      </c>
      <c r="J1907" s="404">
        <f>'F4.2'!AX334</f>
        <v>0</v>
      </c>
      <c r="K1907" s="405"/>
      <c r="L1907" s="405"/>
      <c r="M1907" s="404">
        <f t="shared" si="1335"/>
        <v>0</v>
      </c>
      <c r="N1907" s="404">
        <f t="shared" si="1341"/>
        <v>2.28734E-4</v>
      </c>
    </row>
    <row r="1908" spans="1:14" hidden="1" outlineLevel="1">
      <c r="A1908" s="68">
        <f t="shared" ref="A1908:E1908" si="1345">A1515</f>
        <v>101</v>
      </c>
      <c r="B1908" s="123" t="str">
        <f t="shared" si="1345"/>
        <v>Project-U#8-BATTERIS FOR (SGTG)-10563</v>
      </c>
      <c r="C1908" s="53" t="str">
        <f t="shared" si="1345"/>
        <v>N.A.</v>
      </c>
      <c r="D1908" s="403" t="str">
        <f t="shared" si="1345"/>
        <v>-</v>
      </c>
      <c r="E1908" s="118">
        <f t="shared" si="1345"/>
        <v>0</v>
      </c>
      <c r="F1908" s="404">
        <f t="shared" si="1337"/>
        <v>2.28734E-4</v>
      </c>
      <c r="G1908" s="404">
        <f t="shared" si="1338"/>
        <v>0</v>
      </c>
      <c r="H1908" s="404">
        <f t="shared" si="1340"/>
        <v>2.28734E-4</v>
      </c>
      <c r="I1908" s="404">
        <f>'F4.2'!Y335</f>
        <v>0</v>
      </c>
      <c r="J1908" s="404">
        <f>'F4.2'!AX335</f>
        <v>0</v>
      </c>
      <c r="K1908" s="405"/>
      <c r="L1908" s="405"/>
      <c r="M1908" s="404">
        <f t="shared" si="1335"/>
        <v>0</v>
      </c>
      <c r="N1908" s="404">
        <f t="shared" si="1341"/>
        <v>2.28734E-4</v>
      </c>
    </row>
    <row r="1909" spans="1:14" hidden="1" outlineLevel="1">
      <c r="A1909" s="68">
        <f t="shared" ref="A1909:E1909" si="1346">A1516</f>
        <v>102</v>
      </c>
      <c r="B1909" s="123" t="str">
        <f t="shared" si="1346"/>
        <v>Project-U#8-BATTERIS FOR (BOP)-10563</v>
      </c>
      <c r="C1909" s="53" t="str">
        <f t="shared" si="1346"/>
        <v>N.A.</v>
      </c>
      <c r="D1909" s="403" t="str">
        <f t="shared" si="1346"/>
        <v>-</v>
      </c>
      <c r="E1909" s="118">
        <f t="shared" si="1346"/>
        <v>0</v>
      </c>
      <c r="F1909" s="404">
        <f t="shared" si="1337"/>
        <v>2.28734E-4</v>
      </c>
      <c r="G1909" s="404">
        <f t="shared" si="1338"/>
        <v>0</v>
      </c>
      <c r="H1909" s="404">
        <f t="shared" si="1340"/>
        <v>2.28734E-4</v>
      </c>
      <c r="I1909" s="404">
        <f>'F4.2'!Y336</f>
        <v>0</v>
      </c>
      <c r="J1909" s="404">
        <f>'F4.2'!AX336</f>
        <v>0</v>
      </c>
      <c r="K1909" s="405"/>
      <c r="L1909" s="405"/>
      <c r="M1909" s="404">
        <f t="shared" si="1335"/>
        <v>0</v>
      </c>
      <c r="N1909" s="404">
        <f t="shared" si="1341"/>
        <v>2.28734E-4</v>
      </c>
    </row>
    <row r="1910" spans="1:14" hidden="1" outlineLevel="1">
      <c r="A1910" s="68">
        <f t="shared" ref="A1910:E1910" si="1347">A1517</f>
        <v>103</v>
      </c>
      <c r="B1910" s="123" t="str">
        <f t="shared" si="1347"/>
        <v>Project-U#8-DCDB(SGTG)-10563</v>
      </c>
      <c r="C1910" s="53" t="str">
        <f t="shared" si="1347"/>
        <v>N.A.</v>
      </c>
      <c r="D1910" s="403" t="str">
        <f t="shared" si="1347"/>
        <v>-</v>
      </c>
      <c r="E1910" s="118">
        <f t="shared" si="1347"/>
        <v>0</v>
      </c>
      <c r="F1910" s="404">
        <f t="shared" si="1337"/>
        <v>5.7182999999999998E-5</v>
      </c>
      <c r="G1910" s="404">
        <f t="shared" si="1338"/>
        <v>0</v>
      </c>
      <c r="H1910" s="404">
        <f t="shared" si="1340"/>
        <v>5.7182999999999998E-5</v>
      </c>
      <c r="I1910" s="404">
        <f>'F4.2'!Y337</f>
        <v>0</v>
      </c>
      <c r="J1910" s="404">
        <f>'F4.2'!AX337</f>
        <v>0</v>
      </c>
      <c r="K1910" s="405"/>
      <c r="L1910" s="405"/>
      <c r="M1910" s="404">
        <f t="shared" si="1335"/>
        <v>0</v>
      </c>
      <c r="N1910" s="404">
        <f t="shared" si="1341"/>
        <v>5.7182999999999998E-5</v>
      </c>
    </row>
    <row r="1911" spans="1:14" hidden="1" outlineLevel="1">
      <c r="A1911" s="68">
        <f t="shared" ref="A1911:E1911" si="1348">A1518</f>
        <v>104</v>
      </c>
      <c r="B1911" s="123" t="str">
        <f t="shared" si="1348"/>
        <v>Project-U#8-DCDB(BOP)-10563</v>
      </c>
      <c r="C1911" s="53" t="str">
        <f t="shared" si="1348"/>
        <v>N.A.</v>
      </c>
      <c r="D1911" s="403" t="str">
        <f t="shared" si="1348"/>
        <v>-</v>
      </c>
      <c r="E1911" s="118">
        <f t="shared" si="1348"/>
        <v>0</v>
      </c>
      <c r="F1911" s="404">
        <f t="shared" si="1337"/>
        <v>5.7182999999999998E-5</v>
      </c>
      <c r="G1911" s="404">
        <f t="shared" si="1338"/>
        <v>0</v>
      </c>
      <c r="H1911" s="404">
        <f t="shared" si="1340"/>
        <v>5.7182999999999998E-5</v>
      </c>
      <c r="I1911" s="404">
        <f>'F4.2'!Y338</f>
        <v>0</v>
      </c>
      <c r="J1911" s="404">
        <f>'F4.2'!AX338</f>
        <v>0</v>
      </c>
      <c r="K1911" s="405"/>
      <c r="L1911" s="405"/>
      <c r="M1911" s="404">
        <f t="shared" si="1335"/>
        <v>0</v>
      </c>
      <c r="N1911" s="404">
        <f t="shared" si="1341"/>
        <v>5.7182999999999998E-5</v>
      </c>
    </row>
    <row r="1912" spans="1:14" hidden="1" outlineLevel="1">
      <c r="A1912" s="68">
        <f t="shared" ref="A1912:E1912" si="1349">A1519</f>
        <v>105</v>
      </c>
      <c r="B1912" s="123" t="str">
        <f t="shared" si="1349"/>
        <v>Project-U#8-Controls &amp; Instru. for Main Plant(BTG)</v>
      </c>
      <c r="C1912" s="53" t="str">
        <f t="shared" si="1349"/>
        <v>N.A.</v>
      </c>
      <c r="D1912" s="403" t="str">
        <f t="shared" si="1349"/>
        <v>-</v>
      </c>
      <c r="E1912" s="118">
        <f t="shared" si="1349"/>
        <v>0</v>
      </c>
      <c r="F1912" s="404">
        <f t="shared" si="1337"/>
        <v>4.4292073000000001E-2</v>
      </c>
      <c r="G1912" s="404">
        <f t="shared" si="1338"/>
        <v>0</v>
      </c>
      <c r="H1912" s="404">
        <f t="shared" si="1340"/>
        <v>4.4292073000000001E-2</v>
      </c>
      <c r="I1912" s="404">
        <f>'F4.2'!Y339</f>
        <v>0</v>
      </c>
      <c r="J1912" s="404">
        <f>'F4.2'!AX339</f>
        <v>0</v>
      </c>
      <c r="K1912" s="405"/>
      <c r="L1912" s="405"/>
      <c r="M1912" s="404">
        <f t="shared" si="1335"/>
        <v>0</v>
      </c>
      <c r="N1912" s="404">
        <f t="shared" si="1341"/>
        <v>4.4292073000000001E-2</v>
      </c>
    </row>
    <row r="1913" spans="1:14" hidden="1" outlineLevel="1">
      <c r="A1913" s="68">
        <f t="shared" ref="A1913:E1913" si="1350">A1520</f>
        <v>106</v>
      </c>
      <c r="B1913" s="123" t="str">
        <f t="shared" si="1350"/>
        <v>Project-U#8-CW Chlorination system-10509</v>
      </c>
      <c r="C1913" s="53" t="str">
        <f t="shared" si="1350"/>
        <v>N.A.</v>
      </c>
      <c r="D1913" s="403" t="str">
        <f t="shared" si="1350"/>
        <v>-</v>
      </c>
      <c r="E1913" s="118">
        <f t="shared" si="1350"/>
        <v>0</v>
      </c>
      <c r="F1913" s="404">
        <f t="shared" si="1337"/>
        <v>1.1973800000000001E-3</v>
      </c>
      <c r="G1913" s="404">
        <f t="shared" si="1338"/>
        <v>0</v>
      </c>
      <c r="H1913" s="404">
        <f t="shared" si="1340"/>
        <v>1.1973800000000001E-3</v>
      </c>
      <c r="I1913" s="404">
        <f>'F4.2'!Y340</f>
        <v>0</v>
      </c>
      <c r="J1913" s="404">
        <f>'F4.2'!AX340</f>
        <v>0</v>
      </c>
      <c r="K1913" s="405"/>
      <c r="L1913" s="405"/>
      <c r="M1913" s="404">
        <f t="shared" si="1335"/>
        <v>0</v>
      </c>
      <c r="N1913" s="404">
        <f t="shared" si="1341"/>
        <v>1.1973800000000001E-3</v>
      </c>
    </row>
    <row r="1914" spans="1:14" hidden="1" outlineLevel="1">
      <c r="A1914" s="68">
        <f t="shared" ref="A1914:E1914" si="1351">A1521</f>
        <v>107</v>
      </c>
      <c r="B1914" s="123" t="str">
        <f t="shared" si="1351"/>
        <v>Project-U#8-D.G.SET-10509</v>
      </c>
      <c r="C1914" s="53" t="str">
        <f t="shared" si="1351"/>
        <v>N.A.</v>
      </c>
      <c r="D1914" s="403" t="str">
        <f t="shared" si="1351"/>
        <v>-</v>
      </c>
      <c r="E1914" s="118">
        <f t="shared" si="1351"/>
        <v>0</v>
      </c>
      <c r="F1914" s="404">
        <f t="shared" si="1337"/>
        <v>3.7894E-5</v>
      </c>
      <c r="G1914" s="404">
        <f t="shared" si="1338"/>
        <v>0</v>
      </c>
      <c r="H1914" s="404">
        <f t="shared" si="1340"/>
        <v>3.7894E-5</v>
      </c>
      <c r="I1914" s="404">
        <f>'F4.2'!Y341</f>
        <v>0</v>
      </c>
      <c r="J1914" s="404">
        <f>'F4.2'!AX341</f>
        <v>0</v>
      </c>
      <c r="K1914" s="405"/>
      <c r="L1914" s="405"/>
      <c r="M1914" s="404">
        <f t="shared" si="1335"/>
        <v>0</v>
      </c>
      <c r="N1914" s="404">
        <f t="shared" si="1341"/>
        <v>3.7894E-5</v>
      </c>
    </row>
    <row r="1915" spans="1:14" hidden="1" outlineLevel="1">
      <c r="A1915" s="68">
        <f t="shared" ref="A1915:E1915" si="1352">A1522</f>
        <v>108</v>
      </c>
      <c r="B1915" s="123" t="str">
        <f t="shared" si="1352"/>
        <v>Project-U#8-D.M.Water System-10509</v>
      </c>
      <c r="C1915" s="53" t="str">
        <f t="shared" si="1352"/>
        <v>N.A.</v>
      </c>
      <c r="D1915" s="403" t="str">
        <f t="shared" si="1352"/>
        <v>-</v>
      </c>
      <c r="E1915" s="118">
        <f t="shared" si="1352"/>
        <v>0</v>
      </c>
      <c r="F1915" s="404">
        <f t="shared" si="1337"/>
        <v>5.7850250000000001E-3</v>
      </c>
      <c r="G1915" s="404">
        <f t="shared" si="1338"/>
        <v>0</v>
      </c>
      <c r="H1915" s="404">
        <f t="shared" si="1340"/>
        <v>5.7850250000000001E-3</v>
      </c>
      <c r="I1915" s="404">
        <f>'F4.2'!Y342</f>
        <v>0</v>
      </c>
      <c r="J1915" s="404">
        <f>'F4.2'!AX342</f>
        <v>0</v>
      </c>
      <c r="K1915" s="405"/>
      <c r="L1915" s="405"/>
      <c r="M1915" s="404">
        <f t="shared" si="1335"/>
        <v>0</v>
      </c>
      <c r="N1915" s="404">
        <f t="shared" si="1341"/>
        <v>5.7850250000000001E-3</v>
      </c>
    </row>
    <row r="1916" spans="1:14" hidden="1" outlineLevel="1">
      <c r="A1916" s="68">
        <f t="shared" ref="A1916:E1916" si="1353">A1523</f>
        <v>109</v>
      </c>
      <c r="B1916" s="123" t="str">
        <f t="shared" si="1353"/>
        <v>Project-U#8-DG set- Manadatory Spares-10509</v>
      </c>
      <c r="C1916" s="53" t="str">
        <f t="shared" si="1353"/>
        <v>N.A.</v>
      </c>
      <c r="D1916" s="403" t="str">
        <f t="shared" si="1353"/>
        <v>-</v>
      </c>
      <c r="E1916" s="118">
        <f t="shared" si="1353"/>
        <v>0</v>
      </c>
      <c r="F1916" s="404">
        <f t="shared" si="1337"/>
        <v>2.5003999999999998E-4</v>
      </c>
      <c r="G1916" s="404">
        <f t="shared" si="1338"/>
        <v>0</v>
      </c>
      <c r="H1916" s="404">
        <f t="shared" si="1340"/>
        <v>2.5003999999999998E-4</v>
      </c>
      <c r="I1916" s="404">
        <f>'F4.2'!Y343</f>
        <v>0</v>
      </c>
      <c r="J1916" s="404">
        <f>'F4.2'!AX343</f>
        <v>0</v>
      </c>
      <c r="K1916" s="405"/>
      <c r="L1916" s="405"/>
      <c r="M1916" s="404">
        <f t="shared" si="1335"/>
        <v>0</v>
      </c>
      <c r="N1916" s="404">
        <f t="shared" si="1341"/>
        <v>2.5003999999999998E-4</v>
      </c>
    </row>
    <row r="1917" spans="1:14" hidden="1" outlineLevel="1">
      <c r="A1917" s="68">
        <f t="shared" ref="A1917:E1917" si="1354">A1524</f>
        <v>110</v>
      </c>
      <c r="B1917" s="123" t="str">
        <f t="shared" si="1354"/>
        <v>Project-U#8-DG Set Room cum Air Compressor House</v>
      </c>
      <c r="C1917" s="53" t="str">
        <f t="shared" si="1354"/>
        <v>N.A.</v>
      </c>
      <c r="D1917" s="403" t="str">
        <f t="shared" si="1354"/>
        <v>-</v>
      </c>
      <c r="E1917" s="118">
        <f t="shared" si="1354"/>
        <v>0</v>
      </c>
      <c r="F1917" s="404">
        <f t="shared" si="1337"/>
        <v>5.5794089999999996E-3</v>
      </c>
      <c r="G1917" s="404">
        <f t="shared" si="1338"/>
        <v>0</v>
      </c>
      <c r="H1917" s="404">
        <f t="shared" si="1340"/>
        <v>5.5794089999999996E-3</v>
      </c>
      <c r="I1917" s="404">
        <f>'F4.2'!Y344</f>
        <v>0</v>
      </c>
      <c r="J1917" s="404">
        <f>'F4.2'!AX344</f>
        <v>0</v>
      </c>
      <c r="K1917" s="405"/>
      <c r="L1917" s="405"/>
      <c r="M1917" s="404">
        <f t="shared" si="1335"/>
        <v>0</v>
      </c>
      <c r="N1917" s="404">
        <f t="shared" si="1341"/>
        <v>5.5794089999999996E-3</v>
      </c>
    </row>
    <row r="1918" spans="1:14" hidden="1" outlineLevel="1">
      <c r="A1918" s="68">
        <f t="shared" ref="A1918:E1918" si="1355">A1525</f>
        <v>111</v>
      </c>
      <c r="B1918" s="123" t="str">
        <f t="shared" si="1355"/>
        <v>Project-U#8-Steel for TechnologicalStructure-10501</v>
      </c>
      <c r="C1918" s="53" t="str">
        <f t="shared" si="1355"/>
        <v>N.A.</v>
      </c>
      <c r="D1918" s="403" t="str">
        <f t="shared" si="1355"/>
        <v>-</v>
      </c>
      <c r="E1918" s="118">
        <f t="shared" si="1355"/>
        <v>0</v>
      </c>
      <c r="F1918" s="404">
        <f t="shared" si="1337"/>
        <v>0.14835727600000001</v>
      </c>
      <c r="G1918" s="404">
        <f t="shared" si="1338"/>
        <v>0</v>
      </c>
      <c r="H1918" s="404">
        <f t="shared" si="1340"/>
        <v>0.14835727600000001</v>
      </c>
      <c r="I1918" s="404">
        <f>'F4.2'!Y345</f>
        <v>0</v>
      </c>
      <c r="J1918" s="404">
        <f>'F4.2'!AX345</f>
        <v>0</v>
      </c>
      <c r="K1918" s="405"/>
      <c r="L1918" s="405"/>
      <c r="M1918" s="404">
        <f t="shared" si="1335"/>
        <v>0</v>
      </c>
      <c r="N1918" s="404">
        <f t="shared" si="1341"/>
        <v>0.14835727600000001</v>
      </c>
    </row>
    <row r="1919" spans="1:14" hidden="1" outlineLevel="1">
      <c r="A1919" s="68">
        <f t="shared" ref="A1919:E1919" si="1356">A1526</f>
        <v>112</v>
      </c>
      <c r="B1919" s="123" t="str">
        <f t="shared" si="1356"/>
        <v>Project-U#8-Electrical Package for BOP-10509</v>
      </c>
      <c r="C1919" s="53" t="str">
        <f t="shared" si="1356"/>
        <v>N.A.</v>
      </c>
      <c r="D1919" s="403" t="str">
        <f t="shared" si="1356"/>
        <v>-</v>
      </c>
      <c r="E1919" s="118">
        <f t="shared" si="1356"/>
        <v>0</v>
      </c>
      <c r="F1919" s="404">
        <f t="shared" si="1337"/>
        <v>2.4904469999999998E-3</v>
      </c>
      <c r="G1919" s="404">
        <f t="shared" si="1338"/>
        <v>0</v>
      </c>
      <c r="H1919" s="404">
        <f t="shared" si="1340"/>
        <v>2.4904469999999998E-3</v>
      </c>
      <c r="I1919" s="404">
        <f>'F4.2'!Y346</f>
        <v>0</v>
      </c>
      <c r="J1919" s="404">
        <f>'F4.2'!AX346</f>
        <v>0</v>
      </c>
      <c r="K1919" s="405"/>
      <c r="L1919" s="405"/>
      <c r="M1919" s="404">
        <f t="shared" si="1335"/>
        <v>0</v>
      </c>
      <c r="N1919" s="404">
        <f t="shared" si="1341"/>
        <v>2.4904469999999998E-3</v>
      </c>
    </row>
    <row r="1920" spans="1:14" hidden="1" outlineLevel="1">
      <c r="A1920" s="68">
        <f t="shared" ref="A1920:E1920" si="1357">A1527</f>
        <v>113</v>
      </c>
      <c r="B1920" s="123" t="str">
        <f t="shared" si="1357"/>
        <v>Project-U#8-Electrical CHARGES-10509</v>
      </c>
      <c r="C1920" s="53" t="str">
        <f t="shared" si="1357"/>
        <v>N.A.</v>
      </c>
      <c r="D1920" s="403" t="str">
        <f t="shared" si="1357"/>
        <v>-</v>
      </c>
      <c r="E1920" s="118">
        <f t="shared" si="1357"/>
        <v>0</v>
      </c>
      <c r="F1920" s="404">
        <f t="shared" si="1337"/>
        <v>4.1155000000000002E-5</v>
      </c>
      <c r="G1920" s="404">
        <f t="shared" si="1338"/>
        <v>0</v>
      </c>
      <c r="H1920" s="404">
        <f t="shared" si="1340"/>
        <v>4.1155000000000002E-5</v>
      </c>
      <c r="I1920" s="404">
        <f>'F4.2'!Y347</f>
        <v>0</v>
      </c>
      <c r="J1920" s="404">
        <f>'F4.2'!AX347</f>
        <v>0</v>
      </c>
      <c r="K1920" s="405"/>
      <c r="L1920" s="405"/>
      <c r="M1920" s="404">
        <f t="shared" si="1335"/>
        <v>0</v>
      </c>
      <c r="N1920" s="404">
        <f t="shared" si="1341"/>
        <v>4.1155000000000002E-5</v>
      </c>
    </row>
    <row r="1921" spans="1:14" hidden="1" outlineLevel="1">
      <c r="A1921" s="68">
        <f t="shared" ref="A1921:E1921" si="1358">A1528</f>
        <v>114</v>
      </c>
      <c r="B1921" s="123" t="str">
        <f t="shared" si="1358"/>
        <v>Project-U#8-Electrical Package for BOP-Mandatory</v>
      </c>
      <c r="C1921" s="53" t="str">
        <f t="shared" si="1358"/>
        <v>N.A.</v>
      </c>
      <c r="D1921" s="403" t="str">
        <f t="shared" si="1358"/>
        <v>-</v>
      </c>
      <c r="E1921" s="118">
        <f t="shared" si="1358"/>
        <v>0</v>
      </c>
      <c r="F1921" s="404">
        <f t="shared" si="1337"/>
        <v>2.7569600000000002E-4</v>
      </c>
      <c r="G1921" s="404">
        <f t="shared" si="1338"/>
        <v>0</v>
      </c>
      <c r="H1921" s="404">
        <f t="shared" si="1340"/>
        <v>2.7569600000000002E-4</v>
      </c>
      <c r="I1921" s="404">
        <f>'F4.2'!Y348</f>
        <v>0</v>
      </c>
      <c r="J1921" s="404">
        <f>'F4.2'!AX348</f>
        <v>0</v>
      </c>
      <c r="K1921" s="405"/>
      <c r="L1921" s="405"/>
      <c r="M1921" s="404">
        <f t="shared" si="1335"/>
        <v>0</v>
      </c>
      <c r="N1921" s="404">
        <f t="shared" si="1341"/>
        <v>2.7569600000000002E-4</v>
      </c>
    </row>
    <row r="1922" spans="1:14" hidden="1" outlineLevel="1">
      <c r="A1922" s="68">
        <f t="shared" ref="A1922:E1922" si="1359">A1529</f>
        <v>115</v>
      </c>
      <c r="B1922" s="123" t="str">
        <f t="shared" si="1359"/>
        <v>Project-U#8-Fire Protection, Alarm &amp; Detection</v>
      </c>
      <c r="C1922" s="53" t="str">
        <f t="shared" si="1359"/>
        <v>N.A.</v>
      </c>
      <c r="D1922" s="403" t="str">
        <f t="shared" si="1359"/>
        <v>-</v>
      </c>
      <c r="E1922" s="118">
        <f t="shared" si="1359"/>
        <v>0</v>
      </c>
      <c r="F1922" s="404">
        <f t="shared" si="1337"/>
        <v>7.1787910000000003E-3</v>
      </c>
      <c r="G1922" s="404">
        <f t="shared" si="1338"/>
        <v>0</v>
      </c>
      <c r="H1922" s="404">
        <f t="shared" si="1340"/>
        <v>7.1787910000000003E-3</v>
      </c>
      <c r="I1922" s="404">
        <f>'F4.2'!Y349</f>
        <v>0</v>
      </c>
      <c r="J1922" s="404">
        <f>'F4.2'!AX349</f>
        <v>0</v>
      </c>
      <c r="K1922" s="405"/>
      <c r="L1922" s="405"/>
      <c r="M1922" s="404">
        <f t="shared" si="1335"/>
        <v>0</v>
      </c>
      <c r="N1922" s="404">
        <f t="shared" si="1341"/>
        <v>7.1787910000000003E-3</v>
      </c>
    </row>
    <row r="1923" spans="1:14" hidden="1" outlineLevel="1">
      <c r="A1923" s="68">
        <f t="shared" ref="A1923:E1923" si="1360">A1530</f>
        <v>116</v>
      </c>
      <c r="B1923" s="123" t="str">
        <f t="shared" si="1360"/>
        <v>Project-U#8-Fuel Oil Pump House-10516</v>
      </c>
      <c r="C1923" s="53" t="str">
        <f t="shared" si="1360"/>
        <v>N.A.</v>
      </c>
      <c r="D1923" s="403" t="str">
        <f t="shared" si="1360"/>
        <v>-</v>
      </c>
      <c r="E1923" s="118">
        <f t="shared" si="1360"/>
        <v>0</v>
      </c>
      <c r="F1923" s="404">
        <f t="shared" si="1337"/>
        <v>4.0925400000000004E-3</v>
      </c>
      <c r="G1923" s="404">
        <f t="shared" si="1338"/>
        <v>0</v>
      </c>
      <c r="H1923" s="404">
        <f t="shared" si="1340"/>
        <v>4.0925400000000004E-3</v>
      </c>
      <c r="I1923" s="404">
        <f>'F4.2'!Y350</f>
        <v>0</v>
      </c>
      <c r="J1923" s="404">
        <f>'F4.2'!AX350</f>
        <v>0</v>
      </c>
      <c r="K1923" s="405"/>
      <c r="L1923" s="405"/>
      <c r="M1923" s="404">
        <f t="shared" si="1335"/>
        <v>0</v>
      </c>
      <c r="N1923" s="404">
        <f t="shared" si="1341"/>
        <v>4.0925400000000004E-3</v>
      </c>
    </row>
    <row r="1924" spans="1:14" hidden="1" outlineLevel="1">
      <c r="A1924" s="68">
        <f t="shared" ref="A1924:E1924" si="1361">A1531</f>
        <v>117</v>
      </c>
      <c r="B1924" s="123" t="str">
        <f t="shared" si="1361"/>
        <v>Project-U#8-Generator Transformer-10541</v>
      </c>
      <c r="C1924" s="53" t="str">
        <f t="shared" si="1361"/>
        <v>N.A.</v>
      </c>
      <c r="D1924" s="403" t="str">
        <f t="shared" si="1361"/>
        <v>-</v>
      </c>
      <c r="E1924" s="118">
        <f t="shared" si="1361"/>
        <v>0</v>
      </c>
      <c r="F1924" s="404">
        <f t="shared" si="1337"/>
        <v>1.2655415999999999E-2</v>
      </c>
      <c r="G1924" s="404">
        <f t="shared" si="1338"/>
        <v>0</v>
      </c>
      <c r="H1924" s="404">
        <f t="shared" si="1340"/>
        <v>1.2655415999999999E-2</v>
      </c>
      <c r="I1924" s="404">
        <f>'F4.2'!Y351</f>
        <v>0</v>
      </c>
      <c r="J1924" s="404">
        <f>'F4.2'!AX351</f>
        <v>0</v>
      </c>
      <c r="K1924" s="405"/>
      <c r="L1924" s="405"/>
      <c r="M1924" s="404">
        <f t="shared" si="1335"/>
        <v>0</v>
      </c>
      <c r="N1924" s="404">
        <f t="shared" si="1341"/>
        <v>1.2655415999999999E-2</v>
      </c>
    </row>
    <row r="1925" spans="1:14" hidden="1" outlineLevel="1">
      <c r="A1925" s="68">
        <f t="shared" ref="A1925:E1925" si="1362">A1532</f>
        <v>118</v>
      </c>
      <c r="B1925" s="123" t="str">
        <f t="shared" si="1362"/>
        <v>Project-U#8-Generator/Transformer protection</v>
      </c>
      <c r="C1925" s="53" t="str">
        <f t="shared" si="1362"/>
        <v>N.A.</v>
      </c>
      <c r="D1925" s="403" t="str">
        <f t="shared" si="1362"/>
        <v>-</v>
      </c>
      <c r="E1925" s="118">
        <f t="shared" si="1362"/>
        <v>0</v>
      </c>
      <c r="F1925" s="404">
        <f t="shared" si="1337"/>
        <v>2.45393E-4</v>
      </c>
      <c r="G1925" s="404">
        <f t="shared" si="1338"/>
        <v>0</v>
      </c>
      <c r="H1925" s="404">
        <f t="shared" si="1340"/>
        <v>2.45393E-4</v>
      </c>
      <c r="I1925" s="404">
        <f>'F4.2'!Y352</f>
        <v>0</v>
      </c>
      <c r="J1925" s="404">
        <f>'F4.2'!AX352</f>
        <v>0</v>
      </c>
      <c r="K1925" s="405"/>
      <c r="L1925" s="405"/>
      <c r="M1925" s="404">
        <f t="shared" si="1335"/>
        <v>0</v>
      </c>
      <c r="N1925" s="404">
        <f t="shared" si="1341"/>
        <v>2.45393E-4</v>
      </c>
    </row>
    <row r="1926" spans="1:14" hidden="1" outlineLevel="1">
      <c r="A1926" s="68">
        <f t="shared" ref="A1926:E1926" si="1363">A1533</f>
        <v>119</v>
      </c>
      <c r="B1926" s="123" t="str">
        <f t="shared" si="1363"/>
        <v>Project-U#8-H.T.Switchgear for main plant-10561</v>
      </c>
      <c r="C1926" s="53" t="str">
        <f t="shared" si="1363"/>
        <v>N.A.</v>
      </c>
      <c r="D1926" s="403" t="str">
        <f t="shared" si="1363"/>
        <v>-</v>
      </c>
      <c r="E1926" s="118">
        <f t="shared" si="1363"/>
        <v>0</v>
      </c>
      <c r="F1926" s="404">
        <f t="shared" si="1337"/>
        <v>2.5188164999999998E-2</v>
      </c>
      <c r="G1926" s="404">
        <f t="shared" si="1338"/>
        <v>0</v>
      </c>
      <c r="H1926" s="404">
        <f t="shared" si="1340"/>
        <v>2.5188164999999998E-2</v>
      </c>
      <c r="I1926" s="404">
        <f>'F4.2'!Y353</f>
        <v>0</v>
      </c>
      <c r="J1926" s="404">
        <f>'F4.2'!AX353</f>
        <v>0</v>
      </c>
      <c r="K1926" s="405"/>
      <c r="L1926" s="405"/>
      <c r="M1926" s="404">
        <f t="shared" si="1335"/>
        <v>0</v>
      </c>
      <c r="N1926" s="404">
        <f t="shared" si="1341"/>
        <v>2.5188164999999998E-2</v>
      </c>
    </row>
    <row r="1927" spans="1:14" hidden="1" outlineLevel="1">
      <c r="A1927" s="68">
        <f t="shared" ref="A1927:E1927" si="1364">A1534</f>
        <v>120</v>
      </c>
      <c r="B1927" s="123" t="str">
        <f t="shared" si="1364"/>
        <v>Project-U#8-Indoor &amp; Outdoor plant lighting-10599</v>
      </c>
      <c r="C1927" s="53" t="str">
        <f t="shared" si="1364"/>
        <v>N.A.</v>
      </c>
      <c r="D1927" s="403" t="str">
        <f t="shared" si="1364"/>
        <v>-</v>
      </c>
      <c r="E1927" s="118">
        <f t="shared" si="1364"/>
        <v>0</v>
      </c>
      <c r="F1927" s="404">
        <f t="shared" si="1337"/>
        <v>4.0770299999999998E-4</v>
      </c>
      <c r="G1927" s="404">
        <f t="shared" si="1338"/>
        <v>0</v>
      </c>
      <c r="H1927" s="404">
        <f t="shared" si="1340"/>
        <v>4.0770299999999998E-4</v>
      </c>
      <c r="I1927" s="404">
        <f>'F4.2'!Y354</f>
        <v>0</v>
      </c>
      <c r="J1927" s="404">
        <f>'F4.2'!AX354</f>
        <v>0</v>
      </c>
      <c r="K1927" s="405"/>
      <c r="L1927" s="405"/>
      <c r="M1927" s="404">
        <f t="shared" si="1335"/>
        <v>0</v>
      </c>
      <c r="N1927" s="404">
        <f t="shared" si="1341"/>
        <v>4.0770299999999998E-4</v>
      </c>
    </row>
    <row r="1928" spans="1:14" hidden="1" outlineLevel="1">
      <c r="A1928" s="68">
        <f t="shared" ref="A1928:E1928" si="1365">A1535</f>
        <v>121</v>
      </c>
      <c r="B1928" s="123" t="str">
        <f t="shared" si="1365"/>
        <v>Project-U#8-L.P.Piping including valves-10509</v>
      </c>
      <c r="C1928" s="53" t="str">
        <f t="shared" si="1365"/>
        <v>N.A.</v>
      </c>
      <c r="D1928" s="403" t="str">
        <f t="shared" si="1365"/>
        <v>-</v>
      </c>
      <c r="E1928" s="118">
        <f t="shared" si="1365"/>
        <v>0</v>
      </c>
      <c r="F1928" s="404">
        <f t="shared" si="1337"/>
        <v>3.8246069999999998E-3</v>
      </c>
      <c r="G1928" s="404">
        <f t="shared" si="1338"/>
        <v>0</v>
      </c>
      <c r="H1928" s="404">
        <f t="shared" si="1340"/>
        <v>3.8246069999999998E-3</v>
      </c>
      <c r="I1928" s="404">
        <f>'F4.2'!Y355</f>
        <v>0</v>
      </c>
      <c r="J1928" s="404">
        <f>'F4.2'!AX355</f>
        <v>0</v>
      </c>
      <c r="K1928" s="405"/>
      <c r="L1928" s="405"/>
      <c r="M1928" s="404">
        <f t="shared" si="1335"/>
        <v>0</v>
      </c>
      <c r="N1928" s="404">
        <f t="shared" si="1341"/>
        <v>3.8246069999999998E-3</v>
      </c>
    </row>
    <row r="1929" spans="1:14" hidden="1" outlineLevel="1">
      <c r="A1929" s="68">
        <f t="shared" ref="A1929:E1929" si="1366">A1536</f>
        <v>122</v>
      </c>
      <c r="B1929" s="123" t="str">
        <f t="shared" si="1366"/>
        <v>Project-U#8-L.T. Electrical for main plant.-10561</v>
      </c>
      <c r="C1929" s="53" t="str">
        <f t="shared" si="1366"/>
        <v>N.A.</v>
      </c>
      <c r="D1929" s="403" t="str">
        <f t="shared" si="1366"/>
        <v>-</v>
      </c>
      <c r="E1929" s="118">
        <f t="shared" si="1366"/>
        <v>0</v>
      </c>
      <c r="F1929" s="404">
        <f t="shared" si="1337"/>
        <v>8.7066999999999998E-5</v>
      </c>
      <c r="G1929" s="404">
        <f t="shared" si="1338"/>
        <v>0</v>
      </c>
      <c r="H1929" s="404">
        <f t="shared" si="1340"/>
        <v>8.7066999999999998E-5</v>
      </c>
      <c r="I1929" s="404">
        <f>'F4.2'!Y356</f>
        <v>0</v>
      </c>
      <c r="J1929" s="404">
        <f>'F4.2'!AX356</f>
        <v>0</v>
      </c>
      <c r="K1929" s="405"/>
      <c r="L1929" s="405"/>
      <c r="M1929" s="404">
        <f t="shared" si="1335"/>
        <v>0</v>
      </c>
      <c r="N1929" s="404">
        <f t="shared" si="1341"/>
        <v>8.7066999999999998E-5</v>
      </c>
    </row>
    <row r="1930" spans="1:14" hidden="1" outlineLevel="1">
      <c r="A1930" s="68">
        <f t="shared" ref="A1930:E1930" si="1367">A1537</f>
        <v>123</v>
      </c>
      <c r="B1930" s="123" t="str">
        <f t="shared" si="1367"/>
        <v>Project-U#8-Laying&amp;Termination of HT cables-10561</v>
      </c>
      <c r="C1930" s="53" t="str">
        <f t="shared" si="1367"/>
        <v>N.A.</v>
      </c>
      <c r="D1930" s="403" t="str">
        <f t="shared" si="1367"/>
        <v>-</v>
      </c>
      <c r="E1930" s="118">
        <f t="shared" si="1367"/>
        <v>0</v>
      </c>
      <c r="F1930" s="404">
        <f t="shared" si="1337"/>
        <v>8.2310499999999997E-4</v>
      </c>
      <c r="G1930" s="404">
        <f t="shared" si="1338"/>
        <v>0</v>
      </c>
      <c r="H1930" s="404">
        <f t="shared" si="1340"/>
        <v>8.2310499999999997E-4</v>
      </c>
      <c r="I1930" s="404">
        <f>'F4.2'!Y357</f>
        <v>0</v>
      </c>
      <c r="J1930" s="404">
        <f>'F4.2'!AX357</f>
        <v>0</v>
      </c>
      <c r="K1930" s="405"/>
      <c r="L1930" s="405"/>
      <c r="M1930" s="404">
        <f t="shared" si="1335"/>
        <v>0</v>
      </c>
      <c r="N1930" s="404">
        <f t="shared" si="1341"/>
        <v>8.2310499999999997E-4</v>
      </c>
    </row>
    <row r="1931" spans="1:14" hidden="1" outlineLevel="1">
      <c r="A1931" s="68">
        <f t="shared" ref="A1931:E1931" si="1368">A1538</f>
        <v>124</v>
      </c>
      <c r="B1931" s="123" t="str">
        <f t="shared" si="1368"/>
        <v>Project-U#8-MainBoiler Structure&amp;foundations-10501</v>
      </c>
      <c r="C1931" s="53" t="str">
        <f t="shared" si="1368"/>
        <v>N.A.</v>
      </c>
      <c r="D1931" s="403" t="str">
        <f t="shared" si="1368"/>
        <v>-</v>
      </c>
      <c r="E1931" s="118">
        <f t="shared" si="1368"/>
        <v>0</v>
      </c>
      <c r="F1931" s="404">
        <f t="shared" si="1337"/>
        <v>9.9409977999999996E-2</v>
      </c>
      <c r="G1931" s="404">
        <f t="shared" si="1338"/>
        <v>0</v>
      </c>
      <c r="H1931" s="404">
        <f t="shared" si="1340"/>
        <v>9.9409977999999996E-2</v>
      </c>
      <c r="I1931" s="404">
        <f>'F4.2'!Y358</f>
        <v>0</v>
      </c>
      <c r="J1931" s="404">
        <f>'F4.2'!AX358</f>
        <v>0</v>
      </c>
      <c r="K1931" s="405"/>
      <c r="L1931" s="405"/>
      <c r="M1931" s="404">
        <f t="shared" si="1335"/>
        <v>0</v>
      </c>
      <c r="N1931" s="404">
        <f t="shared" si="1341"/>
        <v>9.9409977999999996E-2</v>
      </c>
    </row>
    <row r="1932" spans="1:14" hidden="1" outlineLevel="1">
      <c r="A1932" s="68">
        <f t="shared" ref="A1932:E1932" si="1369">A1539</f>
        <v>125</v>
      </c>
      <c r="B1932" s="123" t="str">
        <f t="shared" si="1369"/>
        <v>Project-U#8-Mandatory Spares for Ash HandlingPlant</v>
      </c>
      <c r="C1932" s="53" t="str">
        <f t="shared" si="1369"/>
        <v>N.A.</v>
      </c>
      <c r="D1932" s="403" t="str">
        <f t="shared" si="1369"/>
        <v>-</v>
      </c>
      <c r="E1932" s="118">
        <f t="shared" si="1369"/>
        <v>0</v>
      </c>
      <c r="F1932" s="404">
        <f t="shared" si="1337"/>
        <v>1.561633E-3</v>
      </c>
      <c r="G1932" s="404">
        <f t="shared" si="1338"/>
        <v>0</v>
      </c>
      <c r="H1932" s="404">
        <f t="shared" si="1340"/>
        <v>1.561633E-3</v>
      </c>
      <c r="I1932" s="404">
        <f>'F4.2'!Y359</f>
        <v>0</v>
      </c>
      <c r="J1932" s="404">
        <f>'F4.2'!AX359</f>
        <v>0</v>
      </c>
      <c r="K1932" s="405"/>
      <c r="L1932" s="405"/>
      <c r="M1932" s="404">
        <f t="shared" si="1335"/>
        <v>0</v>
      </c>
      <c r="N1932" s="404">
        <f t="shared" si="1341"/>
        <v>1.561633E-3</v>
      </c>
    </row>
    <row r="1933" spans="1:14" hidden="1" outlineLevel="1">
      <c r="A1933" s="68">
        <f t="shared" ref="A1933:E1933" si="1370">A1540</f>
        <v>126</v>
      </c>
      <c r="B1933" s="123" t="str">
        <f t="shared" si="1370"/>
        <v>Project-U#8-Mandatory spares for C&amp;I of Main Plant</v>
      </c>
      <c r="C1933" s="53" t="str">
        <f t="shared" si="1370"/>
        <v>N.A.</v>
      </c>
      <c r="D1933" s="403" t="str">
        <f t="shared" si="1370"/>
        <v>-</v>
      </c>
      <c r="E1933" s="118">
        <f t="shared" si="1370"/>
        <v>0</v>
      </c>
      <c r="F1933" s="404">
        <f t="shared" si="1337"/>
        <v>5.0294800000000002E-3</v>
      </c>
      <c r="G1933" s="404">
        <f t="shared" si="1338"/>
        <v>0</v>
      </c>
      <c r="H1933" s="404">
        <f t="shared" si="1340"/>
        <v>5.0294800000000002E-3</v>
      </c>
      <c r="I1933" s="404">
        <f>'F4.2'!Y360</f>
        <v>0</v>
      </c>
      <c r="J1933" s="404">
        <f>'F4.2'!AX360</f>
        <v>0</v>
      </c>
      <c r="K1933" s="405"/>
      <c r="L1933" s="405"/>
      <c r="M1933" s="404">
        <f t="shared" si="1335"/>
        <v>0</v>
      </c>
      <c r="N1933" s="404">
        <f t="shared" si="1341"/>
        <v>5.0294800000000002E-3</v>
      </c>
    </row>
    <row r="1934" spans="1:14" hidden="1" outlineLevel="1">
      <c r="A1934" s="68">
        <f t="shared" ref="A1934:E1934" si="1371">A1541</f>
        <v>127</v>
      </c>
      <c r="B1934" s="123" t="str">
        <f t="shared" si="1371"/>
        <v>Project-U#8-Mandatory Spares for Electrical MainPa</v>
      </c>
      <c r="C1934" s="53" t="str">
        <f t="shared" si="1371"/>
        <v>N.A.</v>
      </c>
      <c r="D1934" s="403" t="str">
        <f t="shared" si="1371"/>
        <v>-</v>
      </c>
      <c r="E1934" s="118">
        <f t="shared" si="1371"/>
        <v>0</v>
      </c>
      <c r="F1934" s="404">
        <f t="shared" si="1337"/>
        <v>1.5600531000000001E-2</v>
      </c>
      <c r="G1934" s="404">
        <f t="shared" si="1338"/>
        <v>0</v>
      </c>
      <c r="H1934" s="404">
        <f t="shared" si="1340"/>
        <v>1.5600531000000001E-2</v>
      </c>
      <c r="I1934" s="404">
        <f>'F4.2'!Y361</f>
        <v>0</v>
      </c>
      <c r="J1934" s="404">
        <f>'F4.2'!AX361</f>
        <v>0</v>
      </c>
      <c r="K1934" s="405"/>
      <c r="L1934" s="405"/>
      <c r="M1934" s="404">
        <f t="shared" si="1335"/>
        <v>0</v>
      </c>
      <c r="N1934" s="404">
        <f t="shared" si="1341"/>
        <v>1.5600531000000001E-2</v>
      </c>
    </row>
    <row r="1935" spans="1:14" hidden="1" outlineLevel="1">
      <c r="A1935" s="68">
        <f t="shared" ref="A1935:E1935" si="1372">A1542</f>
        <v>128</v>
      </c>
      <c r="B1935" s="123" t="str">
        <f t="shared" si="1372"/>
        <v>Project-U#8-Mandatory Spares For TG &amp; Auxilliaries</v>
      </c>
      <c r="C1935" s="53" t="str">
        <f t="shared" si="1372"/>
        <v>N.A.</v>
      </c>
      <c r="D1935" s="403" t="str">
        <f t="shared" si="1372"/>
        <v>-</v>
      </c>
      <c r="E1935" s="118">
        <f t="shared" si="1372"/>
        <v>0</v>
      </c>
      <c r="F1935" s="404">
        <f t="shared" si="1337"/>
        <v>6.2588310000000003E-3</v>
      </c>
      <c r="G1935" s="404">
        <f t="shared" si="1338"/>
        <v>0</v>
      </c>
      <c r="H1935" s="404">
        <f t="shared" si="1340"/>
        <v>6.2588310000000003E-3</v>
      </c>
      <c r="I1935" s="404">
        <f>'F4.2'!Y362</f>
        <v>0</v>
      </c>
      <c r="J1935" s="404">
        <f>'F4.2'!AX362</f>
        <v>0</v>
      </c>
      <c r="K1935" s="405"/>
      <c r="L1935" s="405"/>
      <c r="M1935" s="404">
        <f t="shared" si="1335"/>
        <v>0</v>
      </c>
      <c r="N1935" s="404">
        <f t="shared" si="1341"/>
        <v>6.2588310000000003E-3</v>
      </c>
    </row>
    <row r="1936" spans="1:14" hidden="1" outlineLevel="1">
      <c r="A1936" s="68">
        <f t="shared" ref="A1936:E1936" si="1373">A1543</f>
        <v>129</v>
      </c>
      <c r="B1936" s="123" t="str">
        <f t="shared" si="1373"/>
        <v>Project-U#8-Misc. Cranes &amp; hoists-10553</v>
      </c>
      <c r="C1936" s="53" t="str">
        <f t="shared" si="1373"/>
        <v>N.A.</v>
      </c>
      <c r="D1936" s="403" t="str">
        <f t="shared" si="1373"/>
        <v>-</v>
      </c>
      <c r="E1936" s="118">
        <f t="shared" si="1373"/>
        <v>0</v>
      </c>
      <c r="F1936" s="404">
        <f t="shared" si="1337"/>
        <v>2.353651E-3</v>
      </c>
      <c r="G1936" s="404">
        <f t="shared" si="1338"/>
        <v>0</v>
      </c>
      <c r="H1936" s="404">
        <f t="shared" si="1340"/>
        <v>2.353651E-3</v>
      </c>
      <c r="I1936" s="404">
        <f>'F4.2'!Y363</f>
        <v>0</v>
      </c>
      <c r="J1936" s="404">
        <f>'F4.2'!AX363</f>
        <v>0</v>
      </c>
      <c r="K1936" s="405"/>
      <c r="L1936" s="405"/>
      <c r="M1936" s="404">
        <f t="shared" si="1335"/>
        <v>0</v>
      </c>
      <c r="N1936" s="404">
        <f t="shared" si="1341"/>
        <v>2.353651E-3</v>
      </c>
    </row>
    <row r="1937" spans="1:14" hidden="1" outlineLevel="1">
      <c r="A1937" s="68">
        <f t="shared" ref="A1937:E1937" si="1374">A1544</f>
        <v>130</v>
      </c>
      <c r="B1937" s="123" t="str">
        <f t="shared" si="1374"/>
        <v>Project-U#8-Miscellaneous Pumps -10599</v>
      </c>
      <c r="C1937" s="53" t="str">
        <f t="shared" si="1374"/>
        <v>N.A.</v>
      </c>
      <c r="D1937" s="403" t="str">
        <f t="shared" si="1374"/>
        <v>-</v>
      </c>
      <c r="E1937" s="118">
        <f t="shared" si="1374"/>
        <v>0</v>
      </c>
      <c r="F1937" s="404">
        <f t="shared" si="1337"/>
        <v>1.5672209999999999E-3</v>
      </c>
      <c r="G1937" s="404">
        <f t="shared" si="1338"/>
        <v>0</v>
      </c>
      <c r="H1937" s="404">
        <f t="shared" si="1340"/>
        <v>1.5672209999999999E-3</v>
      </c>
      <c r="I1937" s="404">
        <f>'F4.2'!Y364</f>
        <v>0</v>
      </c>
      <c r="J1937" s="404">
        <f>'F4.2'!AX364</f>
        <v>0</v>
      </c>
      <c r="K1937" s="405"/>
      <c r="L1937" s="405"/>
      <c r="M1937" s="404">
        <f t="shared" si="1335"/>
        <v>0</v>
      </c>
      <c r="N1937" s="404">
        <f t="shared" si="1341"/>
        <v>1.5672209999999999E-3</v>
      </c>
    </row>
    <row r="1938" spans="1:14" hidden="1" outlineLevel="1">
      <c r="A1938" s="68">
        <f t="shared" ref="A1938:E1938" si="1375">A1545</f>
        <v>131</v>
      </c>
      <c r="B1938" s="123" t="str">
        <f t="shared" si="1375"/>
        <v>Project-U#8-Passanger lift for TG Building-10599</v>
      </c>
      <c r="C1938" s="53" t="str">
        <f t="shared" si="1375"/>
        <v>N.A.</v>
      </c>
      <c r="D1938" s="403" t="str">
        <f t="shared" si="1375"/>
        <v>-</v>
      </c>
      <c r="E1938" s="118">
        <f t="shared" si="1375"/>
        <v>0</v>
      </c>
      <c r="F1938" s="404">
        <f t="shared" si="1337"/>
        <v>1.635811E-3</v>
      </c>
      <c r="G1938" s="404">
        <f t="shared" si="1338"/>
        <v>0</v>
      </c>
      <c r="H1938" s="404">
        <f t="shared" si="1340"/>
        <v>1.635811E-3</v>
      </c>
      <c r="I1938" s="404">
        <f>'F4.2'!Y365</f>
        <v>0</v>
      </c>
      <c r="J1938" s="404">
        <f>'F4.2'!AX365</f>
        <v>0</v>
      </c>
      <c r="K1938" s="405"/>
      <c r="L1938" s="405"/>
      <c r="M1938" s="404">
        <f t="shared" si="1335"/>
        <v>0</v>
      </c>
      <c r="N1938" s="404">
        <f t="shared" si="1341"/>
        <v>1.635811E-3</v>
      </c>
    </row>
    <row r="1939" spans="1:14" hidden="1" outlineLevel="1">
      <c r="A1939" s="68">
        <f t="shared" ref="A1939:E1939" si="1376">A1546</f>
        <v>132</v>
      </c>
      <c r="B1939" s="123" t="str">
        <f t="shared" si="1376"/>
        <v>Project-U#8-Passanger/Material Lift at boiler side</v>
      </c>
      <c r="C1939" s="53" t="str">
        <f t="shared" si="1376"/>
        <v>N.A.</v>
      </c>
      <c r="D1939" s="403" t="str">
        <f t="shared" si="1376"/>
        <v>-</v>
      </c>
      <c r="E1939" s="118">
        <f t="shared" si="1376"/>
        <v>0</v>
      </c>
      <c r="F1939" s="404">
        <f t="shared" si="1337"/>
        <v>8.4731499999999996E-4</v>
      </c>
      <c r="G1939" s="404">
        <f t="shared" si="1338"/>
        <v>0</v>
      </c>
      <c r="H1939" s="404">
        <f t="shared" si="1340"/>
        <v>8.4731499999999996E-4</v>
      </c>
      <c r="I1939" s="404">
        <f>'F4.2'!Y366</f>
        <v>0</v>
      </c>
      <c r="J1939" s="404">
        <f>'F4.2'!AX366</f>
        <v>0</v>
      </c>
      <c r="K1939" s="405"/>
      <c r="L1939" s="405"/>
      <c r="M1939" s="404">
        <f t="shared" si="1335"/>
        <v>0</v>
      </c>
      <c r="N1939" s="404">
        <f t="shared" si="1341"/>
        <v>8.4731499999999996E-4</v>
      </c>
    </row>
    <row r="1940" spans="1:14" hidden="1" outlineLevel="1">
      <c r="A1940" s="68">
        <f t="shared" ref="A1940:E1940" si="1377">A1547</f>
        <v>133</v>
      </c>
      <c r="B1940" s="123" t="str">
        <f t="shared" si="1377"/>
        <v>Project-U#8-Chemical Laboratory -10509</v>
      </c>
      <c r="C1940" s="53" t="str">
        <f t="shared" si="1377"/>
        <v>N.A.</v>
      </c>
      <c r="D1940" s="403" t="str">
        <f t="shared" si="1377"/>
        <v>-</v>
      </c>
      <c r="E1940" s="118">
        <f t="shared" si="1377"/>
        <v>0</v>
      </c>
      <c r="F1940" s="404">
        <f t="shared" si="1337"/>
        <v>1.1647579999999999E-3</v>
      </c>
      <c r="G1940" s="404">
        <f t="shared" si="1338"/>
        <v>0</v>
      </c>
      <c r="H1940" s="404">
        <f t="shared" si="1340"/>
        <v>1.1647579999999999E-3</v>
      </c>
      <c r="I1940" s="404">
        <f>'F4.2'!Y367</f>
        <v>0</v>
      </c>
      <c r="J1940" s="404">
        <f>'F4.2'!AX367</f>
        <v>0</v>
      </c>
      <c r="K1940" s="405"/>
      <c r="L1940" s="405"/>
      <c r="M1940" s="404">
        <f t="shared" si="1335"/>
        <v>0</v>
      </c>
      <c r="N1940" s="404">
        <f t="shared" si="1341"/>
        <v>1.1647579999999999E-3</v>
      </c>
    </row>
    <row r="1941" spans="1:14" hidden="1" outlineLevel="1">
      <c r="A1941" s="68">
        <f t="shared" ref="A1941:E1941" si="1378">A1548</f>
        <v>134</v>
      </c>
      <c r="B1941" s="123" t="str">
        <f t="shared" si="1378"/>
        <v>Project-U#8-Sewage Treatment Plant-10509</v>
      </c>
      <c r="C1941" s="53" t="str">
        <f t="shared" si="1378"/>
        <v>N.A.</v>
      </c>
      <c r="D1941" s="403" t="str">
        <f t="shared" si="1378"/>
        <v>-</v>
      </c>
      <c r="E1941" s="118">
        <f t="shared" si="1378"/>
        <v>0</v>
      </c>
      <c r="F1941" s="404">
        <f t="shared" si="1337"/>
        <v>1.90058E-3</v>
      </c>
      <c r="G1941" s="404">
        <f t="shared" si="1338"/>
        <v>0</v>
      </c>
      <c r="H1941" s="404">
        <f t="shared" si="1340"/>
        <v>1.90058E-3</v>
      </c>
      <c r="I1941" s="404">
        <f>'F4.2'!Y368</f>
        <v>0</v>
      </c>
      <c r="J1941" s="404">
        <f>'F4.2'!AX368</f>
        <v>0</v>
      </c>
      <c r="K1941" s="405"/>
      <c r="L1941" s="405"/>
      <c r="M1941" s="404">
        <f t="shared" si="1335"/>
        <v>0</v>
      </c>
      <c r="N1941" s="404">
        <f t="shared" si="1341"/>
        <v>1.90058E-3</v>
      </c>
    </row>
    <row r="1942" spans="1:14" hidden="1" outlineLevel="1">
      <c r="A1942" s="68">
        <f t="shared" ref="A1942:E1942" si="1379">A1549</f>
        <v>135</v>
      </c>
      <c r="B1942" s="123" t="str">
        <f t="shared" si="1379"/>
        <v>Project-U#8-Station Transformer-10541</v>
      </c>
      <c r="C1942" s="53" t="str">
        <f t="shared" si="1379"/>
        <v>N.A.</v>
      </c>
      <c r="D1942" s="403" t="str">
        <f t="shared" si="1379"/>
        <v>-</v>
      </c>
      <c r="E1942" s="118">
        <f t="shared" si="1379"/>
        <v>0</v>
      </c>
      <c r="F1942" s="404">
        <f t="shared" si="1337"/>
        <v>2.6575694E-2</v>
      </c>
      <c r="G1942" s="404">
        <f t="shared" si="1338"/>
        <v>0</v>
      </c>
      <c r="H1942" s="404">
        <f t="shared" si="1340"/>
        <v>2.6575694E-2</v>
      </c>
      <c r="I1942" s="404">
        <f>'F4.2'!Y369</f>
        <v>0</v>
      </c>
      <c r="J1942" s="404">
        <f>'F4.2'!AX369</f>
        <v>0</v>
      </c>
      <c r="K1942" s="405"/>
      <c r="L1942" s="405"/>
      <c r="M1942" s="404">
        <f t="shared" si="1335"/>
        <v>0</v>
      </c>
      <c r="N1942" s="404">
        <f t="shared" si="1341"/>
        <v>2.6575694E-2</v>
      </c>
    </row>
    <row r="1943" spans="1:14" hidden="1" outlineLevel="1">
      <c r="A1943" s="68">
        <f t="shared" ref="A1943:E1943" si="1380">A1550</f>
        <v>136</v>
      </c>
      <c r="B1943" s="123" t="str">
        <f t="shared" si="1380"/>
        <v>Project-U#8-Steam Turbine set-10503</v>
      </c>
      <c r="C1943" s="53" t="str">
        <f t="shared" si="1380"/>
        <v>N.A.</v>
      </c>
      <c r="D1943" s="403" t="str">
        <f t="shared" si="1380"/>
        <v>-</v>
      </c>
      <c r="E1943" s="118">
        <f t="shared" si="1380"/>
        <v>0</v>
      </c>
      <c r="F1943" s="404">
        <f t="shared" si="1337"/>
        <v>0.138637134</v>
      </c>
      <c r="G1943" s="404">
        <f t="shared" si="1338"/>
        <v>0</v>
      </c>
      <c r="H1943" s="404">
        <f t="shared" si="1340"/>
        <v>0.138637134</v>
      </c>
      <c r="I1943" s="404">
        <f>'F4.2'!Y370</f>
        <v>0</v>
      </c>
      <c r="J1943" s="404">
        <f>'F4.2'!AX370</f>
        <v>0</v>
      </c>
      <c r="K1943" s="405"/>
      <c r="L1943" s="405"/>
      <c r="M1943" s="404">
        <f t="shared" si="1335"/>
        <v>0</v>
      </c>
      <c r="N1943" s="404">
        <f t="shared" si="1341"/>
        <v>0.138637134</v>
      </c>
    </row>
    <row r="1944" spans="1:14" hidden="1" outlineLevel="1">
      <c r="A1944" s="68">
        <f t="shared" ref="A1944:E1944" si="1381">A1551</f>
        <v>137</v>
      </c>
      <c r="B1944" s="123" t="str">
        <f t="shared" si="1381"/>
        <v>Project-U#8-TG set and its auxilleries- Condensor</v>
      </c>
      <c r="C1944" s="53" t="str">
        <f t="shared" si="1381"/>
        <v>N.A.</v>
      </c>
      <c r="D1944" s="403" t="str">
        <f t="shared" si="1381"/>
        <v>-</v>
      </c>
      <c r="E1944" s="118">
        <f t="shared" si="1381"/>
        <v>0</v>
      </c>
      <c r="F1944" s="404">
        <f t="shared" si="1337"/>
        <v>1.2702985999999999E-2</v>
      </c>
      <c r="G1944" s="404">
        <f t="shared" si="1338"/>
        <v>0</v>
      </c>
      <c r="H1944" s="404">
        <f t="shared" si="1340"/>
        <v>1.2702985999999999E-2</v>
      </c>
      <c r="I1944" s="404">
        <f>'F4.2'!Y371</f>
        <v>0</v>
      </c>
      <c r="J1944" s="404">
        <f>'F4.2'!AX371</f>
        <v>0</v>
      </c>
      <c r="K1944" s="405"/>
      <c r="L1944" s="405"/>
      <c r="M1944" s="404">
        <f t="shared" si="1335"/>
        <v>0</v>
      </c>
      <c r="N1944" s="404">
        <f t="shared" si="1341"/>
        <v>1.2702985999999999E-2</v>
      </c>
    </row>
    <row r="1945" spans="1:14" hidden="1" outlineLevel="1">
      <c r="A1945" s="68">
        <f t="shared" ref="A1945:E1945" si="1382">A1552</f>
        <v>138</v>
      </c>
      <c r="B1945" s="123" t="str">
        <f t="shared" si="1382"/>
        <v>Project-U#8-TG set and its auxilleries -Generator</v>
      </c>
      <c r="C1945" s="53" t="str">
        <f t="shared" si="1382"/>
        <v>N.A.</v>
      </c>
      <c r="D1945" s="403" t="str">
        <f t="shared" si="1382"/>
        <v>-</v>
      </c>
      <c r="E1945" s="118">
        <f t="shared" si="1382"/>
        <v>0</v>
      </c>
      <c r="F1945" s="404">
        <f t="shared" si="1337"/>
        <v>3.2544958999999998E-2</v>
      </c>
      <c r="G1945" s="404">
        <f t="shared" si="1338"/>
        <v>0</v>
      </c>
      <c r="H1945" s="404">
        <f t="shared" si="1340"/>
        <v>3.2544958999999998E-2</v>
      </c>
      <c r="I1945" s="404">
        <f>'F4.2'!Y372</f>
        <v>0</v>
      </c>
      <c r="J1945" s="404">
        <f>'F4.2'!AX372</f>
        <v>0</v>
      </c>
      <c r="K1945" s="405"/>
      <c r="L1945" s="405"/>
      <c r="M1945" s="404">
        <f t="shared" si="1335"/>
        <v>0</v>
      </c>
      <c r="N1945" s="404">
        <f t="shared" si="1341"/>
        <v>3.2544958999999998E-2</v>
      </c>
    </row>
    <row r="1946" spans="1:14" hidden="1" outlineLevel="1">
      <c r="A1946" s="68">
        <f t="shared" ref="A1946:E1946" si="1383">A1553</f>
        <v>139</v>
      </c>
      <c r="B1946" s="123" t="str">
        <f t="shared" si="1383"/>
        <v>Project-U#8-TG set and its auxilleries-Condensor</v>
      </c>
      <c r="C1946" s="53" t="str">
        <f t="shared" si="1383"/>
        <v>N.A.</v>
      </c>
      <c r="D1946" s="403" t="str">
        <f t="shared" si="1383"/>
        <v>-</v>
      </c>
      <c r="E1946" s="118">
        <f t="shared" si="1383"/>
        <v>0</v>
      </c>
      <c r="F1946" s="404">
        <f t="shared" si="1337"/>
        <v>2.9272968E-2</v>
      </c>
      <c r="G1946" s="404">
        <f t="shared" si="1338"/>
        <v>0</v>
      </c>
      <c r="H1946" s="404">
        <f t="shared" si="1340"/>
        <v>2.9272968E-2</v>
      </c>
      <c r="I1946" s="404">
        <f>'F4.2'!Y373</f>
        <v>0</v>
      </c>
      <c r="J1946" s="404">
        <f>'F4.2'!AX373</f>
        <v>0</v>
      </c>
      <c r="K1946" s="405"/>
      <c r="L1946" s="405"/>
      <c r="M1946" s="404">
        <f t="shared" si="1335"/>
        <v>0</v>
      </c>
      <c r="N1946" s="404">
        <f t="shared" si="1341"/>
        <v>2.9272968E-2</v>
      </c>
    </row>
    <row r="1947" spans="1:14" hidden="1" outlineLevel="1">
      <c r="A1947" s="68">
        <f t="shared" ref="A1947:E1947" si="1384">A1554</f>
        <v>140</v>
      </c>
      <c r="B1947" s="123" t="str">
        <f t="shared" si="1384"/>
        <v>Project-U#8-TG set &amp; its auxilleries-Derator-10503</v>
      </c>
      <c r="C1947" s="53" t="str">
        <f t="shared" si="1384"/>
        <v>N.A.</v>
      </c>
      <c r="D1947" s="403" t="str">
        <f t="shared" si="1384"/>
        <v>-</v>
      </c>
      <c r="E1947" s="118">
        <f t="shared" si="1384"/>
        <v>0</v>
      </c>
      <c r="F1947" s="404">
        <f t="shared" si="1337"/>
        <v>2.7579689999999999E-3</v>
      </c>
      <c r="G1947" s="404">
        <f t="shared" si="1338"/>
        <v>0</v>
      </c>
      <c r="H1947" s="404">
        <f t="shared" si="1340"/>
        <v>2.7579689999999999E-3</v>
      </c>
      <c r="I1947" s="404">
        <f>'F4.2'!Y374</f>
        <v>0</v>
      </c>
      <c r="J1947" s="404">
        <f>'F4.2'!AX374</f>
        <v>0</v>
      </c>
      <c r="K1947" s="405"/>
      <c r="L1947" s="405"/>
      <c r="M1947" s="404">
        <f t="shared" si="1335"/>
        <v>0</v>
      </c>
      <c r="N1947" s="404">
        <f t="shared" si="1341"/>
        <v>2.7579689999999999E-3</v>
      </c>
    </row>
    <row r="1948" spans="1:14" hidden="1" outlineLevel="1">
      <c r="A1948" s="68">
        <f t="shared" ref="A1948:E1948" si="1385">A1555</f>
        <v>141</v>
      </c>
      <c r="B1948" s="123" t="str">
        <f t="shared" si="1385"/>
        <v>Project-U#8-TG set and its auxilleries-DMMakeUpSys</v>
      </c>
      <c r="C1948" s="53" t="str">
        <f t="shared" si="1385"/>
        <v>N.A.</v>
      </c>
      <c r="D1948" s="403" t="str">
        <f t="shared" si="1385"/>
        <v>-</v>
      </c>
      <c r="E1948" s="118">
        <f t="shared" si="1385"/>
        <v>0</v>
      </c>
      <c r="F1948" s="404">
        <f t="shared" si="1337"/>
        <v>1.049073E-3</v>
      </c>
      <c r="G1948" s="404">
        <f t="shared" si="1338"/>
        <v>0</v>
      </c>
      <c r="H1948" s="404">
        <f t="shared" si="1340"/>
        <v>1.049073E-3</v>
      </c>
      <c r="I1948" s="404">
        <f>'F4.2'!Y375</f>
        <v>0</v>
      </c>
      <c r="J1948" s="404">
        <f>'F4.2'!AX375</f>
        <v>0</v>
      </c>
      <c r="K1948" s="405"/>
      <c r="L1948" s="405"/>
      <c r="M1948" s="404">
        <f t="shared" si="1335"/>
        <v>0</v>
      </c>
      <c r="N1948" s="404">
        <f t="shared" si="1341"/>
        <v>1.049073E-3</v>
      </c>
    </row>
    <row r="1949" spans="1:14" hidden="1" outlineLevel="1">
      <c r="A1949" s="68">
        <f t="shared" ref="A1949:E1949" si="1386">A1556</f>
        <v>142</v>
      </c>
      <c r="B1949" s="123" t="str">
        <f t="shared" si="1386"/>
        <v>Project-U#8-TG set and its auxilleries-Gas System</v>
      </c>
      <c r="C1949" s="53" t="str">
        <f t="shared" si="1386"/>
        <v>N.A.</v>
      </c>
      <c r="D1949" s="403" t="str">
        <f t="shared" si="1386"/>
        <v>-</v>
      </c>
      <c r="E1949" s="118">
        <f t="shared" si="1386"/>
        <v>0</v>
      </c>
      <c r="F1949" s="404">
        <f t="shared" si="1337"/>
        <v>5.6178390000000003E-3</v>
      </c>
      <c r="G1949" s="404">
        <f t="shared" si="1338"/>
        <v>0</v>
      </c>
      <c r="H1949" s="404">
        <f t="shared" si="1340"/>
        <v>5.6178390000000003E-3</v>
      </c>
      <c r="I1949" s="404">
        <f>'F4.2'!Y376</f>
        <v>0</v>
      </c>
      <c r="J1949" s="404">
        <f>'F4.2'!AX376</f>
        <v>0</v>
      </c>
      <c r="K1949" s="405"/>
      <c r="L1949" s="405"/>
      <c r="M1949" s="404">
        <f t="shared" si="1335"/>
        <v>0</v>
      </c>
      <c r="N1949" s="404">
        <f t="shared" si="1341"/>
        <v>5.6178390000000003E-3</v>
      </c>
    </row>
    <row r="1950" spans="1:14" hidden="1" outlineLevel="1">
      <c r="A1950" s="68">
        <f t="shared" ref="A1950:E1950" si="1387">A1557</f>
        <v>143</v>
      </c>
      <c r="B1950" s="123" t="str">
        <f t="shared" si="1387"/>
        <v>Project-U#8-TG set and its auxilleries-GoveringSys</v>
      </c>
      <c r="C1950" s="53" t="str">
        <f t="shared" si="1387"/>
        <v>N.A.</v>
      </c>
      <c r="D1950" s="403" t="str">
        <f t="shared" si="1387"/>
        <v>-</v>
      </c>
      <c r="E1950" s="118">
        <f t="shared" si="1387"/>
        <v>0</v>
      </c>
      <c r="F1950" s="404">
        <f t="shared" si="1337"/>
        <v>4.9465999999999997E-5</v>
      </c>
      <c r="G1950" s="404">
        <f t="shared" si="1338"/>
        <v>0</v>
      </c>
      <c r="H1950" s="404">
        <f t="shared" si="1340"/>
        <v>4.9465999999999997E-5</v>
      </c>
      <c r="I1950" s="404">
        <f>'F4.2'!Y377</f>
        <v>0</v>
      </c>
      <c r="J1950" s="404">
        <f>'F4.2'!AX377</f>
        <v>0</v>
      </c>
      <c r="K1950" s="405"/>
      <c r="L1950" s="405"/>
      <c r="M1950" s="404">
        <f t="shared" si="1335"/>
        <v>0</v>
      </c>
      <c r="N1950" s="404">
        <f t="shared" si="1341"/>
        <v>4.9465999999999997E-5</v>
      </c>
    </row>
    <row r="1951" spans="1:14" hidden="1" outlineLevel="1">
      <c r="A1951" s="68">
        <f t="shared" ref="A1951:E1951" si="1388">A1558</f>
        <v>144</v>
      </c>
      <c r="B1951" s="123" t="str">
        <f t="shared" si="1388"/>
        <v>Project-U#8-TG set and its auxilleries-HP/LP By-pa</v>
      </c>
      <c r="C1951" s="53" t="str">
        <f t="shared" si="1388"/>
        <v>N.A.</v>
      </c>
      <c r="D1951" s="403" t="str">
        <f t="shared" si="1388"/>
        <v>-</v>
      </c>
      <c r="E1951" s="118">
        <f t="shared" si="1388"/>
        <v>0</v>
      </c>
      <c r="F1951" s="404">
        <f t="shared" si="1337"/>
        <v>1.0752108999999999E-2</v>
      </c>
      <c r="G1951" s="404">
        <f t="shared" si="1338"/>
        <v>0</v>
      </c>
      <c r="H1951" s="404">
        <f t="shared" si="1340"/>
        <v>1.0752108999999999E-2</v>
      </c>
      <c r="I1951" s="404">
        <f>'F4.2'!Y378</f>
        <v>0</v>
      </c>
      <c r="J1951" s="404">
        <f>'F4.2'!AX378</f>
        <v>0</v>
      </c>
      <c r="K1951" s="405"/>
      <c r="L1951" s="405"/>
      <c r="M1951" s="404">
        <f t="shared" si="1335"/>
        <v>0</v>
      </c>
      <c r="N1951" s="404">
        <f t="shared" si="1341"/>
        <v>1.0752108999999999E-2</v>
      </c>
    </row>
    <row r="1952" spans="1:14" hidden="1" outlineLevel="1">
      <c r="A1952" s="68">
        <f t="shared" ref="A1952:E1952" si="1389">A1559</f>
        <v>145</v>
      </c>
      <c r="B1952" s="123" t="str">
        <f t="shared" si="1389"/>
        <v>Project-U#8-TG set and its auxilleries-HP/LP Dozin</v>
      </c>
      <c r="C1952" s="53" t="str">
        <f t="shared" si="1389"/>
        <v>N.A.</v>
      </c>
      <c r="D1952" s="403" t="str">
        <f t="shared" si="1389"/>
        <v>-</v>
      </c>
      <c r="E1952" s="118">
        <f t="shared" si="1389"/>
        <v>0</v>
      </c>
      <c r="F1952" s="404">
        <f t="shared" si="1337"/>
        <v>3.9941100000000002E-4</v>
      </c>
      <c r="G1952" s="404">
        <f t="shared" si="1338"/>
        <v>0</v>
      </c>
      <c r="H1952" s="404">
        <f t="shared" si="1340"/>
        <v>3.9941100000000002E-4</v>
      </c>
      <c r="I1952" s="404">
        <f>'F4.2'!Y379</f>
        <v>0</v>
      </c>
      <c r="J1952" s="404">
        <f>'F4.2'!AX379</f>
        <v>0</v>
      </c>
      <c r="K1952" s="405"/>
      <c r="L1952" s="405"/>
      <c r="M1952" s="404">
        <f t="shared" si="1335"/>
        <v>0</v>
      </c>
      <c r="N1952" s="404">
        <f t="shared" si="1341"/>
        <v>3.9941100000000002E-4</v>
      </c>
    </row>
    <row r="1953" spans="1:14" hidden="1" outlineLevel="1">
      <c r="A1953" s="68">
        <f t="shared" ref="A1953:E1953" si="1390">A1560</f>
        <v>146</v>
      </c>
      <c r="B1953" s="123" t="str">
        <f t="shared" si="1390"/>
        <v>Project-U#8-TG set and its auxilleries-SealOilPump</v>
      </c>
      <c r="C1953" s="53" t="str">
        <f t="shared" si="1390"/>
        <v>N.A.</v>
      </c>
      <c r="D1953" s="403" t="str">
        <f t="shared" si="1390"/>
        <v>-</v>
      </c>
      <c r="E1953" s="118">
        <f t="shared" si="1390"/>
        <v>0</v>
      </c>
      <c r="F1953" s="404">
        <f t="shared" si="1337"/>
        <v>9.8566000000000005E-5</v>
      </c>
      <c r="G1953" s="404">
        <f t="shared" si="1338"/>
        <v>0</v>
      </c>
      <c r="H1953" s="404">
        <f t="shared" si="1340"/>
        <v>9.8566000000000005E-5</v>
      </c>
      <c r="I1953" s="404">
        <f>'F4.2'!Y380</f>
        <v>0</v>
      </c>
      <c r="J1953" s="404">
        <f>'F4.2'!AX380</f>
        <v>0</v>
      </c>
      <c r="K1953" s="405"/>
      <c r="L1953" s="405"/>
      <c r="M1953" s="404">
        <f t="shared" si="1335"/>
        <v>0</v>
      </c>
      <c r="N1953" s="404">
        <f t="shared" si="1341"/>
        <v>9.8566000000000005E-5</v>
      </c>
    </row>
    <row r="1954" spans="1:14" hidden="1" outlineLevel="1">
      <c r="A1954" s="68">
        <f t="shared" ref="A1954:E1954" si="1391">A1561</f>
        <v>147</v>
      </c>
      <c r="B1954" s="123" t="str">
        <f t="shared" si="1391"/>
        <v>Project-U#8-TG set and its auxilleries-Vaccum Syst</v>
      </c>
      <c r="C1954" s="53" t="str">
        <f t="shared" si="1391"/>
        <v>N.A.</v>
      </c>
      <c r="D1954" s="403" t="str">
        <f t="shared" si="1391"/>
        <v>-</v>
      </c>
      <c r="E1954" s="118">
        <f t="shared" si="1391"/>
        <v>0</v>
      </c>
      <c r="F1954" s="404">
        <f t="shared" si="1337"/>
        <v>1.0304429E-2</v>
      </c>
      <c r="G1954" s="404">
        <f t="shared" si="1338"/>
        <v>0</v>
      </c>
      <c r="H1954" s="404">
        <f t="shared" si="1340"/>
        <v>1.0304429E-2</v>
      </c>
      <c r="I1954" s="404">
        <f>'F4.2'!Y381</f>
        <v>0</v>
      </c>
      <c r="J1954" s="404">
        <f>'F4.2'!AX381</f>
        <v>0</v>
      </c>
      <c r="K1954" s="405"/>
      <c r="L1954" s="405"/>
      <c r="M1954" s="404">
        <f t="shared" si="1335"/>
        <v>0</v>
      </c>
      <c r="N1954" s="404">
        <f t="shared" si="1341"/>
        <v>1.0304429E-2</v>
      </c>
    </row>
    <row r="1955" spans="1:14" hidden="1" outlineLevel="1">
      <c r="A1955" s="68">
        <f t="shared" ref="A1955:E1955" si="1392">A1562</f>
        <v>148</v>
      </c>
      <c r="B1955" s="123" t="str">
        <f t="shared" si="1392"/>
        <v>Project-U#8-Turbine Lub. Oil System With Purifier</v>
      </c>
      <c r="C1955" s="53" t="str">
        <f t="shared" si="1392"/>
        <v>N.A.</v>
      </c>
      <c r="D1955" s="403" t="str">
        <f t="shared" si="1392"/>
        <v>-</v>
      </c>
      <c r="E1955" s="118">
        <f t="shared" si="1392"/>
        <v>0</v>
      </c>
      <c r="F1955" s="404">
        <f t="shared" si="1337"/>
        <v>2.2363740000000002E-3</v>
      </c>
      <c r="G1955" s="404">
        <f t="shared" si="1338"/>
        <v>0</v>
      </c>
      <c r="H1955" s="404">
        <f t="shared" si="1340"/>
        <v>2.2363740000000002E-3</v>
      </c>
      <c r="I1955" s="404">
        <f>'F4.2'!Y382</f>
        <v>0</v>
      </c>
      <c r="J1955" s="404">
        <f>'F4.2'!AX382</f>
        <v>0</v>
      </c>
      <c r="K1955" s="405"/>
      <c r="L1955" s="405"/>
      <c r="M1955" s="404">
        <f t="shared" si="1335"/>
        <v>0</v>
      </c>
      <c r="N1955" s="404">
        <f t="shared" si="1341"/>
        <v>2.2363740000000002E-3</v>
      </c>
    </row>
    <row r="1956" spans="1:14" hidden="1" outlineLevel="1">
      <c r="A1956" s="68">
        <f t="shared" ref="A1956:E1956" si="1393">A1563</f>
        <v>149</v>
      </c>
      <c r="B1956" s="123" t="str">
        <f t="shared" si="1393"/>
        <v>Project-U#8-Ventillation system-10599</v>
      </c>
      <c r="C1956" s="53" t="str">
        <f t="shared" si="1393"/>
        <v>N.A.</v>
      </c>
      <c r="D1956" s="403" t="str">
        <f t="shared" si="1393"/>
        <v>-</v>
      </c>
      <c r="E1956" s="118">
        <f t="shared" si="1393"/>
        <v>0</v>
      </c>
      <c r="F1956" s="404">
        <f t="shared" si="1337"/>
        <v>1.438855E-3</v>
      </c>
      <c r="G1956" s="404">
        <f t="shared" si="1338"/>
        <v>0</v>
      </c>
      <c r="H1956" s="404">
        <f t="shared" si="1340"/>
        <v>1.438855E-3</v>
      </c>
      <c r="I1956" s="404">
        <f>'F4.2'!Y383</f>
        <v>0</v>
      </c>
      <c r="J1956" s="404">
        <f>'F4.2'!AX383</f>
        <v>0</v>
      </c>
      <c r="K1956" s="405"/>
      <c r="L1956" s="405"/>
      <c r="M1956" s="404">
        <f t="shared" si="1335"/>
        <v>0</v>
      </c>
      <c r="N1956" s="404">
        <f t="shared" si="1341"/>
        <v>1.438855E-3</v>
      </c>
    </row>
    <row r="1957" spans="1:14" ht="30" hidden="1" outlineLevel="1">
      <c r="A1957" s="68">
        <f t="shared" ref="A1957:E1957" si="1394">A1564</f>
        <v>150</v>
      </c>
      <c r="B1957" s="123" t="str">
        <f t="shared" si="1394"/>
        <v>Asset Recived From Project-U#8-M.SPARE_Ventillation system-10599</v>
      </c>
      <c r="C1957" s="53" t="str">
        <f t="shared" si="1394"/>
        <v>N.A.</v>
      </c>
      <c r="D1957" s="403" t="str">
        <f t="shared" si="1394"/>
        <v>-</v>
      </c>
      <c r="E1957" s="118">
        <f t="shared" si="1394"/>
        <v>0</v>
      </c>
      <c r="F1957" s="404">
        <f t="shared" si="1337"/>
        <v>8.5482000000000006E-5</v>
      </c>
      <c r="G1957" s="404">
        <f t="shared" si="1338"/>
        <v>0</v>
      </c>
      <c r="H1957" s="404">
        <f t="shared" si="1340"/>
        <v>8.5482000000000006E-5</v>
      </c>
      <c r="I1957" s="404">
        <f>'F4.2'!Y384</f>
        <v>0</v>
      </c>
      <c r="J1957" s="404">
        <f>'F4.2'!AX384</f>
        <v>0</v>
      </c>
      <c r="K1957" s="405"/>
      <c r="L1957" s="405"/>
      <c r="M1957" s="404">
        <f t="shared" si="1335"/>
        <v>0</v>
      </c>
      <c r="N1957" s="404">
        <f t="shared" si="1341"/>
        <v>8.5482000000000006E-5</v>
      </c>
    </row>
    <row r="1958" spans="1:14" hidden="1" outlineLevel="1">
      <c r="A1958" s="68">
        <f t="shared" ref="A1958:E1958" si="1395">A1565</f>
        <v>151</v>
      </c>
      <c r="B1958" s="123" t="str">
        <f t="shared" si="1395"/>
        <v>Asset Recived From Project-U#8-Water Treatment Plant-10509</v>
      </c>
      <c r="C1958" s="53" t="str">
        <f t="shared" si="1395"/>
        <v>N.A.</v>
      </c>
      <c r="D1958" s="403" t="str">
        <f t="shared" si="1395"/>
        <v>-</v>
      </c>
      <c r="E1958" s="118">
        <f t="shared" si="1395"/>
        <v>0</v>
      </c>
      <c r="F1958" s="404">
        <f t="shared" si="1337"/>
        <v>4.2384409999999999E-3</v>
      </c>
      <c r="G1958" s="404">
        <f t="shared" si="1338"/>
        <v>0</v>
      </c>
      <c r="H1958" s="404">
        <f t="shared" si="1340"/>
        <v>4.2384409999999999E-3</v>
      </c>
      <c r="I1958" s="404">
        <f>'F4.2'!Y385</f>
        <v>0</v>
      </c>
      <c r="J1958" s="404">
        <f>'F4.2'!AX385</f>
        <v>0</v>
      </c>
      <c r="K1958" s="405"/>
      <c r="L1958" s="405"/>
      <c r="M1958" s="404">
        <f t="shared" si="1335"/>
        <v>0</v>
      </c>
      <c r="N1958" s="404">
        <f t="shared" si="1341"/>
        <v>4.2384409999999999E-3</v>
      </c>
    </row>
    <row r="1959" spans="1:14" hidden="1" outlineLevel="1">
      <c r="A1959" s="68">
        <f t="shared" ref="A1959:E1959" si="1396">A1566</f>
        <v>152</v>
      </c>
      <c r="B1959" s="123" t="str">
        <f t="shared" si="1396"/>
        <v>Asset Recived From Project-U#8-WORK SHOP MAD_SPARE-10565</v>
      </c>
      <c r="C1959" s="53" t="str">
        <f t="shared" si="1396"/>
        <v>N.A.</v>
      </c>
      <c r="D1959" s="403" t="str">
        <f t="shared" si="1396"/>
        <v>-</v>
      </c>
      <c r="E1959" s="118">
        <f t="shared" si="1396"/>
        <v>0</v>
      </c>
      <c r="F1959" s="404">
        <f t="shared" si="1337"/>
        <v>3.0444899999999998E-4</v>
      </c>
      <c r="G1959" s="404">
        <f t="shared" si="1338"/>
        <v>0</v>
      </c>
      <c r="H1959" s="404">
        <f t="shared" si="1340"/>
        <v>3.0444899999999998E-4</v>
      </c>
      <c r="I1959" s="404">
        <f>'F4.2'!Y386</f>
        <v>0</v>
      </c>
      <c r="J1959" s="404">
        <f>'F4.2'!AX386</f>
        <v>0</v>
      </c>
      <c r="K1959" s="405"/>
      <c r="L1959" s="405"/>
      <c r="M1959" s="404">
        <f t="shared" si="1335"/>
        <v>0</v>
      </c>
      <c r="N1959" s="404">
        <f t="shared" si="1341"/>
        <v>3.0444899999999998E-4</v>
      </c>
    </row>
    <row r="1960" spans="1:14" hidden="1" outlineLevel="1">
      <c r="A1960" s="68">
        <f t="shared" ref="A1960:E1960" si="1397">A1567</f>
        <v>153</v>
      </c>
      <c r="B1960" s="123" t="str">
        <f t="shared" si="1397"/>
        <v>Asset Recived From Project-U#8-Workshop-10565</v>
      </c>
      <c r="C1960" s="53" t="str">
        <f t="shared" si="1397"/>
        <v>N.A.</v>
      </c>
      <c r="D1960" s="403" t="str">
        <f t="shared" si="1397"/>
        <v>-</v>
      </c>
      <c r="E1960" s="118">
        <f t="shared" si="1397"/>
        <v>0</v>
      </c>
      <c r="F1960" s="404">
        <f t="shared" si="1337"/>
        <v>1.3285770000000001E-3</v>
      </c>
      <c r="G1960" s="404">
        <f t="shared" si="1338"/>
        <v>0</v>
      </c>
      <c r="H1960" s="404">
        <f t="shared" si="1340"/>
        <v>1.3285770000000001E-3</v>
      </c>
      <c r="I1960" s="404">
        <f>'F4.2'!Y387</f>
        <v>0</v>
      </c>
      <c r="J1960" s="404">
        <f>'F4.2'!AX387</f>
        <v>0</v>
      </c>
      <c r="K1960" s="405"/>
      <c r="L1960" s="405"/>
      <c r="M1960" s="404">
        <f t="shared" si="1335"/>
        <v>0</v>
      </c>
      <c r="N1960" s="404">
        <f t="shared" si="1341"/>
        <v>1.3285770000000001E-3</v>
      </c>
    </row>
    <row r="1961" spans="1:14" hidden="1" outlineLevel="1">
      <c r="A1961" s="68">
        <f t="shared" ref="A1961:E1961" si="1398">A1568</f>
        <v>154</v>
      </c>
      <c r="B1961" s="123" t="str">
        <f t="shared" si="1398"/>
        <v>Asset Recived From Project-U#8-CMR SYSTEM-10501</v>
      </c>
      <c r="C1961" s="53" t="str">
        <f t="shared" si="1398"/>
        <v>N.A.</v>
      </c>
      <c r="D1961" s="403" t="str">
        <f t="shared" si="1398"/>
        <v>-</v>
      </c>
      <c r="E1961" s="118">
        <f t="shared" si="1398"/>
        <v>0</v>
      </c>
      <c r="F1961" s="404">
        <f t="shared" si="1337"/>
        <v>2.0736180000000002E-3</v>
      </c>
      <c r="G1961" s="404">
        <f t="shared" si="1338"/>
        <v>0</v>
      </c>
      <c r="H1961" s="404">
        <f t="shared" si="1340"/>
        <v>2.0736180000000002E-3</v>
      </c>
      <c r="I1961" s="404">
        <f>'F4.2'!Y388</f>
        <v>0</v>
      </c>
      <c r="J1961" s="404">
        <f>'F4.2'!AX388</f>
        <v>0</v>
      </c>
      <c r="K1961" s="405"/>
      <c r="L1961" s="405"/>
      <c r="M1961" s="404">
        <f t="shared" si="1335"/>
        <v>0</v>
      </c>
      <c r="N1961" s="404">
        <f t="shared" si="1341"/>
        <v>2.0736180000000002E-3</v>
      </c>
    </row>
    <row r="1962" spans="1:14" hidden="1" outlineLevel="1">
      <c r="A1962" s="68">
        <f t="shared" ref="A1962:E1962" si="1399">A1569</f>
        <v>155</v>
      </c>
      <c r="B1962" s="123" t="str">
        <f t="shared" si="1399"/>
        <v>Asset Recived From Project-U#8-MandatorySpares-WTP-10.509</v>
      </c>
      <c r="C1962" s="53" t="str">
        <f t="shared" si="1399"/>
        <v>N.A.</v>
      </c>
      <c r="D1962" s="403" t="str">
        <f t="shared" si="1399"/>
        <v>-</v>
      </c>
      <c r="E1962" s="118">
        <f t="shared" si="1399"/>
        <v>0</v>
      </c>
      <c r="F1962" s="404">
        <f t="shared" si="1337"/>
        <v>8.1516999999999999E-5</v>
      </c>
      <c r="G1962" s="404">
        <f t="shared" si="1338"/>
        <v>0</v>
      </c>
      <c r="H1962" s="404">
        <f t="shared" si="1340"/>
        <v>8.1516999999999999E-5</v>
      </c>
      <c r="I1962" s="404">
        <f>'F4.2'!Y389</f>
        <v>0</v>
      </c>
      <c r="J1962" s="404">
        <f>'F4.2'!AX389</f>
        <v>0</v>
      </c>
      <c r="K1962" s="405"/>
      <c r="L1962" s="405"/>
      <c r="M1962" s="404">
        <f t="shared" si="1335"/>
        <v>0</v>
      </c>
      <c r="N1962" s="404">
        <f t="shared" si="1341"/>
        <v>8.1516999999999999E-5</v>
      </c>
    </row>
    <row r="1963" spans="1:14" ht="30" hidden="1" outlineLevel="1">
      <c r="A1963" s="68">
        <f t="shared" ref="A1963:E1963" si="1400">A1570</f>
        <v>156</v>
      </c>
      <c r="B1963" s="123" t="str">
        <f t="shared" si="1400"/>
        <v>Asset Recived From Project-U#8-E.1.07_MandSpar 4 C&amp;I MS 4MeasuringIns E.1.07_M S for C&amp;I_ MS For Measuring Ins</v>
      </c>
      <c r="C1963" s="53" t="str">
        <f t="shared" si="1400"/>
        <v>N.A.</v>
      </c>
      <c r="D1963" s="403" t="str">
        <f t="shared" si="1400"/>
        <v>-</v>
      </c>
      <c r="E1963" s="118">
        <f t="shared" si="1400"/>
        <v>0</v>
      </c>
      <c r="F1963" s="404">
        <f t="shared" si="1337"/>
        <v>7.8696799999999997E-2</v>
      </c>
      <c r="G1963" s="404">
        <f t="shared" si="1338"/>
        <v>0</v>
      </c>
      <c r="H1963" s="404">
        <f t="shared" si="1340"/>
        <v>7.8696799999999997E-2</v>
      </c>
      <c r="I1963" s="404">
        <f>'F4.2'!Y390</f>
        <v>0</v>
      </c>
      <c r="J1963" s="404">
        <f>'F4.2'!AX390</f>
        <v>0</v>
      </c>
      <c r="K1963" s="405"/>
      <c r="L1963" s="405"/>
      <c r="M1963" s="404">
        <f t="shared" si="1335"/>
        <v>0</v>
      </c>
      <c r="N1963" s="404">
        <f t="shared" si="1341"/>
        <v>7.8696799999999997E-2</v>
      </c>
    </row>
    <row r="1964" spans="1:14" hidden="1" outlineLevel="1">
      <c r="A1964" s="68">
        <f t="shared" ref="A1964:E1964" si="1401">A1571</f>
        <v>157</v>
      </c>
      <c r="B1964" s="123" t="str">
        <f t="shared" si="1401"/>
        <v>Asset Recived From Project-U#8-BOP_ELECTRICAL-10612</v>
      </c>
      <c r="C1964" s="53" t="str">
        <f t="shared" si="1401"/>
        <v>N.A.</v>
      </c>
      <c r="D1964" s="403" t="str">
        <f t="shared" si="1401"/>
        <v>-</v>
      </c>
      <c r="E1964" s="118">
        <f t="shared" si="1401"/>
        <v>0</v>
      </c>
      <c r="F1964" s="404">
        <f t="shared" si="1337"/>
        <v>1.6370498000000001E-2</v>
      </c>
      <c r="G1964" s="404">
        <f t="shared" si="1338"/>
        <v>0</v>
      </c>
      <c r="H1964" s="404">
        <f t="shared" si="1340"/>
        <v>1.6370498000000001E-2</v>
      </c>
      <c r="I1964" s="404">
        <f>'F4.2'!Y391</f>
        <v>0</v>
      </c>
      <c r="J1964" s="404">
        <f>'F4.2'!AX391</f>
        <v>0</v>
      </c>
      <c r="K1964" s="405"/>
      <c r="L1964" s="405"/>
      <c r="M1964" s="404">
        <f t="shared" si="1335"/>
        <v>0</v>
      </c>
      <c r="N1964" s="404">
        <f t="shared" si="1341"/>
        <v>1.6370498000000001E-2</v>
      </c>
    </row>
    <row r="1965" spans="1:14" hidden="1" outlineLevel="1">
      <c r="A1965" s="68">
        <f t="shared" ref="A1965:E1965" si="1402">A1572</f>
        <v>158</v>
      </c>
      <c r="B1965" s="123" t="str">
        <f t="shared" si="1402"/>
        <v>Asset Recived From Project-U#8-Bus Ducts-10612</v>
      </c>
      <c r="C1965" s="53" t="str">
        <f t="shared" si="1402"/>
        <v>N.A.</v>
      </c>
      <c r="D1965" s="403" t="str">
        <f t="shared" si="1402"/>
        <v>-</v>
      </c>
      <c r="E1965" s="118">
        <f t="shared" si="1402"/>
        <v>0</v>
      </c>
      <c r="F1965" s="404">
        <f t="shared" si="1337"/>
        <v>1.2547599E-2</v>
      </c>
      <c r="G1965" s="404">
        <f t="shared" si="1338"/>
        <v>0</v>
      </c>
      <c r="H1965" s="404">
        <f t="shared" si="1340"/>
        <v>1.2547599E-2</v>
      </c>
      <c r="I1965" s="404">
        <f>'F4.2'!Y392</f>
        <v>0</v>
      </c>
      <c r="J1965" s="404">
        <f>'F4.2'!AX392</f>
        <v>0</v>
      </c>
      <c r="K1965" s="405"/>
      <c r="L1965" s="405"/>
      <c r="M1965" s="404">
        <f t="shared" si="1335"/>
        <v>0</v>
      </c>
      <c r="N1965" s="404">
        <f t="shared" si="1341"/>
        <v>1.2547599E-2</v>
      </c>
    </row>
    <row r="1966" spans="1:14" hidden="1" outlineLevel="1">
      <c r="A1966" s="68">
        <f t="shared" ref="A1966:E1966" si="1403">A1573</f>
        <v>159</v>
      </c>
      <c r="B1966" s="123" t="str">
        <f t="shared" si="1403"/>
        <v>Asset Recived From Project-U#8-Cable trays &amp; supports-10612</v>
      </c>
      <c r="C1966" s="53" t="str">
        <f t="shared" si="1403"/>
        <v>N.A.</v>
      </c>
      <c r="D1966" s="403" t="str">
        <f t="shared" si="1403"/>
        <v>-</v>
      </c>
      <c r="E1966" s="118">
        <f t="shared" si="1403"/>
        <v>0</v>
      </c>
      <c r="F1966" s="404">
        <f t="shared" si="1337"/>
        <v>3.6008699999999998E-4</v>
      </c>
      <c r="G1966" s="404">
        <f t="shared" si="1338"/>
        <v>0</v>
      </c>
      <c r="H1966" s="404">
        <f t="shared" si="1340"/>
        <v>3.6008699999999998E-4</v>
      </c>
      <c r="I1966" s="404">
        <f>'F4.2'!Y393</f>
        <v>0</v>
      </c>
      <c r="J1966" s="404">
        <f>'F4.2'!AX393</f>
        <v>0</v>
      </c>
      <c r="K1966" s="405"/>
      <c r="L1966" s="405"/>
      <c r="M1966" s="404">
        <f t="shared" ref="M1966:M1969" si="1404">SUM(J1966:L1966)</f>
        <v>0</v>
      </c>
      <c r="N1966" s="404">
        <f t="shared" si="1341"/>
        <v>3.6008699999999998E-4</v>
      </c>
    </row>
    <row r="1967" spans="1:14" hidden="1" outlineLevel="1">
      <c r="A1967" s="68">
        <f t="shared" ref="A1967:E1967" si="1405">A1574</f>
        <v>160</v>
      </c>
      <c r="B1967" s="123" t="str">
        <f t="shared" si="1405"/>
        <v>Project-U#8-PCR FURNITURE-10810</v>
      </c>
      <c r="C1967" s="53" t="str">
        <f t="shared" si="1405"/>
        <v>N.A.</v>
      </c>
      <c r="D1967" s="403" t="str">
        <f t="shared" si="1405"/>
        <v>-</v>
      </c>
      <c r="E1967" s="118">
        <f t="shared" si="1405"/>
        <v>0</v>
      </c>
      <c r="F1967" s="404">
        <f t="shared" ref="F1967:F1969" si="1406">F1574+I1574</f>
        <v>3.0684199999999999E-4</v>
      </c>
      <c r="G1967" s="404">
        <f t="shared" ref="G1967:G1969" si="1407">G1574+M1574</f>
        <v>0</v>
      </c>
      <c r="H1967" s="404">
        <f t="shared" si="1340"/>
        <v>3.0684199999999999E-4</v>
      </c>
      <c r="I1967" s="404">
        <f>'F4.2'!Y394</f>
        <v>0</v>
      </c>
      <c r="J1967" s="404">
        <f>'F4.2'!AX394</f>
        <v>0</v>
      </c>
      <c r="K1967" s="405"/>
      <c r="L1967" s="405"/>
      <c r="M1967" s="404">
        <f t="shared" si="1404"/>
        <v>0</v>
      </c>
      <c r="N1967" s="404">
        <f t="shared" si="1341"/>
        <v>3.0684199999999999E-4</v>
      </c>
    </row>
    <row r="1968" spans="1:14" hidden="1" outlineLevel="1">
      <c r="A1968" s="68">
        <f t="shared" ref="A1968:E1968" si="1408">A1575</f>
        <v>161</v>
      </c>
      <c r="B1968" s="123" t="str">
        <f t="shared" si="1408"/>
        <v>Project-U#8 Server Intel QUAD CORE 02No. HP Office Server</v>
      </c>
      <c r="C1968" s="53" t="str">
        <f t="shared" si="1408"/>
        <v>N.A.</v>
      </c>
      <c r="D1968" s="403" t="str">
        <f t="shared" si="1408"/>
        <v>-</v>
      </c>
      <c r="E1968" s="118">
        <f t="shared" si="1408"/>
        <v>0</v>
      </c>
      <c r="F1968" s="404">
        <f t="shared" si="1406"/>
        <v>0.11917999999999999</v>
      </c>
      <c r="G1968" s="404">
        <f t="shared" si="1407"/>
        <v>0.11917999999999999</v>
      </c>
      <c r="H1968" s="404">
        <f t="shared" ref="H1968:H1969" si="1409">F1968-G1968</f>
        <v>0</v>
      </c>
      <c r="I1968" s="404">
        <f>'F4.2'!Y395</f>
        <v>0</v>
      </c>
      <c r="J1968" s="404">
        <f>'F4.2'!AX395</f>
        <v>0</v>
      </c>
      <c r="K1968" s="405"/>
      <c r="L1968" s="405"/>
      <c r="M1968" s="404">
        <f t="shared" si="1404"/>
        <v>0</v>
      </c>
      <c r="N1968" s="404">
        <f t="shared" ref="N1968:N1969" si="1410">H1968+I1968-M1968</f>
        <v>0</v>
      </c>
    </row>
    <row r="1969" spans="1:14" ht="30.75" hidden="1" outlineLevel="1" thickBot="1">
      <c r="A1969" s="68">
        <f t="shared" ref="A1969:E1969" si="1411">A1576</f>
        <v>162</v>
      </c>
      <c r="B1969" s="123" t="str">
        <f t="shared" si="1411"/>
        <v>Supply Erection testing and commissining of 1000 m3 ETP Civil works</v>
      </c>
      <c r="C1969" s="53" t="str">
        <f t="shared" si="1411"/>
        <v>N.A.</v>
      </c>
      <c r="D1969" s="403" t="str">
        <f t="shared" si="1411"/>
        <v>-</v>
      </c>
      <c r="E1969" s="118">
        <f t="shared" si="1411"/>
        <v>0</v>
      </c>
      <c r="F1969" s="404">
        <f t="shared" si="1406"/>
        <v>0.68323680199999992</v>
      </c>
      <c r="G1969" s="404">
        <f t="shared" si="1407"/>
        <v>0.68323680199999992</v>
      </c>
      <c r="H1969" s="404">
        <f t="shared" si="1409"/>
        <v>0</v>
      </c>
      <c r="I1969" s="404">
        <f>'F4.2'!Y396</f>
        <v>0</v>
      </c>
      <c r="J1969" s="404">
        <f>'F4.2'!AX396</f>
        <v>0</v>
      </c>
      <c r="K1969" s="405"/>
      <c r="L1969" s="405"/>
      <c r="M1969" s="404">
        <f t="shared" si="1404"/>
        <v>0</v>
      </c>
      <c r="N1969" s="404">
        <f t="shared" si="1410"/>
        <v>0</v>
      </c>
    </row>
    <row r="1970" spans="1:14" ht="15.75" collapsed="1" thickBot="1">
      <c r="A1970" s="139"/>
      <c r="B1970" s="140" t="s">
        <v>501</v>
      </c>
      <c r="C1970" s="139"/>
      <c r="D1970" s="47"/>
      <c r="E1970" s="140"/>
      <c r="F1970" s="25">
        <f>SUM(F1583:F1969)</f>
        <v>469.4535451510003</v>
      </c>
      <c r="G1970" s="25">
        <f t="shared" ref="G1970:N1970" si="1412">SUM(G1583:G1969)</f>
        <v>467.73262843099997</v>
      </c>
      <c r="H1970" s="25">
        <f t="shared" si="1412"/>
        <v>1.720916719999988</v>
      </c>
      <c r="I1970" s="25">
        <f t="shared" si="1412"/>
        <v>195.37</v>
      </c>
      <c r="J1970" s="25">
        <f t="shared" si="1412"/>
        <v>203.37</v>
      </c>
      <c r="K1970" s="25">
        <f t="shared" si="1412"/>
        <v>0</v>
      </c>
      <c r="L1970" s="25">
        <f t="shared" si="1412"/>
        <v>0</v>
      </c>
      <c r="M1970" s="25">
        <f t="shared" si="1412"/>
        <v>203.37</v>
      </c>
      <c r="N1970" s="25">
        <f t="shared" si="1412"/>
        <v>-6.279083280000016</v>
      </c>
    </row>
    <row r="1971" spans="1:14">
      <c r="F1971" s="402"/>
      <c r="G1971" s="402"/>
      <c r="H1971" s="402"/>
      <c r="I1971" s="402"/>
      <c r="J1971" s="402"/>
      <c r="K1971" s="402"/>
      <c r="L1971" s="402"/>
      <c r="M1971" s="402"/>
      <c r="N1971" s="402"/>
    </row>
    <row r="1972" spans="1:14" s="1" customFormat="1" ht="15.75" thickBot="1">
      <c r="A1972" s="16"/>
      <c r="B1972" s="17" t="s">
        <v>561</v>
      </c>
      <c r="C1972" s="46"/>
      <c r="D1972" s="47"/>
      <c r="E1972" s="46"/>
      <c r="F1972" s="17"/>
      <c r="G1972" s="17"/>
      <c r="H1972" s="17"/>
      <c r="I1972" s="17"/>
      <c r="J1972" s="17"/>
      <c r="K1972" s="17"/>
      <c r="L1972" s="17"/>
      <c r="M1972" s="17"/>
      <c r="N1972" s="17"/>
    </row>
    <row r="1973" spans="1:14" hidden="1" outlineLevel="1">
      <c r="A1973" s="48">
        <f t="shared" ref="A1973:B1973" si="1413">A1580</f>
        <v>0</v>
      </c>
      <c r="B1973" s="24" t="str">
        <f t="shared" si="1413"/>
        <v>Add Cap (As per 296 of 2019)</v>
      </c>
      <c r="C1973" s="49"/>
      <c r="D1973" s="51"/>
      <c r="E1973" s="52"/>
      <c r="F1973" s="404"/>
      <c r="G1973" s="404"/>
      <c r="H1973" s="404"/>
      <c r="I1973" s="404"/>
      <c r="J1973" s="404"/>
      <c r="K1973" s="405"/>
      <c r="L1973" s="405"/>
      <c r="M1973" s="404"/>
      <c r="N1973" s="404"/>
    </row>
    <row r="1974" spans="1:14" s="2" customFormat="1" ht="18.75" hidden="1" outlineLevel="1">
      <c r="A1974" s="224" t="str">
        <f t="shared" ref="A1974:E1974" si="1414">A1581</f>
        <v>A</v>
      </c>
      <c r="B1974" s="64" t="str">
        <f t="shared" si="1414"/>
        <v xml:space="preserve">Initial spares </v>
      </c>
      <c r="C1974" s="185" t="str">
        <f t="shared" si="1414"/>
        <v>Add Cap (As per 296 of 2019)</v>
      </c>
      <c r="D1974" s="183" t="str">
        <f t="shared" si="1414"/>
        <v>-</v>
      </c>
      <c r="E1974" s="55">
        <f t="shared" si="1414"/>
        <v>0</v>
      </c>
      <c r="F1974" s="404"/>
      <c r="G1974" s="404"/>
      <c r="H1974" s="404"/>
      <c r="I1974" s="404"/>
      <c r="J1974" s="404"/>
      <c r="K1974" s="405"/>
      <c r="L1974" s="405"/>
      <c r="M1974" s="404"/>
      <c r="N1974" s="404"/>
    </row>
    <row r="1975" spans="1:14" ht="15.75" hidden="1" outlineLevel="1">
      <c r="A1975" s="205">
        <f t="shared" ref="A1975:E1975" si="1415">A1582</f>
        <v>1</v>
      </c>
      <c r="B1975" s="206" t="str">
        <f t="shared" si="1415"/>
        <v>Boiler and Auxiliaries</v>
      </c>
      <c r="C1975" s="208" t="str">
        <f t="shared" si="1415"/>
        <v>Add Cap (As per 296 of 2019)</v>
      </c>
      <c r="D1975" s="210" t="str">
        <f t="shared" si="1415"/>
        <v>-</v>
      </c>
      <c r="E1975" s="204">
        <f t="shared" si="1415"/>
        <v>7.2</v>
      </c>
      <c r="F1975" s="404"/>
      <c r="G1975" s="404"/>
      <c r="H1975" s="404"/>
      <c r="I1975" s="404"/>
      <c r="J1975" s="404"/>
      <c r="K1975" s="405"/>
      <c r="L1975" s="405"/>
      <c r="M1975" s="404"/>
      <c r="N1975" s="404"/>
    </row>
    <row r="1976" spans="1:14" ht="31.5" hidden="1" outlineLevel="1">
      <c r="A1976" s="53">
        <f t="shared" ref="A1976:E1976" si="1416">A1583</f>
        <v>1</v>
      </c>
      <c r="B1976" s="264" t="str">
        <f t="shared" si="1416"/>
        <v>Procurement of Coal Mill XRP-903 Gear Box Type KMP-280 Spares of Unit # 8 at BM-NPTPS Parli-Vaijnath</v>
      </c>
      <c r="C1976" s="185" t="str">
        <f t="shared" si="1416"/>
        <v>Add Cap (As per 296 of 2019)</v>
      </c>
      <c r="D1976" s="183" t="str">
        <f t="shared" si="1416"/>
        <v>-</v>
      </c>
      <c r="E1976" s="63">
        <f t="shared" si="1416"/>
        <v>0</v>
      </c>
      <c r="F1976" s="404">
        <f t="shared" ref="F1976:F2039" si="1417">F1583+I1583</f>
        <v>1.35</v>
      </c>
      <c r="G1976" s="404">
        <f t="shared" ref="G1976:G2039" si="1418">G1583+M1583</f>
        <v>1.35</v>
      </c>
      <c r="H1976" s="404">
        <f t="shared" ref="H1976:H2039" si="1419">F1976-G1976</f>
        <v>0</v>
      </c>
      <c r="I1976" s="404">
        <f>'F4.2'!Z10</f>
        <v>0</v>
      </c>
      <c r="J1976" s="404">
        <f>'F4.2'!AY10</f>
        <v>0</v>
      </c>
      <c r="K1976" s="405"/>
      <c r="L1976" s="405"/>
      <c r="M1976" s="404">
        <f t="shared" ref="M1976:M2039" si="1420">SUM(J1976:L1976)</f>
        <v>0</v>
      </c>
      <c r="N1976" s="404">
        <f t="shared" ref="N1976:N2039" si="1421">H1976+I1976-M1976</f>
        <v>0</v>
      </c>
    </row>
    <row r="1977" spans="1:14" ht="31.5" hidden="1" outlineLevel="1">
      <c r="A1977" s="53">
        <f t="shared" ref="A1977:E1977" si="1422">A1584</f>
        <v>2</v>
      </c>
      <c r="B1977" s="264" t="str">
        <f t="shared" si="1422"/>
        <v>Supply of Labyrinth Seal Rings with replaceable Inner liners for Coal Mill XRP-903 required for BM Unit-8, NPTPS, Parli-V.</v>
      </c>
      <c r="C1977" s="185" t="str">
        <f t="shared" si="1422"/>
        <v>Add Cap (As per 296 of 2019)</v>
      </c>
      <c r="D1977" s="183" t="str">
        <f t="shared" si="1422"/>
        <v>-</v>
      </c>
      <c r="E1977" s="63">
        <f t="shared" si="1422"/>
        <v>0</v>
      </c>
      <c r="F1977" s="404">
        <f t="shared" si="1417"/>
        <v>0.33134400000000003</v>
      </c>
      <c r="G1977" s="404">
        <f t="shared" si="1418"/>
        <v>0.33134400000000003</v>
      </c>
      <c r="H1977" s="404">
        <f t="shared" si="1419"/>
        <v>0</v>
      </c>
      <c r="I1977" s="404">
        <f>'F4.2'!Z11</f>
        <v>0</v>
      </c>
      <c r="J1977" s="404">
        <f>'F4.2'!AY11</f>
        <v>0</v>
      </c>
      <c r="K1977" s="405"/>
      <c r="L1977" s="405"/>
      <c r="M1977" s="404">
        <f t="shared" si="1420"/>
        <v>0</v>
      </c>
      <c r="N1977" s="404">
        <f t="shared" si="1421"/>
        <v>0</v>
      </c>
    </row>
    <row r="1978" spans="1:14" ht="31.5" hidden="1" outlineLevel="1">
      <c r="A1978" s="53">
        <f t="shared" ref="A1978:E1978" si="1423">A1585</f>
        <v>3</v>
      </c>
      <c r="B1978" s="264" t="str">
        <f t="shared" si="1423"/>
        <v>Supply and Installation of coal mill  liners(weld overlay) of XRP-903 Coal Mill in BM U-8, NPTPS,Parli-V.</v>
      </c>
      <c r="C1978" s="185" t="str">
        <f t="shared" si="1423"/>
        <v>Add Cap (As per 296 of 2019)</v>
      </c>
      <c r="D1978" s="183" t="str">
        <f t="shared" si="1423"/>
        <v>-</v>
      </c>
      <c r="E1978" s="63">
        <f t="shared" si="1423"/>
        <v>0</v>
      </c>
      <c r="F1978" s="404">
        <f t="shared" si="1417"/>
        <v>0.33134400000000003</v>
      </c>
      <c r="G1978" s="404">
        <f t="shared" si="1418"/>
        <v>0.33134400000000003</v>
      </c>
      <c r="H1978" s="404">
        <f t="shared" si="1419"/>
        <v>0</v>
      </c>
      <c r="I1978" s="404">
        <f>'F4.2'!Z12</f>
        <v>0</v>
      </c>
      <c r="J1978" s="404">
        <f>'F4.2'!AY12</f>
        <v>0</v>
      </c>
      <c r="K1978" s="405"/>
      <c r="L1978" s="405"/>
      <c r="M1978" s="404">
        <f t="shared" si="1420"/>
        <v>0</v>
      </c>
      <c r="N1978" s="404">
        <f t="shared" si="1421"/>
        <v>0</v>
      </c>
    </row>
    <row r="1979" spans="1:14" ht="31.5" hidden="1" outlineLevel="1">
      <c r="A1979" s="53">
        <f t="shared" ref="A1979:E1979" si="1424">A1586</f>
        <v>4</v>
      </c>
      <c r="B1979" s="230" t="str">
        <f t="shared" si="1424"/>
        <v>Procurement of Coal Mill XRP-903 Bowl &amp; Bowl Hub of Unit # 8 at BM-NPTPS Parli-Vaijnath</v>
      </c>
      <c r="C1979" s="185" t="str">
        <f t="shared" si="1424"/>
        <v>Add Cap (As per 296 of 2019)</v>
      </c>
      <c r="D1979" s="183" t="str">
        <f t="shared" si="1424"/>
        <v>-</v>
      </c>
      <c r="E1979" s="63">
        <f t="shared" si="1424"/>
        <v>0</v>
      </c>
      <c r="F1979" s="404">
        <f t="shared" si="1417"/>
        <v>0.73326380000000002</v>
      </c>
      <c r="G1979" s="404">
        <f t="shared" si="1418"/>
        <v>0.73326380000000002</v>
      </c>
      <c r="H1979" s="404">
        <f t="shared" si="1419"/>
        <v>0</v>
      </c>
      <c r="I1979" s="404">
        <f>'F4.2'!Z13</f>
        <v>0</v>
      </c>
      <c r="J1979" s="404">
        <f>'F4.2'!AY13</f>
        <v>0</v>
      </c>
      <c r="K1979" s="405"/>
      <c r="L1979" s="405"/>
      <c r="M1979" s="404">
        <f t="shared" si="1420"/>
        <v>0</v>
      </c>
      <c r="N1979" s="404">
        <f t="shared" si="1421"/>
        <v>0</v>
      </c>
    </row>
    <row r="1980" spans="1:14" s="2" customFormat="1" ht="15.75" hidden="1" outlineLevel="1">
      <c r="A1980" s="53">
        <f t="shared" ref="A1980:E1980" si="1425">A1587</f>
        <v>5</v>
      </c>
      <c r="B1980" s="264" t="str">
        <f t="shared" si="1425"/>
        <v>Supply of impeller assembly for ID fan</v>
      </c>
      <c r="C1980" s="185" t="str">
        <f t="shared" si="1425"/>
        <v>Add Cap (As per 296 of 2019)</v>
      </c>
      <c r="D1980" s="183" t="str">
        <f t="shared" si="1425"/>
        <v>-</v>
      </c>
      <c r="E1980" s="66">
        <f t="shared" si="1425"/>
        <v>0</v>
      </c>
      <c r="F1980" s="404">
        <f t="shared" si="1417"/>
        <v>0.52329999999999999</v>
      </c>
      <c r="G1980" s="404">
        <f t="shared" si="1418"/>
        <v>0.52329999999999999</v>
      </c>
      <c r="H1980" s="404">
        <f t="shared" si="1419"/>
        <v>0</v>
      </c>
      <c r="I1980" s="404">
        <f>'F4.2'!Z14</f>
        <v>0</v>
      </c>
      <c r="J1980" s="404">
        <f>'F4.2'!AY14</f>
        <v>0</v>
      </c>
      <c r="K1980" s="405"/>
      <c r="L1980" s="405"/>
      <c r="M1980" s="404">
        <f t="shared" si="1420"/>
        <v>0</v>
      </c>
      <c r="N1980" s="404">
        <f t="shared" si="1421"/>
        <v>0</v>
      </c>
    </row>
    <row r="1981" spans="1:14" ht="31.5" hidden="1" outlineLevel="1">
      <c r="A1981" s="53">
        <f t="shared" ref="A1981:E1981" si="1426">A1588</f>
        <v>6</v>
      </c>
      <c r="B1981" s="230" t="str">
        <f t="shared" si="1426"/>
        <v>Procurement of Primary Air Fan &amp; Forced Draught Fan Drive Coupling on OEM basis required at BM U-8, NPTPS, Parli-V</v>
      </c>
      <c r="C1981" s="185" t="str">
        <f t="shared" si="1426"/>
        <v>Add Cap (As per 296 of 2019)</v>
      </c>
      <c r="D1981" s="183" t="str">
        <f t="shared" si="1426"/>
        <v>-</v>
      </c>
      <c r="E1981" s="66">
        <f t="shared" si="1426"/>
        <v>0</v>
      </c>
      <c r="F1981" s="404">
        <f t="shared" si="1417"/>
        <v>0.19409999999999999</v>
      </c>
      <c r="G1981" s="404">
        <f t="shared" si="1418"/>
        <v>0.19409999999999999</v>
      </c>
      <c r="H1981" s="404">
        <f t="shared" si="1419"/>
        <v>0</v>
      </c>
      <c r="I1981" s="404">
        <f>'F4.2'!Z15</f>
        <v>0</v>
      </c>
      <c r="J1981" s="404">
        <f>'F4.2'!AY15</f>
        <v>0</v>
      </c>
      <c r="K1981" s="405"/>
      <c r="L1981" s="405"/>
      <c r="M1981" s="404">
        <f t="shared" si="1420"/>
        <v>0</v>
      </c>
      <c r="N1981" s="404">
        <f t="shared" si="1421"/>
        <v>0</v>
      </c>
    </row>
    <row r="1982" spans="1:14" ht="47.25" hidden="1" outlineLevel="1">
      <c r="A1982" s="53">
        <f t="shared" ref="A1982:E1982" si="1427">A1589</f>
        <v>7</v>
      </c>
      <c r="B1982" s="230" t="str">
        <f t="shared" si="1427"/>
        <v>Procurement of  Primary Air Fan PAF 17/11.8-2 Hydraulic Adjustment Device on OEM basis required at BM U-8 NPTPS Parli-V</v>
      </c>
      <c r="C1982" s="185" t="str">
        <f t="shared" si="1427"/>
        <v>Add Cap (As per 296 of 2019)</v>
      </c>
      <c r="D1982" s="183" t="str">
        <f t="shared" si="1427"/>
        <v>-</v>
      </c>
      <c r="E1982" s="67">
        <f t="shared" si="1427"/>
        <v>0</v>
      </c>
      <c r="F1982" s="404">
        <f t="shared" si="1417"/>
        <v>0.53521083000000003</v>
      </c>
      <c r="G1982" s="404">
        <f t="shared" si="1418"/>
        <v>0.53521083000000003</v>
      </c>
      <c r="H1982" s="404">
        <f t="shared" si="1419"/>
        <v>0</v>
      </c>
      <c r="I1982" s="404">
        <f>'F4.2'!Z16</f>
        <v>0</v>
      </c>
      <c r="J1982" s="404">
        <f>'F4.2'!AY16</f>
        <v>0</v>
      </c>
      <c r="K1982" s="405"/>
      <c r="L1982" s="405"/>
      <c r="M1982" s="404">
        <f t="shared" si="1420"/>
        <v>0</v>
      </c>
      <c r="N1982" s="404">
        <f t="shared" si="1421"/>
        <v>0</v>
      </c>
    </row>
    <row r="1983" spans="1:14" ht="31.5" hidden="1" outlineLevel="1">
      <c r="A1983" s="53">
        <f t="shared" ref="A1983:E1983" si="1428">A1590</f>
        <v>8</v>
      </c>
      <c r="B1983" s="230" t="str">
        <f t="shared" si="1428"/>
        <v>Proc of spares for fabric expansion joints required at BM U-8, NPTPS, Parli-V.</v>
      </c>
      <c r="C1983" s="185" t="str">
        <f t="shared" si="1428"/>
        <v>Add Cap (As per 296 of 2019)</v>
      </c>
      <c r="D1983" s="183" t="str">
        <f t="shared" si="1428"/>
        <v>-</v>
      </c>
      <c r="E1983" s="66">
        <f t="shared" si="1428"/>
        <v>0</v>
      </c>
      <c r="F1983" s="404">
        <f t="shared" si="1417"/>
        <v>0.56971689999999997</v>
      </c>
      <c r="G1983" s="404">
        <f t="shared" si="1418"/>
        <v>0.56971689999999997</v>
      </c>
      <c r="H1983" s="404">
        <f t="shared" si="1419"/>
        <v>0</v>
      </c>
      <c r="I1983" s="404">
        <f>'F4.2'!Z17</f>
        <v>0</v>
      </c>
      <c r="J1983" s="404">
        <f>'F4.2'!AY17</f>
        <v>0</v>
      </c>
      <c r="K1983" s="405"/>
      <c r="L1983" s="405"/>
      <c r="M1983" s="404">
        <f t="shared" si="1420"/>
        <v>0</v>
      </c>
      <c r="N1983" s="404">
        <f t="shared" si="1421"/>
        <v>0</v>
      </c>
    </row>
    <row r="1984" spans="1:14" ht="31.5" hidden="1" outlineLevel="1">
      <c r="A1984" s="53">
        <f t="shared" ref="A1984:E1984" si="1429">A1591</f>
        <v>9</v>
      </c>
      <c r="B1984" s="230" t="str">
        <f t="shared" si="1429"/>
        <v>Proc of separator body and seperator top spares for coal mill XRP-903 at BM U-8, NPTPS Parli-V.</v>
      </c>
      <c r="C1984" s="185" t="str">
        <f t="shared" si="1429"/>
        <v>Add Cap (As per 296 of 2019)</v>
      </c>
      <c r="D1984" s="183" t="str">
        <f t="shared" si="1429"/>
        <v>-</v>
      </c>
      <c r="E1984" s="66">
        <f t="shared" si="1429"/>
        <v>0</v>
      </c>
      <c r="F1984" s="404">
        <f t="shared" si="1417"/>
        <v>0.42568995599999998</v>
      </c>
      <c r="G1984" s="404">
        <f t="shared" si="1418"/>
        <v>0.42568995599999998</v>
      </c>
      <c r="H1984" s="404">
        <f t="shared" si="1419"/>
        <v>0</v>
      </c>
      <c r="I1984" s="404">
        <f>'F4.2'!Z18</f>
        <v>0</v>
      </c>
      <c r="J1984" s="404">
        <f>'F4.2'!AY18</f>
        <v>0</v>
      </c>
      <c r="K1984" s="405"/>
      <c r="L1984" s="405"/>
      <c r="M1984" s="404">
        <f t="shared" si="1420"/>
        <v>0</v>
      </c>
      <c r="N1984" s="404">
        <f t="shared" si="1421"/>
        <v>0</v>
      </c>
    </row>
    <row r="1985" spans="1:14" ht="31.5" hidden="1" outlineLevel="1">
      <c r="A1985" s="53">
        <f t="shared" ref="A1985:E1985" si="1430">A1592</f>
        <v>10</v>
      </c>
      <c r="B1985" s="230" t="str">
        <f t="shared" si="1430"/>
        <v>Proc of scrapper area &amp; reject system spares for coal mill XRP-903 at BM U-8, NPTPS Parli-V.</v>
      </c>
      <c r="C1985" s="185" t="str">
        <f t="shared" si="1430"/>
        <v>Add Cap (As per 296 of 2019)</v>
      </c>
      <c r="D1985" s="183" t="str">
        <f t="shared" si="1430"/>
        <v>-</v>
      </c>
      <c r="E1985" s="66">
        <f t="shared" si="1430"/>
        <v>0</v>
      </c>
      <c r="F1985" s="404">
        <f t="shared" si="1417"/>
        <v>0.27832896000000001</v>
      </c>
      <c r="G1985" s="404">
        <f t="shared" si="1418"/>
        <v>0.27832896000000001</v>
      </c>
      <c r="H1985" s="404">
        <f t="shared" si="1419"/>
        <v>0</v>
      </c>
      <c r="I1985" s="404">
        <f>'F4.2'!Z19</f>
        <v>0</v>
      </c>
      <c r="J1985" s="404">
        <f>'F4.2'!AY19</f>
        <v>0</v>
      </c>
      <c r="K1985" s="405"/>
      <c r="L1985" s="405"/>
      <c r="M1985" s="404">
        <f t="shared" si="1420"/>
        <v>0</v>
      </c>
      <c r="N1985" s="404">
        <f t="shared" si="1421"/>
        <v>0</v>
      </c>
    </row>
    <row r="1986" spans="1:14" ht="15.75" hidden="1" outlineLevel="1">
      <c r="A1986" s="53">
        <f t="shared" ref="A1986:E1986" si="1431">A1593</f>
        <v>11</v>
      </c>
      <c r="B1986" s="230" t="str">
        <f t="shared" si="1431"/>
        <v>Proc of seal air fan spares at BM-8 NPTPS, Parli-V.</v>
      </c>
      <c r="C1986" s="185" t="str">
        <f t="shared" si="1431"/>
        <v>Add Cap (As per 296 of 2019)</v>
      </c>
      <c r="D1986" s="183" t="str">
        <f t="shared" si="1431"/>
        <v>-</v>
      </c>
      <c r="E1986" s="67">
        <f t="shared" si="1431"/>
        <v>0</v>
      </c>
      <c r="F1986" s="404">
        <f t="shared" si="1417"/>
        <v>0.26431690000000002</v>
      </c>
      <c r="G1986" s="404">
        <f t="shared" si="1418"/>
        <v>0.26431690000000002</v>
      </c>
      <c r="H1986" s="404">
        <f t="shared" si="1419"/>
        <v>0</v>
      </c>
      <c r="I1986" s="404">
        <f>'F4.2'!Z20</f>
        <v>0</v>
      </c>
      <c r="J1986" s="404">
        <f>'F4.2'!AY20</f>
        <v>0</v>
      </c>
      <c r="K1986" s="405"/>
      <c r="L1986" s="405"/>
      <c r="M1986" s="404">
        <f t="shared" si="1420"/>
        <v>0</v>
      </c>
      <c r="N1986" s="404">
        <f t="shared" si="1421"/>
        <v>0</v>
      </c>
    </row>
    <row r="1987" spans="1:14" ht="31.5" hidden="1" outlineLevel="1">
      <c r="A1987" s="53">
        <f t="shared" ref="A1987:E1987" si="1432">A1594</f>
        <v>12</v>
      </c>
      <c r="B1987" s="230" t="str">
        <f t="shared" si="1432"/>
        <v>Procurement of  FD Fan Type FAF 17/9.5-1 Drive Coupling required at BM U-8 NPTPS Parli-V</v>
      </c>
      <c r="C1987" s="185" t="str">
        <f t="shared" si="1432"/>
        <v>Add Cap (As per 296 of 2019)</v>
      </c>
      <c r="D1987" s="183" t="str">
        <f t="shared" si="1432"/>
        <v>-</v>
      </c>
      <c r="E1987" s="66">
        <f t="shared" si="1432"/>
        <v>0</v>
      </c>
      <c r="F1987" s="404">
        <f t="shared" si="1417"/>
        <v>0</v>
      </c>
      <c r="G1987" s="404">
        <f t="shared" si="1418"/>
        <v>0</v>
      </c>
      <c r="H1987" s="404">
        <f t="shared" si="1419"/>
        <v>0</v>
      </c>
      <c r="I1987" s="404">
        <f>'F4.2'!Z21</f>
        <v>0</v>
      </c>
      <c r="J1987" s="404">
        <f>'F4.2'!AY21</f>
        <v>0</v>
      </c>
      <c r="K1987" s="405"/>
      <c r="L1987" s="405"/>
      <c r="M1987" s="404">
        <f t="shared" si="1420"/>
        <v>0</v>
      </c>
      <c r="N1987" s="404">
        <f t="shared" si="1421"/>
        <v>0</v>
      </c>
    </row>
    <row r="1988" spans="1:14" ht="31.5" hidden="1" outlineLevel="1">
      <c r="A1988" s="53">
        <f t="shared" ref="A1988:E1988" si="1433">A1595</f>
        <v>13</v>
      </c>
      <c r="B1988" s="230" t="str">
        <f t="shared" si="1433"/>
        <v>Procurement of complete planatary gear box-KMP -280/300 for coal mill XRP-903 at BM U-8 NPTPS Parli-V</v>
      </c>
      <c r="C1988" s="185" t="str">
        <f t="shared" si="1433"/>
        <v>Add Cap (As per 296 of 2019)</v>
      </c>
      <c r="D1988" s="183" t="str">
        <f t="shared" si="1433"/>
        <v>-</v>
      </c>
      <c r="E1988" s="66">
        <f t="shared" si="1433"/>
        <v>0</v>
      </c>
      <c r="F1988" s="404">
        <f t="shared" si="1417"/>
        <v>0</v>
      </c>
      <c r="G1988" s="404">
        <f t="shared" si="1418"/>
        <v>0</v>
      </c>
      <c r="H1988" s="404">
        <f t="shared" si="1419"/>
        <v>0</v>
      </c>
      <c r="I1988" s="404">
        <f>'F4.2'!Z22</f>
        <v>0</v>
      </c>
      <c r="J1988" s="404">
        <f>'F4.2'!AY22</f>
        <v>0</v>
      </c>
      <c r="K1988" s="405"/>
      <c r="L1988" s="405"/>
      <c r="M1988" s="404">
        <f t="shared" si="1420"/>
        <v>0</v>
      </c>
      <c r="N1988" s="404">
        <f t="shared" si="1421"/>
        <v>0</v>
      </c>
    </row>
    <row r="1989" spans="1:14" s="2" customFormat="1" ht="15.75" hidden="1" outlineLevel="1">
      <c r="A1989" s="205">
        <f t="shared" ref="A1989:E1989" si="1434">A1596</f>
        <v>2</v>
      </c>
      <c r="B1989" s="206" t="str">
        <f t="shared" si="1434"/>
        <v>Turbine and Auxiliaries</v>
      </c>
      <c r="C1989" s="208" t="str">
        <f t="shared" si="1434"/>
        <v>Add Cap (As per 296 of 2019)</v>
      </c>
      <c r="D1989" s="210" t="str">
        <f t="shared" si="1434"/>
        <v>-</v>
      </c>
      <c r="E1989" s="204">
        <f t="shared" si="1434"/>
        <v>4.3</v>
      </c>
      <c r="F1989" s="404">
        <f t="shared" si="1417"/>
        <v>0</v>
      </c>
      <c r="G1989" s="404">
        <f t="shared" si="1418"/>
        <v>0</v>
      </c>
      <c r="H1989" s="404">
        <f t="shared" si="1419"/>
        <v>0</v>
      </c>
      <c r="I1989" s="404">
        <f>'F4.2'!Z23</f>
        <v>0</v>
      </c>
      <c r="J1989" s="404">
        <f>'F4.2'!AY23</f>
        <v>0</v>
      </c>
      <c r="K1989" s="405"/>
      <c r="L1989" s="405"/>
      <c r="M1989" s="404">
        <f t="shared" si="1420"/>
        <v>0</v>
      </c>
      <c r="N1989" s="404">
        <f t="shared" si="1421"/>
        <v>0</v>
      </c>
    </row>
    <row r="1990" spans="1:14" ht="47.25" hidden="1" outlineLevel="1">
      <c r="A1990" s="68">
        <f t="shared" ref="A1990:E1990" si="1435">A1597</f>
        <v>1</v>
      </c>
      <c r="B1990" s="230" t="str">
        <f t="shared" si="1435"/>
        <v>Procurement of spares for Equipment Cooling Water Pumps (Make-FLOWMORE) of model FIG-5824 (SG Side) and FIG-5822 (TG side) at Unit-8 NPTPS Parli-V</v>
      </c>
      <c r="C1990" s="185" t="str">
        <f t="shared" si="1435"/>
        <v>Add Cap (As per 296 of 2019)</v>
      </c>
      <c r="D1990" s="183" t="str">
        <f t="shared" si="1435"/>
        <v>-</v>
      </c>
      <c r="E1990" s="66">
        <f t="shared" si="1435"/>
        <v>0</v>
      </c>
      <c r="F1990" s="404">
        <f t="shared" si="1417"/>
        <v>0.51811829399999998</v>
      </c>
      <c r="G1990" s="404">
        <f t="shared" si="1418"/>
        <v>0.51811829399999998</v>
      </c>
      <c r="H1990" s="404">
        <f t="shared" si="1419"/>
        <v>0</v>
      </c>
      <c r="I1990" s="404">
        <f>'F4.2'!Z24</f>
        <v>0</v>
      </c>
      <c r="J1990" s="404">
        <f>'F4.2'!AY24</f>
        <v>0</v>
      </c>
      <c r="K1990" s="405"/>
      <c r="L1990" s="405"/>
      <c r="M1990" s="404">
        <f t="shared" si="1420"/>
        <v>0</v>
      </c>
      <c r="N1990" s="404">
        <f t="shared" si="1421"/>
        <v>0</v>
      </c>
    </row>
    <row r="1991" spans="1:14" ht="31.5" hidden="1" outlineLevel="1">
      <c r="A1991" s="68">
        <f t="shared" ref="A1991:E1991" si="1436">A1598</f>
        <v>2</v>
      </c>
      <c r="B1991" s="230" t="str">
        <f t="shared" si="1436"/>
        <v>Supply of spars for recovery &amp; FF Pumps along with work  at U#8</v>
      </c>
      <c r="C1991" s="185" t="str">
        <f t="shared" si="1436"/>
        <v>Add Cap (As per 296 of 2019)</v>
      </c>
      <c r="D1991" s="183" t="str">
        <f t="shared" si="1436"/>
        <v>-</v>
      </c>
      <c r="E1991" s="67">
        <f t="shared" si="1436"/>
        <v>0</v>
      </c>
      <c r="F1991" s="404">
        <f t="shared" si="1417"/>
        <v>0.37712800000000002</v>
      </c>
      <c r="G1991" s="404">
        <f t="shared" si="1418"/>
        <v>0.37712800000000002</v>
      </c>
      <c r="H1991" s="404">
        <f t="shared" si="1419"/>
        <v>0</v>
      </c>
      <c r="I1991" s="404">
        <f>'F4.2'!Z25</f>
        <v>0</v>
      </c>
      <c r="J1991" s="404">
        <f>'F4.2'!AY25</f>
        <v>0</v>
      </c>
      <c r="K1991" s="405"/>
      <c r="L1991" s="405"/>
      <c r="M1991" s="404">
        <f t="shared" si="1420"/>
        <v>0</v>
      </c>
      <c r="N1991" s="404">
        <f t="shared" si="1421"/>
        <v>0</v>
      </c>
    </row>
    <row r="1992" spans="1:14" ht="15.75" hidden="1" outlineLevel="1">
      <c r="A1992" s="68">
        <f t="shared" ref="A1992:E1992" si="1437">A1599</f>
        <v>3</v>
      </c>
      <c r="B1992" s="230" t="str">
        <f t="shared" si="1437"/>
        <v>Supply of seal oil vacuum pump  in unit 08</v>
      </c>
      <c r="C1992" s="185" t="str">
        <f t="shared" si="1437"/>
        <v>Add Cap (As per 296 of 2019)</v>
      </c>
      <c r="D1992" s="183" t="str">
        <f t="shared" si="1437"/>
        <v>-</v>
      </c>
      <c r="E1992" s="66">
        <f t="shared" si="1437"/>
        <v>0</v>
      </c>
      <c r="F1992" s="404">
        <f t="shared" si="1417"/>
        <v>0.27501740000000002</v>
      </c>
      <c r="G1992" s="404">
        <f t="shared" si="1418"/>
        <v>0.27501740000000002</v>
      </c>
      <c r="H1992" s="404">
        <f t="shared" si="1419"/>
        <v>0</v>
      </c>
      <c r="I1992" s="404">
        <f>'F4.2'!Z26</f>
        <v>0</v>
      </c>
      <c r="J1992" s="404">
        <f>'F4.2'!AY26</f>
        <v>0</v>
      </c>
      <c r="K1992" s="405"/>
      <c r="L1992" s="405"/>
      <c r="M1992" s="404">
        <f t="shared" si="1420"/>
        <v>0</v>
      </c>
      <c r="N1992" s="404">
        <f t="shared" si="1421"/>
        <v>0</v>
      </c>
    </row>
    <row r="1993" spans="1:14" s="2" customFormat="1" ht="47.25" hidden="1" outlineLevel="1">
      <c r="A1993" s="68">
        <f t="shared" ref="A1993:E1993" si="1438">A1600</f>
        <v>4</v>
      </c>
      <c r="B1993" s="230" t="str">
        <f t="shared" si="1438"/>
        <v>Procurement of AC pressure pipes (235MM OD, 200MM ID, 4.5M Length) for NDCT hot spray water distribution system in Unit-8 NPTPS Parli-Vaijnath</v>
      </c>
      <c r="C1993" s="185" t="str">
        <f t="shared" si="1438"/>
        <v>Add Cap (As per 296 of 2019)</v>
      </c>
      <c r="D1993" s="183" t="str">
        <f t="shared" si="1438"/>
        <v>-</v>
      </c>
      <c r="E1993" s="66">
        <f t="shared" si="1438"/>
        <v>0</v>
      </c>
      <c r="F1993" s="404">
        <f t="shared" si="1417"/>
        <v>0.42522480000000001</v>
      </c>
      <c r="G1993" s="404">
        <f t="shared" si="1418"/>
        <v>0.42522480000000001</v>
      </c>
      <c r="H1993" s="404">
        <f t="shared" si="1419"/>
        <v>0</v>
      </c>
      <c r="I1993" s="404">
        <f>'F4.2'!Z27</f>
        <v>0</v>
      </c>
      <c r="J1993" s="404">
        <f>'F4.2'!AY27</f>
        <v>0</v>
      </c>
      <c r="K1993" s="405"/>
      <c r="L1993" s="405"/>
      <c r="M1993" s="404">
        <f t="shared" si="1420"/>
        <v>0</v>
      </c>
      <c r="N1993" s="404">
        <f t="shared" si="1421"/>
        <v>0</v>
      </c>
    </row>
    <row r="1994" spans="1:14" ht="31.5" hidden="1" outlineLevel="1">
      <c r="A1994" s="68">
        <f t="shared" ref="A1994:E1994" si="1439">A1601</f>
        <v>5</v>
      </c>
      <c r="B1994" s="230" t="str">
        <f t="shared" si="1439"/>
        <v>Supply of M/s Summits make Instrument Air Dryer &amp; spares at U # 8 TM, Parli-V</v>
      </c>
      <c r="C1994" s="185" t="str">
        <f t="shared" si="1439"/>
        <v>Add Cap (As per 296 of 2019)</v>
      </c>
      <c r="D1994" s="183" t="str">
        <f t="shared" si="1439"/>
        <v>-</v>
      </c>
      <c r="E1994" s="66">
        <f t="shared" si="1439"/>
        <v>0</v>
      </c>
      <c r="F1994" s="404">
        <f t="shared" si="1417"/>
        <v>0.54787163999999999</v>
      </c>
      <c r="G1994" s="404">
        <f t="shared" si="1418"/>
        <v>0.54787163999999999</v>
      </c>
      <c r="H1994" s="404">
        <f t="shared" si="1419"/>
        <v>0</v>
      </c>
      <c r="I1994" s="404">
        <f>'F4.2'!Z28</f>
        <v>0</v>
      </c>
      <c r="J1994" s="404">
        <f>'F4.2'!AY28</f>
        <v>0</v>
      </c>
      <c r="K1994" s="405"/>
      <c r="L1994" s="405"/>
      <c r="M1994" s="404">
        <f t="shared" si="1420"/>
        <v>0</v>
      </c>
      <c r="N1994" s="404">
        <f t="shared" si="1421"/>
        <v>0</v>
      </c>
    </row>
    <row r="1995" spans="1:14" ht="15.75" hidden="1" outlineLevel="1">
      <c r="A1995" s="68">
        <f t="shared" ref="A1995:E1995" si="1440">A1602</f>
        <v>6</v>
      </c>
      <c r="B1995" s="230" t="str">
        <f t="shared" si="1440"/>
        <v>Supply of PVC fills for NDCTs at U # 8 TM, Parli-V</v>
      </c>
      <c r="C1995" s="185" t="str">
        <f t="shared" si="1440"/>
        <v>Add Cap (As per 296 of 2019)</v>
      </c>
      <c r="D1995" s="183" t="str">
        <f t="shared" si="1440"/>
        <v>-</v>
      </c>
      <c r="E1995" s="66">
        <f t="shared" si="1440"/>
        <v>0</v>
      </c>
      <c r="F1995" s="404">
        <f t="shared" si="1417"/>
        <v>0.58244799999999997</v>
      </c>
      <c r="G1995" s="404">
        <f t="shared" si="1418"/>
        <v>0.58244799999999997</v>
      </c>
      <c r="H1995" s="404">
        <f t="shared" si="1419"/>
        <v>0</v>
      </c>
      <c r="I1995" s="404">
        <f>'F4.2'!Z29</f>
        <v>0</v>
      </c>
      <c r="J1995" s="404">
        <f>'F4.2'!AY29</f>
        <v>0</v>
      </c>
      <c r="K1995" s="405"/>
      <c r="L1995" s="405"/>
      <c r="M1995" s="404">
        <f t="shared" si="1420"/>
        <v>0</v>
      </c>
      <c r="N1995" s="404">
        <f t="shared" si="1421"/>
        <v>0</v>
      </c>
    </row>
    <row r="1996" spans="1:14" ht="31.5" hidden="1" outlineLevel="1">
      <c r="A1996" s="68">
        <f t="shared" ref="A1996:E1996" si="1441">A1603</f>
        <v>7</v>
      </c>
      <c r="B1996" s="230" t="str">
        <f t="shared" si="1441"/>
        <v>Procurement of NB 600MM Gate valves for ACW self cleaning strainers in U#8 TM NPTPS Parli-V</v>
      </c>
      <c r="C1996" s="185" t="str">
        <f t="shared" si="1441"/>
        <v>Add Cap (As per 296 of 2019)</v>
      </c>
      <c r="D1996" s="183" t="str">
        <f t="shared" si="1441"/>
        <v>-</v>
      </c>
      <c r="E1996" s="66">
        <f t="shared" si="1441"/>
        <v>0</v>
      </c>
      <c r="F1996" s="404">
        <f t="shared" si="1417"/>
        <v>0.42338399999999998</v>
      </c>
      <c r="G1996" s="404">
        <f t="shared" si="1418"/>
        <v>0.42338399999999998</v>
      </c>
      <c r="H1996" s="404">
        <f t="shared" si="1419"/>
        <v>0</v>
      </c>
      <c r="I1996" s="404">
        <f>'F4.2'!Z30</f>
        <v>0</v>
      </c>
      <c r="J1996" s="404">
        <f>'F4.2'!AY30</f>
        <v>0</v>
      </c>
      <c r="K1996" s="405"/>
      <c r="L1996" s="405"/>
      <c r="M1996" s="404">
        <f t="shared" si="1420"/>
        <v>0</v>
      </c>
      <c r="N1996" s="404">
        <f t="shared" si="1421"/>
        <v>0</v>
      </c>
    </row>
    <row r="1997" spans="1:14" ht="31.5" hidden="1" outlineLevel="1">
      <c r="A1997" s="68">
        <f t="shared" ref="A1997:E1997" si="1442">A1604</f>
        <v>8</v>
      </c>
      <c r="B1997" s="230" t="str">
        <f t="shared" si="1442"/>
        <v>Procurement of Mechanical seals ( Make Leak-Proof) for various pumps in TM Unit-8 NPTPS Parli.</v>
      </c>
      <c r="C1997" s="185" t="str">
        <f t="shared" si="1442"/>
        <v>Add Cap (As per 296 of 2019)</v>
      </c>
      <c r="D1997" s="183" t="str">
        <f t="shared" si="1442"/>
        <v>-</v>
      </c>
      <c r="E1997" s="67">
        <f t="shared" si="1442"/>
        <v>0</v>
      </c>
      <c r="F1997" s="404">
        <f t="shared" si="1417"/>
        <v>0.49233139999999997</v>
      </c>
      <c r="G1997" s="404">
        <f t="shared" si="1418"/>
        <v>0.49233139999999997</v>
      </c>
      <c r="H1997" s="404">
        <f t="shared" si="1419"/>
        <v>0</v>
      </c>
      <c r="I1997" s="404">
        <f>'F4.2'!Z31</f>
        <v>0</v>
      </c>
      <c r="J1997" s="404">
        <f>'F4.2'!AY31</f>
        <v>0</v>
      </c>
      <c r="K1997" s="405"/>
      <c r="L1997" s="405"/>
      <c r="M1997" s="404">
        <f t="shared" si="1420"/>
        <v>0</v>
      </c>
      <c r="N1997" s="404">
        <f t="shared" si="1421"/>
        <v>0</v>
      </c>
    </row>
    <row r="1998" spans="1:14" s="2" customFormat="1" ht="15.75" hidden="1" outlineLevel="1">
      <c r="A1998" s="68">
        <f t="shared" ref="A1998:E1998" si="1443">A1605</f>
        <v>9</v>
      </c>
      <c r="B1998" s="230" t="str">
        <f t="shared" si="1443"/>
        <v>Supply of SS 304 pipes &amp; others at U # 8 TM, Parli-V.</v>
      </c>
      <c r="C1998" s="185" t="str">
        <f t="shared" si="1443"/>
        <v>Add Cap (As per 296 of 2019)</v>
      </c>
      <c r="D1998" s="183" t="str">
        <f t="shared" si="1443"/>
        <v>-</v>
      </c>
      <c r="E1998" s="69">
        <f t="shared" si="1443"/>
        <v>0</v>
      </c>
      <c r="F1998" s="404">
        <f t="shared" si="1417"/>
        <v>0.52905441600000003</v>
      </c>
      <c r="G1998" s="404">
        <f t="shared" si="1418"/>
        <v>0.52905441600000003</v>
      </c>
      <c r="H1998" s="404">
        <f t="shared" si="1419"/>
        <v>0</v>
      </c>
      <c r="I1998" s="404">
        <f>'F4.2'!Z32</f>
        <v>0</v>
      </c>
      <c r="J1998" s="404">
        <f>'F4.2'!AY32</f>
        <v>0</v>
      </c>
      <c r="K1998" s="405"/>
      <c r="L1998" s="405"/>
      <c r="M1998" s="404">
        <f t="shared" si="1420"/>
        <v>0</v>
      </c>
      <c r="N1998" s="404">
        <f t="shared" si="1421"/>
        <v>0</v>
      </c>
    </row>
    <row r="1999" spans="1:14" ht="15.75" hidden="1" outlineLevel="1">
      <c r="A1999" s="205">
        <f t="shared" ref="A1999:E1999" si="1444">A1606</f>
        <v>3</v>
      </c>
      <c r="B1999" s="206" t="str">
        <f t="shared" si="1444"/>
        <v xml:space="preserve">Electrical and Instrumentation </v>
      </c>
      <c r="C1999" s="208" t="str">
        <f t="shared" si="1444"/>
        <v>Add Cap (As per 296 of 2019)</v>
      </c>
      <c r="D1999" s="210" t="str">
        <f t="shared" si="1444"/>
        <v>-</v>
      </c>
      <c r="E1999" s="204">
        <f t="shared" si="1444"/>
        <v>6.1</v>
      </c>
      <c r="F1999" s="404">
        <f t="shared" si="1417"/>
        <v>0</v>
      </c>
      <c r="G1999" s="404">
        <f t="shared" si="1418"/>
        <v>0</v>
      </c>
      <c r="H1999" s="404">
        <f t="shared" si="1419"/>
        <v>0</v>
      </c>
      <c r="I1999" s="404">
        <f>'F4.2'!Z33</f>
        <v>0</v>
      </c>
      <c r="J1999" s="404">
        <f>'F4.2'!AY33</f>
        <v>0</v>
      </c>
      <c r="K1999" s="405"/>
      <c r="L1999" s="405"/>
      <c r="M1999" s="404">
        <f t="shared" si="1420"/>
        <v>0</v>
      </c>
      <c r="N1999" s="404">
        <f t="shared" si="1421"/>
        <v>0</v>
      </c>
    </row>
    <row r="2000" spans="1:14" ht="30" hidden="1" outlineLevel="1">
      <c r="A2000" s="68">
        <f t="shared" ref="A2000:E2000" si="1445">A1607</f>
        <v>1</v>
      </c>
      <c r="B2000" s="231" t="str">
        <f t="shared" si="1445"/>
        <v>Supply of Instrumentation Spares of LP Bypass System at Unit-8.</v>
      </c>
      <c r="C2000" s="185" t="str">
        <f t="shared" si="1445"/>
        <v>Add Cap (As per 296 of 2019)</v>
      </c>
      <c r="D2000" s="183" t="str">
        <f t="shared" si="1445"/>
        <v>-</v>
      </c>
      <c r="E2000" s="69">
        <f t="shared" si="1445"/>
        <v>0</v>
      </c>
      <c r="F2000" s="404">
        <f t="shared" si="1417"/>
        <v>1.9614571240000001</v>
      </c>
      <c r="G2000" s="404">
        <f t="shared" si="1418"/>
        <v>1.9614571240000001</v>
      </c>
      <c r="H2000" s="404">
        <f t="shared" si="1419"/>
        <v>0</v>
      </c>
      <c r="I2000" s="404">
        <f>'F4.2'!Z34</f>
        <v>0</v>
      </c>
      <c r="J2000" s="404">
        <f>'F4.2'!AY34</f>
        <v>0</v>
      </c>
      <c r="K2000" s="405"/>
      <c r="L2000" s="405"/>
      <c r="M2000" s="404">
        <f t="shared" si="1420"/>
        <v>0</v>
      </c>
      <c r="N2000" s="404">
        <f t="shared" si="1421"/>
        <v>0</v>
      </c>
    </row>
    <row r="2001" spans="1:14" ht="31.5" hidden="1" outlineLevel="1">
      <c r="A2001" s="68">
        <f t="shared" ref="A2001:E2001" si="1446">A1608</f>
        <v>2</v>
      </c>
      <c r="B2001" s="232" t="str">
        <f t="shared" si="1446"/>
        <v>Procurement of Schneider MICOM Numerical Relays for GRP and STPR swithcgear at NPTPS Unit-8 Testing</v>
      </c>
      <c r="C2001" s="185" t="str">
        <f t="shared" si="1446"/>
        <v>Add Cap (As per 296 of 2019)</v>
      </c>
      <c r="D2001" s="183" t="str">
        <f t="shared" si="1446"/>
        <v>-</v>
      </c>
      <c r="E2001" s="69">
        <f t="shared" si="1446"/>
        <v>0</v>
      </c>
      <c r="F2001" s="404">
        <f t="shared" si="1417"/>
        <v>0.47613</v>
      </c>
      <c r="G2001" s="404">
        <f t="shared" si="1418"/>
        <v>0.47613</v>
      </c>
      <c r="H2001" s="404">
        <f t="shared" si="1419"/>
        <v>0</v>
      </c>
      <c r="I2001" s="404">
        <f>'F4.2'!Z35</f>
        <v>0</v>
      </c>
      <c r="J2001" s="404">
        <f>'F4.2'!AY35</f>
        <v>0</v>
      </c>
      <c r="K2001" s="405"/>
      <c r="L2001" s="405"/>
      <c r="M2001" s="404">
        <f t="shared" si="1420"/>
        <v>0</v>
      </c>
      <c r="N2001" s="404">
        <f t="shared" si="1421"/>
        <v>0</v>
      </c>
    </row>
    <row r="2002" spans="1:14" ht="31.5" hidden="1" outlineLevel="1">
      <c r="A2002" s="114">
        <f t="shared" ref="A2002:E2002" si="1447">A1609</f>
        <v>3</v>
      </c>
      <c r="B2002" s="232" t="str">
        <f t="shared" si="1447"/>
        <v xml:space="preserve">Procurement of 220V DC Chloride make (formally caldyne) make battery chargers Spre of Unit 8 NPTPS Parli-V                           </v>
      </c>
      <c r="C2002" s="185" t="str">
        <f t="shared" si="1447"/>
        <v>Add Cap (As per 296 of 2019)</v>
      </c>
      <c r="D2002" s="183" t="str">
        <f t="shared" si="1447"/>
        <v>-</v>
      </c>
      <c r="E2002" s="67">
        <f t="shared" si="1447"/>
        <v>0</v>
      </c>
      <c r="F2002" s="404">
        <f t="shared" si="1417"/>
        <v>0.23365298000000001</v>
      </c>
      <c r="G2002" s="404">
        <f t="shared" si="1418"/>
        <v>0.23365298000000001</v>
      </c>
      <c r="H2002" s="404">
        <f t="shared" si="1419"/>
        <v>0</v>
      </c>
      <c r="I2002" s="404">
        <f>'F4.2'!Z36</f>
        <v>0</v>
      </c>
      <c r="J2002" s="404">
        <f>'F4.2'!AY36</f>
        <v>0</v>
      </c>
      <c r="K2002" s="405"/>
      <c r="L2002" s="405"/>
      <c r="M2002" s="404">
        <f t="shared" si="1420"/>
        <v>0</v>
      </c>
      <c r="N2002" s="404">
        <f t="shared" si="1421"/>
        <v>0</v>
      </c>
    </row>
    <row r="2003" spans="1:14" ht="31.5" hidden="1" outlineLevel="1">
      <c r="A2003" s="114">
        <f t="shared" ref="A2003:E2003" si="1448">A1610</f>
        <v>4</v>
      </c>
      <c r="B2003" s="232" t="str">
        <f t="shared" si="1448"/>
        <v>Procurement of 24V DC Chhabi make make battery chargers Spare of Unit 8 NPTPS Parli-V</v>
      </c>
      <c r="C2003" s="185" t="str">
        <f t="shared" si="1448"/>
        <v>Add Cap (As per 296 of 2019)</v>
      </c>
      <c r="D2003" s="183" t="str">
        <f t="shared" si="1448"/>
        <v>-</v>
      </c>
      <c r="E2003" s="66">
        <f t="shared" si="1448"/>
        <v>0</v>
      </c>
      <c r="F2003" s="404">
        <f t="shared" si="1417"/>
        <v>0.22464893999999999</v>
      </c>
      <c r="G2003" s="404">
        <f t="shared" si="1418"/>
        <v>0.22464893999999999</v>
      </c>
      <c r="H2003" s="404">
        <f t="shared" si="1419"/>
        <v>0</v>
      </c>
      <c r="I2003" s="404">
        <f>'F4.2'!Z37</f>
        <v>0</v>
      </c>
      <c r="J2003" s="404">
        <f>'F4.2'!AY37</f>
        <v>0</v>
      </c>
      <c r="K2003" s="405"/>
      <c r="L2003" s="405"/>
      <c r="M2003" s="404">
        <f t="shared" si="1420"/>
        <v>0</v>
      </c>
      <c r="N2003" s="404">
        <f t="shared" si="1421"/>
        <v>0</v>
      </c>
    </row>
    <row r="2004" spans="1:14" s="2" customFormat="1" ht="31.5" hidden="1" outlineLevel="1">
      <c r="A2004" s="68">
        <f t="shared" ref="A2004:E2004" si="1449">A1611</f>
        <v>5</v>
      </c>
      <c r="B2004" s="232" t="str">
        <f t="shared" si="1449"/>
        <v xml:space="preserve"> Procurement of Spare for Hitachi Hi-Rel make UPS systems installed at Unit-8 NPTPS Parli Vaijnath.</v>
      </c>
      <c r="C2004" s="185" t="str">
        <f t="shared" si="1449"/>
        <v>Add Cap (As per 296 of 2019)</v>
      </c>
      <c r="D2004" s="183" t="str">
        <f t="shared" si="1449"/>
        <v>-</v>
      </c>
      <c r="E2004" s="66">
        <f t="shared" si="1449"/>
        <v>0</v>
      </c>
      <c r="F2004" s="404">
        <f t="shared" si="1417"/>
        <v>0.19186271399999999</v>
      </c>
      <c r="G2004" s="404">
        <f t="shared" si="1418"/>
        <v>0.19186271399999999</v>
      </c>
      <c r="H2004" s="404">
        <f t="shared" si="1419"/>
        <v>0</v>
      </c>
      <c r="I2004" s="404">
        <f>'F4.2'!Z38</f>
        <v>0</v>
      </c>
      <c r="J2004" s="404">
        <f>'F4.2'!AY38</f>
        <v>0</v>
      </c>
      <c r="K2004" s="405"/>
      <c r="L2004" s="405"/>
      <c r="M2004" s="404">
        <f t="shared" si="1420"/>
        <v>0</v>
      </c>
      <c r="N2004" s="404">
        <f t="shared" si="1421"/>
        <v>0</v>
      </c>
    </row>
    <row r="2005" spans="1:14" ht="63" hidden="1" outlineLevel="1">
      <c r="A2005" s="114">
        <f t="shared" ref="A2005:E2005" si="1450">A1612</f>
        <v>6</v>
      </c>
      <c r="B2005" s="232" t="str">
        <f t="shared" si="1450"/>
        <v>Procurement of various test kit for testing U#8 such as energy meter calibration kit, DC earth faulth locator kit, promary current injection kit, breaker time measurement kit, numeric relay test kit and other testing instruments.</v>
      </c>
      <c r="C2005" s="185" t="str">
        <f t="shared" si="1450"/>
        <v>Add Cap (As per 296 of 2019)</v>
      </c>
      <c r="D2005" s="183" t="str">
        <f t="shared" si="1450"/>
        <v>-</v>
      </c>
      <c r="E2005" s="67">
        <f t="shared" si="1450"/>
        <v>0</v>
      </c>
      <c r="F2005" s="404">
        <f t="shared" si="1417"/>
        <v>0.6734502</v>
      </c>
      <c r="G2005" s="404">
        <f t="shared" si="1418"/>
        <v>0.6734502</v>
      </c>
      <c r="H2005" s="404">
        <f t="shared" si="1419"/>
        <v>0</v>
      </c>
      <c r="I2005" s="404">
        <f>'F4.2'!Z39</f>
        <v>0</v>
      </c>
      <c r="J2005" s="404">
        <f>'F4.2'!AY39</f>
        <v>0</v>
      </c>
      <c r="K2005" s="405"/>
      <c r="L2005" s="405"/>
      <c r="M2005" s="404">
        <f t="shared" si="1420"/>
        <v>0</v>
      </c>
      <c r="N2005" s="404">
        <f t="shared" si="1421"/>
        <v>0</v>
      </c>
    </row>
    <row r="2006" spans="1:14" ht="47.25" hidden="1" outlineLevel="1">
      <c r="A2006" s="68">
        <f t="shared" ref="A2006:E2006" si="1451">A1613</f>
        <v>7</v>
      </c>
      <c r="B2006" s="232" t="str">
        <f t="shared" si="1451"/>
        <v>Procurement of   Energymeter Caliberation Software Module and hardware for upgrading Numeric Relay Test kit at Unit -8 Testing.</v>
      </c>
      <c r="C2006" s="185" t="str">
        <f t="shared" si="1451"/>
        <v>Add Cap (As per 296 of 2019)</v>
      </c>
      <c r="D2006" s="183" t="str">
        <f t="shared" si="1451"/>
        <v>-</v>
      </c>
      <c r="E2006" s="115">
        <f t="shared" si="1451"/>
        <v>0</v>
      </c>
      <c r="F2006" s="404">
        <f t="shared" si="1417"/>
        <v>0.118629766</v>
      </c>
      <c r="G2006" s="404">
        <f t="shared" si="1418"/>
        <v>0.118629766</v>
      </c>
      <c r="H2006" s="404">
        <f t="shared" si="1419"/>
        <v>0</v>
      </c>
      <c r="I2006" s="404">
        <f>'F4.2'!Z40</f>
        <v>0</v>
      </c>
      <c r="J2006" s="404">
        <f>'F4.2'!AY40</f>
        <v>0</v>
      </c>
      <c r="K2006" s="405"/>
      <c r="L2006" s="405"/>
      <c r="M2006" s="404">
        <f t="shared" si="1420"/>
        <v>0</v>
      </c>
      <c r="N2006" s="404">
        <f t="shared" si="1421"/>
        <v>0</v>
      </c>
    </row>
    <row r="2007" spans="1:14" ht="15.75" hidden="1" outlineLevel="1">
      <c r="A2007" s="114">
        <f t="shared" ref="A2007:E2007" si="1452">A1614</f>
        <v>8</v>
      </c>
      <c r="B2007" s="233" t="str">
        <f t="shared" si="1452"/>
        <v>Procurement of H T Motors.</v>
      </c>
      <c r="C2007" s="185" t="str">
        <f t="shared" si="1452"/>
        <v>Add Cap (As per 296 of 2019)</v>
      </c>
      <c r="D2007" s="183" t="str">
        <f t="shared" si="1452"/>
        <v>-</v>
      </c>
      <c r="E2007" s="67">
        <f t="shared" si="1452"/>
        <v>0</v>
      </c>
      <c r="F2007" s="404">
        <f t="shared" si="1417"/>
        <v>0</v>
      </c>
      <c r="G2007" s="404">
        <f t="shared" si="1418"/>
        <v>0</v>
      </c>
      <c r="H2007" s="404">
        <f t="shared" si="1419"/>
        <v>0</v>
      </c>
      <c r="I2007" s="404">
        <f>'F4.2'!Z41</f>
        <v>0</v>
      </c>
      <c r="J2007" s="404">
        <f>'F4.2'!AY41</f>
        <v>0</v>
      </c>
      <c r="K2007" s="405"/>
      <c r="L2007" s="405"/>
      <c r="M2007" s="404">
        <f t="shared" si="1420"/>
        <v>0</v>
      </c>
      <c r="N2007" s="404">
        <f t="shared" si="1421"/>
        <v>0</v>
      </c>
    </row>
    <row r="2008" spans="1:14" ht="15.75" hidden="1" outlineLevel="1">
      <c r="A2008" s="68">
        <f t="shared" ref="A2008:E2008" si="1453">A1615</f>
        <v>9</v>
      </c>
      <c r="B2008" s="233" t="str">
        <f t="shared" si="1453"/>
        <v>Procurement of critical L T Motors</v>
      </c>
      <c r="C2008" s="185" t="str">
        <f t="shared" si="1453"/>
        <v>Add Cap (As per 296 of 2019)</v>
      </c>
      <c r="D2008" s="183" t="str">
        <f t="shared" si="1453"/>
        <v>-</v>
      </c>
      <c r="E2008" s="116">
        <f t="shared" si="1453"/>
        <v>0</v>
      </c>
      <c r="F2008" s="404">
        <f t="shared" si="1417"/>
        <v>0</v>
      </c>
      <c r="G2008" s="404">
        <f t="shared" si="1418"/>
        <v>0</v>
      </c>
      <c r="H2008" s="404">
        <f t="shared" si="1419"/>
        <v>0</v>
      </c>
      <c r="I2008" s="404">
        <f>'F4.2'!Z42</f>
        <v>0</v>
      </c>
      <c r="J2008" s="404">
        <f>'F4.2'!AY42</f>
        <v>0</v>
      </c>
      <c r="K2008" s="405"/>
      <c r="L2008" s="405"/>
      <c r="M2008" s="404">
        <f t="shared" si="1420"/>
        <v>0</v>
      </c>
      <c r="N2008" s="404">
        <f t="shared" si="1421"/>
        <v>0</v>
      </c>
    </row>
    <row r="2009" spans="1:14" s="2" customFormat="1" ht="63" hidden="1" outlineLevel="1">
      <c r="A2009" s="114">
        <f t="shared" ref="A2009:E2009" si="1454">A1616</f>
        <v>10</v>
      </c>
      <c r="B2009" s="232" t="str">
        <f t="shared" si="1454"/>
        <v xml:space="preserve">Procurement  of ESP Hopper heaters (As a initial spares) Installed at EM U-8, NPTPS, Parli-Vaijnath under add cap scheme.
</v>
      </c>
      <c r="C2009" s="185" t="str">
        <f t="shared" si="1454"/>
        <v>Add Cap (As per 296 of 2019)</v>
      </c>
      <c r="D2009" s="183" t="str">
        <f t="shared" si="1454"/>
        <v>-</v>
      </c>
      <c r="E2009" s="67">
        <f t="shared" si="1454"/>
        <v>0</v>
      </c>
      <c r="F2009" s="404">
        <f t="shared" si="1417"/>
        <v>0.38585999999999998</v>
      </c>
      <c r="G2009" s="404">
        <f t="shared" si="1418"/>
        <v>0.38585999999999998</v>
      </c>
      <c r="H2009" s="404">
        <f t="shared" si="1419"/>
        <v>0</v>
      </c>
      <c r="I2009" s="404">
        <f>'F4.2'!Z43</f>
        <v>0</v>
      </c>
      <c r="J2009" s="404">
        <f>'F4.2'!AY43</f>
        <v>0</v>
      </c>
      <c r="K2009" s="405"/>
      <c r="L2009" s="405"/>
      <c r="M2009" s="404">
        <f t="shared" si="1420"/>
        <v>0</v>
      </c>
      <c r="N2009" s="404">
        <f t="shared" si="1421"/>
        <v>0</v>
      </c>
    </row>
    <row r="2010" spans="1:14" ht="15.75" hidden="1" outlineLevel="1">
      <c r="A2010" s="205">
        <f t="shared" ref="A2010:E2010" si="1455">A1617</f>
        <v>4</v>
      </c>
      <c r="B2010" s="206" t="str">
        <f t="shared" si="1455"/>
        <v>Outdoor Plant(CHP/AHP/WTP)</v>
      </c>
      <c r="C2010" s="208" t="str">
        <f t="shared" si="1455"/>
        <v>Add Cap (As per 296 of 2019)</v>
      </c>
      <c r="D2010" s="210" t="str">
        <f t="shared" si="1455"/>
        <v>-</v>
      </c>
      <c r="E2010" s="204">
        <f t="shared" si="1455"/>
        <v>6.64</v>
      </c>
      <c r="F2010" s="404">
        <f t="shared" si="1417"/>
        <v>0</v>
      </c>
      <c r="G2010" s="404">
        <f t="shared" si="1418"/>
        <v>0</v>
      </c>
      <c r="H2010" s="404">
        <f t="shared" si="1419"/>
        <v>0</v>
      </c>
      <c r="I2010" s="404">
        <f>'F4.2'!Z44</f>
        <v>0</v>
      </c>
      <c r="J2010" s="404">
        <f>'F4.2'!AY44</f>
        <v>0</v>
      </c>
      <c r="K2010" s="405"/>
      <c r="L2010" s="405"/>
      <c r="M2010" s="404">
        <f t="shared" si="1420"/>
        <v>0</v>
      </c>
      <c r="N2010" s="404">
        <f t="shared" si="1421"/>
        <v>0</v>
      </c>
    </row>
    <row r="2011" spans="1:14" ht="15.75" hidden="1" outlineLevel="1">
      <c r="A2011" s="117">
        <f t="shared" ref="A2011:E2011" si="1456">A1618</f>
        <v>1</v>
      </c>
      <c r="B2011" s="230" t="str">
        <f t="shared" si="1456"/>
        <v>Supply of Apron Feeder spares installed at CHP NPTPS Parli-V</v>
      </c>
      <c r="C2011" s="185" t="str">
        <f t="shared" si="1456"/>
        <v>Add Cap (As per 296 of 2019)</v>
      </c>
      <c r="D2011" s="183" t="str">
        <f t="shared" si="1456"/>
        <v>-</v>
      </c>
      <c r="E2011" s="67">
        <f t="shared" si="1456"/>
        <v>0</v>
      </c>
      <c r="F2011" s="404">
        <f t="shared" si="1417"/>
        <v>1.6232788</v>
      </c>
      <c r="G2011" s="404">
        <f t="shared" si="1418"/>
        <v>1.6232788</v>
      </c>
      <c r="H2011" s="404">
        <f t="shared" si="1419"/>
        <v>0</v>
      </c>
      <c r="I2011" s="404">
        <f>'F4.2'!Z45</f>
        <v>0</v>
      </c>
      <c r="J2011" s="404">
        <f>'F4.2'!AY45</f>
        <v>0</v>
      </c>
      <c r="K2011" s="405"/>
      <c r="L2011" s="405"/>
      <c r="M2011" s="404">
        <f t="shared" si="1420"/>
        <v>0</v>
      </c>
      <c r="N2011" s="404">
        <f t="shared" si="1421"/>
        <v>0</v>
      </c>
    </row>
    <row r="2012" spans="1:14" s="2" customFormat="1" ht="15.75" hidden="1" outlineLevel="1">
      <c r="A2012" s="117">
        <f t="shared" ref="A2012:E2012" si="1457">A1619</f>
        <v>2</v>
      </c>
      <c r="B2012" s="230" t="str">
        <f t="shared" si="1457"/>
        <v>Supply of various drive and non drive pulleys for CHP U-8.</v>
      </c>
      <c r="C2012" s="185" t="str">
        <f t="shared" si="1457"/>
        <v>Add Cap (As per 296 of 2019)</v>
      </c>
      <c r="D2012" s="183" t="str">
        <f t="shared" si="1457"/>
        <v>-</v>
      </c>
      <c r="E2012" s="116">
        <f t="shared" si="1457"/>
        <v>0</v>
      </c>
      <c r="F2012" s="404">
        <f t="shared" si="1417"/>
        <v>0.54529209999999995</v>
      </c>
      <c r="G2012" s="404">
        <f t="shared" si="1418"/>
        <v>0.54529209999999995</v>
      </c>
      <c r="H2012" s="404">
        <f t="shared" si="1419"/>
        <v>0</v>
      </c>
      <c r="I2012" s="404">
        <f>'F4.2'!Z46</f>
        <v>0</v>
      </c>
      <c r="J2012" s="404">
        <f>'F4.2'!AY46</f>
        <v>0</v>
      </c>
      <c r="K2012" s="405"/>
      <c r="L2012" s="405"/>
      <c r="M2012" s="404">
        <f t="shared" si="1420"/>
        <v>0</v>
      </c>
      <c r="N2012" s="404">
        <f t="shared" si="1421"/>
        <v>0</v>
      </c>
    </row>
    <row r="2013" spans="1:14" ht="31.5" hidden="1" outlineLevel="1">
      <c r="A2013" s="117">
        <f t="shared" ref="A2013:E2013" si="1458">A1620</f>
        <v>3</v>
      </c>
      <c r="B2013" s="230" t="str">
        <f t="shared" si="1458"/>
        <v>Supply and installation of clamp pads &amp; resting pads for Side Beam of Wagon Tippler for CHP U-8</v>
      </c>
      <c r="C2013" s="185" t="str">
        <f t="shared" si="1458"/>
        <v>Add Cap (As per 296 of 2019)</v>
      </c>
      <c r="D2013" s="183" t="str">
        <f t="shared" si="1458"/>
        <v>-</v>
      </c>
      <c r="E2013" s="116">
        <f t="shared" si="1458"/>
        <v>0</v>
      </c>
      <c r="F2013" s="404">
        <f t="shared" si="1417"/>
        <v>0.54801796000000003</v>
      </c>
      <c r="G2013" s="404">
        <f t="shared" si="1418"/>
        <v>0.54801796000000003</v>
      </c>
      <c r="H2013" s="404">
        <f t="shared" si="1419"/>
        <v>0</v>
      </c>
      <c r="I2013" s="404">
        <f>'F4.2'!Z47</f>
        <v>0</v>
      </c>
      <c r="J2013" s="404">
        <f>'F4.2'!AY47</f>
        <v>0</v>
      </c>
      <c r="K2013" s="405"/>
      <c r="L2013" s="405"/>
      <c r="M2013" s="404">
        <f t="shared" si="1420"/>
        <v>0</v>
      </c>
      <c r="N2013" s="404">
        <f t="shared" si="1421"/>
        <v>0</v>
      </c>
    </row>
    <row r="2014" spans="1:14" s="2" customFormat="1" ht="31.5" hidden="1" outlineLevel="1">
      <c r="A2014" s="117">
        <f t="shared" ref="A2014:E2014" si="1459">A1621</f>
        <v>4</v>
      </c>
      <c r="B2014" s="230" t="str">
        <f t="shared" si="1459"/>
        <v>Supply of unbalance motorozied vibrating feeder for S/R of U-7/8 CHP NPTPS Parli-V.</v>
      </c>
      <c r="C2014" s="185" t="str">
        <f t="shared" si="1459"/>
        <v>Add Cap (As per 296 of 2019)</v>
      </c>
      <c r="D2014" s="183" t="str">
        <f t="shared" si="1459"/>
        <v>-</v>
      </c>
      <c r="E2014" s="118">
        <f t="shared" si="1459"/>
        <v>0</v>
      </c>
      <c r="F2014" s="404">
        <f t="shared" si="1417"/>
        <v>0.39579560000000003</v>
      </c>
      <c r="G2014" s="404">
        <f t="shared" si="1418"/>
        <v>0.39579560000000003</v>
      </c>
      <c r="H2014" s="404">
        <f t="shared" si="1419"/>
        <v>0</v>
      </c>
      <c r="I2014" s="404">
        <f>'F4.2'!Z48</f>
        <v>0</v>
      </c>
      <c r="J2014" s="404">
        <f>'F4.2'!AY48</f>
        <v>0</v>
      </c>
      <c r="K2014" s="405"/>
      <c r="L2014" s="405"/>
      <c r="M2014" s="404">
        <f t="shared" si="1420"/>
        <v>0</v>
      </c>
      <c r="N2014" s="404">
        <f t="shared" si="1421"/>
        <v>0</v>
      </c>
    </row>
    <row r="2015" spans="1:14" ht="31.5" hidden="1" outlineLevel="1">
      <c r="A2015" s="117">
        <f t="shared" ref="A2015:E2015" si="1460">A1622</f>
        <v>5</v>
      </c>
      <c r="B2015" s="232" t="str">
        <f t="shared" si="1460"/>
        <v>Procurement of conveying and Instrument air compressor spares at AHP U#8</v>
      </c>
      <c r="C2015" s="185" t="str">
        <f t="shared" si="1460"/>
        <v>Add Cap (As per 296 of 2019)</v>
      </c>
      <c r="D2015" s="183" t="str">
        <f t="shared" si="1460"/>
        <v>-</v>
      </c>
      <c r="E2015" s="67">
        <f t="shared" si="1460"/>
        <v>0</v>
      </c>
      <c r="F2015" s="404">
        <f t="shared" si="1417"/>
        <v>1.769983804</v>
      </c>
      <c r="G2015" s="404">
        <f t="shared" si="1418"/>
        <v>1.769983804</v>
      </c>
      <c r="H2015" s="404">
        <f t="shared" si="1419"/>
        <v>0</v>
      </c>
      <c r="I2015" s="404">
        <f>'F4.2'!Z49</f>
        <v>0</v>
      </c>
      <c r="J2015" s="404">
        <f>'F4.2'!AY49</f>
        <v>0</v>
      </c>
      <c r="K2015" s="405"/>
      <c r="L2015" s="405"/>
      <c r="M2015" s="404">
        <f t="shared" si="1420"/>
        <v>0</v>
      </c>
      <c r="N2015" s="404">
        <f t="shared" si="1421"/>
        <v>0</v>
      </c>
    </row>
    <row r="2016" spans="1:14" s="2" customFormat="1" ht="15.75" hidden="1" outlineLevel="1">
      <c r="A2016" s="117">
        <f t="shared" ref="A2016:E2016" si="1461">A1623</f>
        <v>6</v>
      </c>
      <c r="B2016" s="232" t="str">
        <f t="shared" si="1461"/>
        <v>Procurement of vacuum pump spares at AHP U#8</v>
      </c>
      <c r="C2016" s="185" t="str">
        <f t="shared" si="1461"/>
        <v>Add Cap (As per 296 of 2019)</v>
      </c>
      <c r="D2016" s="183" t="str">
        <f t="shared" si="1461"/>
        <v>-</v>
      </c>
      <c r="E2016" s="116">
        <f t="shared" si="1461"/>
        <v>0</v>
      </c>
      <c r="F2016" s="404">
        <f t="shared" si="1417"/>
        <v>0.229104904</v>
      </c>
      <c r="G2016" s="404">
        <f t="shared" si="1418"/>
        <v>0.229104904</v>
      </c>
      <c r="H2016" s="404">
        <f t="shared" si="1419"/>
        <v>0</v>
      </c>
      <c r="I2016" s="404">
        <f>'F4.2'!Z50</f>
        <v>0</v>
      </c>
      <c r="J2016" s="404">
        <f>'F4.2'!AY50</f>
        <v>0</v>
      </c>
      <c r="K2016" s="405"/>
      <c r="L2016" s="405"/>
      <c r="M2016" s="404">
        <f t="shared" si="1420"/>
        <v>0</v>
      </c>
      <c r="N2016" s="404">
        <f t="shared" si="1421"/>
        <v>0</v>
      </c>
    </row>
    <row r="2017" spans="1:14" ht="15.75" hidden="1" outlineLevel="1">
      <c r="A2017" s="117">
        <f t="shared" ref="A2017:E2017" si="1462">A1624</f>
        <v>7</v>
      </c>
      <c r="B2017" s="232" t="str">
        <f t="shared" si="1462"/>
        <v>Procurement of fluidizing blower spares at AHP U#8</v>
      </c>
      <c r="C2017" s="185" t="str">
        <f t="shared" si="1462"/>
        <v>Add Cap (As per 296 of 2019)</v>
      </c>
      <c r="D2017" s="183" t="str">
        <f t="shared" si="1462"/>
        <v>-</v>
      </c>
      <c r="E2017" s="67">
        <f t="shared" si="1462"/>
        <v>0</v>
      </c>
      <c r="F2017" s="404">
        <f t="shared" si="1417"/>
        <v>0.11795988</v>
      </c>
      <c r="G2017" s="404">
        <f t="shared" si="1418"/>
        <v>0.11795988</v>
      </c>
      <c r="H2017" s="404">
        <f t="shared" si="1419"/>
        <v>0</v>
      </c>
      <c r="I2017" s="404">
        <f>'F4.2'!Z51</f>
        <v>0</v>
      </c>
      <c r="J2017" s="404">
        <f>'F4.2'!AY51</f>
        <v>0</v>
      </c>
      <c r="K2017" s="405"/>
      <c r="L2017" s="405"/>
      <c r="M2017" s="404">
        <f t="shared" si="1420"/>
        <v>0</v>
      </c>
      <c r="N2017" s="404">
        <f t="shared" si="1421"/>
        <v>0</v>
      </c>
    </row>
    <row r="2018" spans="1:14" s="2" customFormat="1" ht="15.75" hidden="1" outlineLevel="1">
      <c r="A2018" s="117">
        <f t="shared" ref="A2018:E2018" si="1463">A1625</f>
        <v>8</v>
      </c>
      <c r="B2018" s="232" t="str">
        <f t="shared" si="1463"/>
        <v>Procurement of slurry pump spares at AHP U#8</v>
      </c>
      <c r="C2018" s="185" t="str">
        <f t="shared" si="1463"/>
        <v>Add Cap (As per 296 of 2019)</v>
      </c>
      <c r="D2018" s="183" t="str">
        <f t="shared" si="1463"/>
        <v>-</v>
      </c>
      <c r="E2018" s="116">
        <f t="shared" si="1463"/>
        <v>0</v>
      </c>
      <c r="F2018" s="404">
        <f t="shared" si="1417"/>
        <v>0</v>
      </c>
      <c r="G2018" s="404">
        <f t="shared" si="1418"/>
        <v>0</v>
      </c>
      <c r="H2018" s="404">
        <f t="shared" si="1419"/>
        <v>0</v>
      </c>
      <c r="I2018" s="404">
        <f>'F4.2'!Z52</f>
        <v>0</v>
      </c>
      <c r="J2018" s="404">
        <f>'F4.2'!AY52</f>
        <v>0</v>
      </c>
      <c r="K2018" s="405"/>
      <c r="L2018" s="405"/>
      <c r="M2018" s="404">
        <f t="shared" si="1420"/>
        <v>0</v>
      </c>
      <c r="N2018" s="404">
        <f t="shared" si="1421"/>
        <v>0</v>
      </c>
    </row>
    <row r="2019" spans="1:14" ht="15.75" hidden="1" outlineLevel="1">
      <c r="A2019" s="117">
        <f t="shared" ref="A2019:E2019" si="1464">A1626</f>
        <v>9</v>
      </c>
      <c r="B2019" s="232" t="str">
        <f t="shared" si="1464"/>
        <v>Procurement of Clinker grinder spares at AHP U#8</v>
      </c>
      <c r="C2019" s="185" t="str">
        <f t="shared" si="1464"/>
        <v>Add Cap (As per 296 of 2019)</v>
      </c>
      <c r="D2019" s="183" t="str">
        <f t="shared" si="1464"/>
        <v>-</v>
      </c>
      <c r="E2019" s="116">
        <f t="shared" si="1464"/>
        <v>0</v>
      </c>
      <c r="F2019" s="404">
        <f t="shared" si="1417"/>
        <v>0.1233369</v>
      </c>
      <c r="G2019" s="404">
        <f t="shared" si="1418"/>
        <v>0.1233369</v>
      </c>
      <c r="H2019" s="404">
        <f t="shared" si="1419"/>
        <v>0</v>
      </c>
      <c r="I2019" s="404">
        <f>'F4.2'!Z53</f>
        <v>0</v>
      </c>
      <c r="J2019" s="404">
        <f>'F4.2'!AY53</f>
        <v>0</v>
      </c>
      <c r="K2019" s="405"/>
      <c r="L2019" s="405"/>
      <c r="M2019" s="404">
        <f t="shared" si="1420"/>
        <v>0</v>
      </c>
      <c r="N2019" s="404">
        <f t="shared" si="1421"/>
        <v>0</v>
      </c>
    </row>
    <row r="2020" spans="1:14" hidden="1" outlineLevel="1">
      <c r="A2020" s="119">
        <f t="shared" ref="A2020:E2020" si="1465">A1627</f>
        <v>0</v>
      </c>
      <c r="B2020" s="120">
        <f t="shared" si="1465"/>
        <v>0</v>
      </c>
      <c r="C2020" s="189">
        <f t="shared" si="1465"/>
        <v>0</v>
      </c>
      <c r="D2020" s="191" t="str">
        <f t="shared" si="1465"/>
        <v>-</v>
      </c>
      <c r="E2020" s="67">
        <f t="shared" si="1465"/>
        <v>0</v>
      </c>
      <c r="F2020" s="404">
        <f t="shared" si="1417"/>
        <v>0</v>
      </c>
      <c r="G2020" s="404">
        <f t="shared" si="1418"/>
        <v>0</v>
      </c>
      <c r="H2020" s="404">
        <f t="shared" si="1419"/>
        <v>0</v>
      </c>
      <c r="I2020" s="404">
        <f>'F4.2'!Z54</f>
        <v>0</v>
      </c>
      <c r="J2020" s="404">
        <f>'F4.2'!AY54</f>
        <v>0</v>
      </c>
      <c r="K2020" s="405"/>
      <c r="L2020" s="405"/>
      <c r="M2020" s="404">
        <f t="shared" si="1420"/>
        <v>0</v>
      </c>
      <c r="N2020" s="404">
        <f t="shared" si="1421"/>
        <v>0</v>
      </c>
    </row>
    <row r="2021" spans="1:14" ht="31.5" hidden="1" outlineLevel="1">
      <c r="A2021" s="205" t="str">
        <f t="shared" ref="A2021:E2021" si="1466">A1628</f>
        <v>B</v>
      </c>
      <c r="B2021" s="206" t="str">
        <f t="shared" si="1466"/>
        <v>Reassessment of remaining BOP work after insolvency of M/s Sunil Hi-Tech</v>
      </c>
      <c r="C2021" s="208">
        <f t="shared" si="1466"/>
        <v>0</v>
      </c>
      <c r="D2021" s="210" t="str">
        <f t="shared" si="1466"/>
        <v>-</v>
      </c>
      <c r="E2021" s="204">
        <f t="shared" si="1466"/>
        <v>0</v>
      </c>
      <c r="F2021" s="404">
        <f t="shared" si="1417"/>
        <v>0</v>
      </c>
      <c r="G2021" s="404">
        <f t="shared" si="1418"/>
        <v>0</v>
      </c>
      <c r="H2021" s="404">
        <f t="shared" si="1419"/>
        <v>0</v>
      </c>
      <c r="I2021" s="404">
        <f>'F4.2'!Z55</f>
        <v>0</v>
      </c>
      <c r="J2021" s="404">
        <f>'F4.2'!AY55</f>
        <v>0</v>
      </c>
      <c r="K2021" s="405"/>
      <c r="L2021" s="405"/>
      <c r="M2021" s="404">
        <f t="shared" si="1420"/>
        <v>0</v>
      </c>
      <c r="N2021" s="404">
        <f t="shared" si="1421"/>
        <v>0</v>
      </c>
    </row>
    <row r="2022" spans="1:14" s="2" customFormat="1" ht="31.5" hidden="1" outlineLevel="1">
      <c r="A2022" s="205">
        <f t="shared" ref="A2022:E2022" si="1467">A1629</f>
        <v>0</v>
      </c>
      <c r="B2022" s="206" t="str">
        <f t="shared" si="1467"/>
        <v>Project balance E&amp;M  and procurement of mandetory spares</v>
      </c>
      <c r="C2022" s="208" t="str">
        <f t="shared" si="1467"/>
        <v>MERC CAPEX Approval in MTR Order 296 of 2019</v>
      </c>
      <c r="D2022" s="210" t="str">
        <f t="shared" si="1467"/>
        <v>Order 296 of 2019</v>
      </c>
      <c r="E2022" s="223">
        <f t="shared" si="1467"/>
        <v>41.453400000000002</v>
      </c>
      <c r="F2022" s="404">
        <f t="shared" si="1417"/>
        <v>0</v>
      </c>
      <c r="G2022" s="404">
        <f t="shared" si="1418"/>
        <v>0</v>
      </c>
      <c r="H2022" s="404">
        <f t="shared" si="1419"/>
        <v>0</v>
      </c>
      <c r="I2022" s="404">
        <f>'F4.2'!Z56</f>
        <v>0</v>
      </c>
      <c r="J2022" s="404">
        <f>'F4.2'!AY56</f>
        <v>0</v>
      </c>
      <c r="K2022" s="405"/>
      <c r="L2022" s="405"/>
      <c r="M2022" s="404">
        <f t="shared" si="1420"/>
        <v>0</v>
      </c>
      <c r="N2022" s="404">
        <f t="shared" si="1421"/>
        <v>0</v>
      </c>
    </row>
    <row r="2023" spans="1:14" ht="45" hidden="1" outlineLevel="1">
      <c r="A2023" s="68">
        <f t="shared" ref="A2023:E2023" si="1468">A1630</f>
        <v>1</v>
      </c>
      <c r="B2023" s="234" t="str">
        <f t="shared" si="1468"/>
        <v>Work order for Contract of Supply and application of Fire Stop Mortar Seal and Fire Retardant Cable Coating Compound at NPTP U-8 Parli Project</v>
      </c>
      <c r="C2023" s="192" t="str">
        <f t="shared" si="1468"/>
        <v>MERC CAPEX Approval in MTR Order 296 of 2019</v>
      </c>
      <c r="D2023" s="183" t="str">
        <f t="shared" si="1468"/>
        <v>-</v>
      </c>
      <c r="E2023" s="28">
        <f t="shared" si="1468"/>
        <v>0</v>
      </c>
      <c r="F2023" s="404">
        <f t="shared" si="1417"/>
        <v>3.4589155919999999</v>
      </c>
      <c r="G2023" s="404">
        <f t="shared" si="1418"/>
        <v>3.4589155919999999</v>
      </c>
      <c r="H2023" s="404">
        <f t="shared" si="1419"/>
        <v>0</v>
      </c>
      <c r="I2023" s="404">
        <f>'F4.2'!Z57</f>
        <v>0</v>
      </c>
      <c r="J2023" s="404">
        <f>'F4.2'!AY57</f>
        <v>0</v>
      </c>
      <c r="K2023" s="405"/>
      <c r="L2023" s="405"/>
      <c r="M2023" s="404">
        <f t="shared" si="1420"/>
        <v>0</v>
      </c>
      <c r="N2023" s="404">
        <f t="shared" si="1421"/>
        <v>0</v>
      </c>
    </row>
    <row r="2024" spans="1:14" s="2" customFormat="1" ht="30" hidden="1" outlineLevel="1">
      <c r="A2024" s="68">
        <f t="shared" ref="A2024:E2024" si="1469">A1631</f>
        <v>2</v>
      </c>
      <c r="B2024" s="234" t="str">
        <f t="shared" si="1469"/>
        <v>Work order for contract for Supply Installaion Testing &amp; Commissioning Smoke Detection &amp; alaram system</v>
      </c>
      <c r="C2024" s="192" t="str">
        <f t="shared" si="1469"/>
        <v>MERC CAPEX Approval in MTR Order 296 of 2019</v>
      </c>
      <c r="D2024" s="183" t="str">
        <f t="shared" si="1469"/>
        <v>-</v>
      </c>
      <c r="E2024" s="28">
        <f t="shared" si="1469"/>
        <v>0</v>
      </c>
      <c r="F2024" s="404">
        <f t="shared" si="1417"/>
        <v>2.5606</v>
      </c>
      <c r="G2024" s="404">
        <f t="shared" si="1418"/>
        <v>2.5606</v>
      </c>
      <c r="H2024" s="404">
        <f t="shared" si="1419"/>
        <v>0</v>
      </c>
      <c r="I2024" s="404">
        <f>'F4.2'!Z58</f>
        <v>0</v>
      </c>
      <c r="J2024" s="404">
        <f>'F4.2'!AY58</f>
        <v>0</v>
      </c>
      <c r="K2024" s="405"/>
      <c r="L2024" s="405"/>
      <c r="M2024" s="404">
        <f t="shared" si="1420"/>
        <v>0</v>
      </c>
      <c r="N2024" s="404">
        <f t="shared" si="1421"/>
        <v>0</v>
      </c>
    </row>
    <row r="2025" spans="1:14" ht="45" hidden="1" outlineLevel="1">
      <c r="A2025" s="68">
        <f t="shared" ref="A2025:E2025" si="1470">A1632</f>
        <v>3</v>
      </c>
      <c r="B2025" s="234" t="str">
        <f t="shared" si="1470"/>
        <v>Work order for contract for Supply Installaion Testing &amp; Commissioning of Balance Fire Fighting System at NPTP U-8 Parli Project</v>
      </c>
      <c r="C2025" s="192" t="str">
        <f t="shared" si="1470"/>
        <v>MERC CAPEX Approval in MTR Order 296 of 2019</v>
      </c>
      <c r="D2025" s="183" t="str">
        <f t="shared" si="1470"/>
        <v>-</v>
      </c>
      <c r="E2025" s="28">
        <f t="shared" si="1470"/>
        <v>0</v>
      </c>
      <c r="F2025" s="404">
        <f t="shared" si="1417"/>
        <v>1.0502</v>
      </c>
      <c r="G2025" s="404">
        <f t="shared" si="1418"/>
        <v>1.0502</v>
      </c>
      <c r="H2025" s="404">
        <f t="shared" si="1419"/>
        <v>0</v>
      </c>
      <c r="I2025" s="404">
        <f>'F4.2'!Z59</f>
        <v>0</v>
      </c>
      <c r="J2025" s="404">
        <f>'F4.2'!AY59</f>
        <v>0</v>
      </c>
      <c r="K2025" s="405"/>
      <c r="L2025" s="405"/>
      <c r="M2025" s="404">
        <f t="shared" si="1420"/>
        <v>0</v>
      </c>
      <c r="N2025" s="404">
        <f t="shared" si="1421"/>
        <v>0</v>
      </c>
    </row>
    <row r="2026" spans="1:14" ht="60" hidden="1" outlineLevel="1">
      <c r="A2026" s="68">
        <f t="shared" ref="A2026:E2026" si="1471">A1633</f>
        <v>4</v>
      </c>
      <c r="B2026" s="234" t="str">
        <f t="shared" si="1471"/>
        <v>Supply, Errection, testing &amp; commissioning works of RWP, PT potable chlorination system, ETP system control panel, automation of LDO, HFO tank foam system Hose boxes with RRL hoses and branch pipe and allied system at NPTP</v>
      </c>
      <c r="C2026" s="192" t="str">
        <f t="shared" si="1471"/>
        <v>MERC CAPEX Approval in MTR Order 296 of 2019</v>
      </c>
      <c r="D2026" s="183" t="str">
        <f t="shared" si="1471"/>
        <v>-</v>
      </c>
      <c r="E2026" s="28">
        <f t="shared" si="1471"/>
        <v>0</v>
      </c>
      <c r="F2026" s="404">
        <f t="shared" si="1417"/>
        <v>0.84960000000000002</v>
      </c>
      <c r="G2026" s="404">
        <f t="shared" si="1418"/>
        <v>0.84960000000000002</v>
      </c>
      <c r="H2026" s="404">
        <f t="shared" si="1419"/>
        <v>0</v>
      </c>
      <c r="I2026" s="404">
        <f>'F4.2'!Z60</f>
        <v>0</v>
      </c>
      <c r="J2026" s="404">
        <f>'F4.2'!AY60</f>
        <v>0</v>
      </c>
      <c r="K2026" s="405"/>
      <c r="L2026" s="405"/>
      <c r="M2026" s="404">
        <f t="shared" si="1420"/>
        <v>0</v>
      </c>
      <c r="N2026" s="404">
        <f t="shared" si="1421"/>
        <v>0</v>
      </c>
    </row>
    <row r="2027" spans="1:14" s="2" customFormat="1" ht="45" hidden="1" outlineLevel="1">
      <c r="A2027" s="68">
        <f t="shared" ref="A2027:E2027" si="1472">A1634</f>
        <v>5</v>
      </c>
      <c r="B2027" s="234" t="str">
        <f t="shared" si="1472"/>
        <v xml:space="preserve">Work Order contract for supply, installation Testing &amp; Commissioning of telephone exchange (EPBAX) &amp; Telephone System at NPTP U-8 Parli project  </v>
      </c>
      <c r="C2027" s="192" t="str">
        <f t="shared" si="1472"/>
        <v>MERC CAPEX Approval in MTR Order 296 of 2019</v>
      </c>
      <c r="D2027" s="183" t="str">
        <f t="shared" si="1472"/>
        <v>-</v>
      </c>
      <c r="E2027" s="28">
        <f t="shared" si="1472"/>
        <v>0</v>
      </c>
      <c r="F2027" s="404">
        <f t="shared" si="1417"/>
        <v>0.91256150000000003</v>
      </c>
      <c r="G2027" s="404">
        <f t="shared" si="1418"/>
        <v>0.91256150000000003</v>
      </c>
      <c r="H2027" s="404">
        <f t="shared" si="1419"/>
        <v>0</v>
      </c>
      <c r="I2027" s="404">
        <f>'F4.2'!Z61</f>
        <v>0</v>
      </c>
      <c r="J2027" s="404">
        <f>'F4.2'!AY61</f>
        <v>0</v>
      </c>
      <c r="K2027" s="405"/>
      <c r="L2027" s="405"/>
      <c r="M2027" s="404">
        <f t="shared" si="1420"/>
        <v>0</v>
      </c>
      <c r="N2027" s="404">
        <f t="shared" si="1421"/>
        <v>0</v>
      </c>
    </row>
    <row r="2028" spans="1:14" ht="30" hidden="1" outlineLevel="1">
      <c r="A2028" s="68">
        <f t="shared" ref="A2028:E2028" si="1473">A1635</f>
        <v>6</v>
      </c>
      <c r="B2028" s="234" t="str">
        <f t="shared" si="1473"/>
        <v>Balance Supply of Electrical Lab Equipment  at NPTP parli-V</v>
      </c>
      <c r="C2028" s="192" t="str">
        <f t="shared" si="1473"/>
        <v>MERC CAPEX Approval in MTR Order 296 of 2019</v>
      </c>
      <c r="D2028" s="183" t="str">
        <f t="shared" si="1473"/>
        <v>-</v>
      </c>
      <c r="E2028" s="28">
        <f t="shared" si="1473"/>
        <v>0</v>
      </c>
      <c r="F2028" s="404">
        <f t="shared" si="1417"/>
        <v>0.60826469999999999</v>
      </c>
      <c r="G2028" s="404">
        <f t="shared" si="1418"/>
        <v>0.60826469999999999</v>
      </c>
      <c r="H2028" s="404">
        <f t="shared" si="1419"/>
        <v>0</v>
      </c>
      <c r="I2028" s="404">
        <f>'F4.2'!Z62</f>
        <v>0</v>
      </c>
      <c r="J2028" s="404">
        <f>'F4.2'!AY62</f>
        <v>0</v>
      </c>
      <c r="K2028" s="405"/>
      <c r="L2028" s="405"/>
      <c r="M2028" s="404">
        <f t="shared" si="1420"/>
        <v>0</v>
      </c>
      <c r="N2028" s="404">
        <f t="shared" si="1421"/>
        <v>0</v>
      </c>
    </row>
    <row r="2029" spans="1:14" ht="45" hidden="1" outlineLevel="1">
      <c r="A2029" s="68">
        <f t="shared" ref="A2029:E2029" si="1474">A1636</f>
        <v>7</v>
      </c>
      <c r="B2029" s="234" t="str">
        <f t="shared" si="1474"/>
        <v>Work order for contract for Supply Installaion Testing &amp; Commissioning with required material to complete  Balance CHP work at NPTP U-8 Parli Project</v>
      </c>
      <c r="C2029" s="192" t="str">
        <f t="shared" si="1474"/>
        <v>MERC CAPEX Approval in MTR Order 296 of 2019</v>
      </c>
      <c r="D2029" s="183" t="str">
        <f t="shared" si="1474"/>
        <v>-</v>
      </c>
      <c r="E2029" s="28">
        <f t="shared" si="1474"/>
        <v>0</v>
      </c>
      <c r="F2029" s="404">
        <f t="shared" si="1417"/>
        <v>0.41</v>
      </c>
      <c r="G2029" s="404">
        <f t="shared" si="1418"/>
        <v>0.41</v>
      </c>
      <c r="H2029" s="404">
        <f t="shared" si="1419"/>
        <v>0</v>
      </c>
      <c r="I2029" s="404">
        <f>'F4.2'!Z63</f>
        <v>0</v>
      </c>
      <c r="J2029" s="404">
        <f>'F4.2'!AY63</f>
        <v>0</v>
      </c>
      <c r="K2029" s="405"/>
      <c r="L2029" s="405"/>
      <c r="M2029" s="404">
        <f t="shared" si="1420"/>
        <v>0</v>
      </c>
      <c r="N2029" s="404">
        <f t="shared" si="1421"/>
        <v>0</v>
      </c>
    </row>
    <row r="2030" spans="1:14" ht="45" hidden="1" outlineLevel="1">
      <c r="A2030" s="68">
        <f t="shared" ref="A2030:E2030" si="1475">A1637</f>
        <v>8</v>
      </c>
      <c r="B2030" s="234" t="str">
        <f t="shared" si="1475"/>
        <v>Supply, Errection, testing &amp; commissioning of Interconnecting Conveyor no.9 &amp; 10 from U-8 to U-6&amp;7 of CHP at NPTP U-8, Parli-V</v>
      </c>
      <c r="C2030" s="192" t="str">
        <f t="shared" si="1475"/>
        <v>MERC CAPEX Approval in MTR Order 296 of 2019</v>
      </c>
      <c r="D2030" s="183" t="str">
        <f t="shared" si="1475"/>
        <v>-</v>
      </c>
      <c r="E2030" s="28">
        <f t="shared" si="1475"/>
        <v>0</v>
      </c>
      <c r="F2030" s="404">
        <f t="shared" si="1417"/>
        <v>5.3318899999999996</v>
      </c>
      <c r="G2030" s="404">
        <f t="shared" si="1418"/>
        <v>5.3262307</v>
      </c>
      <c r="H2030" s="404">
        <f t="shared" si="1419"/>
        <v>5.6592999999995897E-3</v>
      </c>
      <c r="I2030" s="404">
        <f>'F4.2'!Z64</f>
        <v>0</v>
      </c>
      <c r="J2030" s="404">
        <f>'F4.2'!AY64</f>
        <v>0</v>
      </c>
      <c r="K2030" s="405"/>
      <c r="L2030" s="405"/>
      <c r="M2030" s="404">
        <f t="shared" si="1420"/>
        <v>0</v>
      </c>
      <c r="N2030" s="404">
        <f t="shared" si="1421"/>
        <v>5.6592999999995897E-3</v>
      </c>
    </row>
    <row r="2031" spans="1:14" ht="30" hidden="1" outlineLevel="1">
      <c r="A2031" s="68">
        <f t="shared" ref="A2031:E2031" si="1476">A1638</f>
        <v>9</v>
      </c>
      <c r="B2031" s="234" t="str">
        <f t="shared" si="1476"/>
        <v>SUPPLY ,INSTA,TEST ,COMM ELECTRICAL SYS</v>
      </c>
      <c r="C2031" s="192" t="str">
        <f t="shared" si="1476"/>
        <v>MERC CAPEX Approval in MTR Order 296 of 2019</v>
      </c>
      <c r="D2031" s="183" t="str">
        <f t="shared" si="1476"/>
        <v>-</v>
      </c>
      <c r="E2031" s="28">
        <f t="shared" si="1476"/>
        <v>0</v>
      </c>
      <c r="F2031" s="404">
        <f t="shared" si="1417"/>
        <v>0</v>
      </c>
      <c r="G2031" s="404">
        <f t="shared" si="1418"/>
        <v>0</v>
      </c>
      <c r="H2031" s="404">
        <f t="shared" si="1419"/>
        <v>0</v>
      </c>
      <c r="I2031" s="404">
        <f>'F4.2'!Z65</f>
        <v>0</v>
      </c>
      <c r="J2031" s="404">
        <f>'F4.2'!AY65</f>
        <v>0</v>
      </c>
      <c r="K2031" s="405"/>
      <c r="L2031" s="405"/>
      <c r="M2031" s="404">
        <f t="shared" si="1420"/>
        <v>0</v>
      </c>
      <c r="N2031" s="404">
        <f t="shared" si="1421"/>
        <v>0</v>
      </c>
    </row>
    <row r="2032" spans="1:14" ht="30" hidden="1" outlineLevel="1">
      <c r="A2032" s="68">
        <f t="shared" ref="A2032:E2032" si="1477">A1639</f>
        <v>10</v>
      </c>
      <c r="B2032" s="234" t="str">
        <f t="shared" si="1477"/>
        <v>SUPPLY,INSTAL,TEST,COMM OF  CRANS&amp;HOIST</v>
      </c>
      <c r="C2032" s="192" t="str">
        <f t="shared" si="1477"/>
        <v>MERC CAPEX Approval in MTR Order 296 of 2019</v>
      </c>
      <c r="D2032" s="183" t="str">
        <f t="shared" si="1477"/>
        <v>-</v>
      </c>
      <c r="E2032" s="28">
        <f t="shared" si="1477"/>
        <v>0</v>
      </c>
      <c r="F2032" s="404">
        <f t="shared" si="1417"/>
        <v>1.8104819999999999</v>
      </c>
      <c r="G2032" s="404">
        <f t="shared" si="1418"/>
        <v>3.6223049999999999</v>
      </c>
      <c r="H2032" s="404">
        <f t="shared" si="1419"/>
        <v>-1.811823</v>
      </c>
      <c r="I2032" s="404">
        <f>'F4.2'!Z66</f>
        <v>0</v>
      </c>
      <c r="J2032" s="404">
        <f>'F4.2'!AY66</f>
        <v>0</v>
      </c>
      <c r="K2032" s="405"/>
      <c r="L2032" s="405"/>
      <c r="M2032" s="404">
        <f t="shared" si="1420"/>
        <v>0</v>
      </c>
      <c r="N2032" s="404">
        <f t="shared" si="1421"/>
        <v>-1.811823</v>
      </c>
    </row>
    <row r="2033" spans="1:14" ht="30" hidden="1" outlineLevel="1">
      <c r="A2033" s="68">
        <f t="shared" ref="A2033:E2033" si="1478">A1640</f>
        <v>11</v>
      </c>
      <c r="B2033" s="234" t="str">
        <f t="shared" si="1478"/>
        <v>Supply, Errection, testing &amp; commissioning of Dust Extraction system at NPTP U-8, Parli-V</v>
      </c>
      <c r="C2033" s="192" t="str">
        <f t="shared" si="1478"/>
        <v>MERC CAPEX Approval in MTR Order 296 of 2019</v>
      </c>
      <c r="D2033" s="183" t="str">
        <f t="shared" si="1478"/>
        <v>-</v>
      </c>
      <c r="E2033" s="28">
        <f t="shared" si="1478"/>
        <v>0</v>
      </c>
      <c r="F2033" s="404">
        <f t="shared" si="1417"/>
        <v>1.8060844</v>
      </c>
      <c r="G2033" s="404">
        <f t="shared" si="1418"/>
        <v>0</v>
      </c>
      <c r="H2033" s="404">
        <f t="shared" si="1419"/>
        <v>1.8060844</v>
      </c>
      <c r="I2033" s="404">
        <f>'F4.2'!Z67</f>
        <v>0</v>
      </c>
      <c r="J2033" s="404">
        <f>'F4.2'!AY67</f>
        <v>0</v>
      </c>
      <c r="K2033" s="405"/>
      <c r="L2033" s="405"/>
      <c r="M2033" s="404">
        <f t="shared" si="1420"/>
        <v>0</v>
      </c>
      <c r="N2033" s="404">
        <f t="shared" si="1421"/>
        <v>1.8060844</v>
      </c>
    </row>
    <row r="2034" spans="1:14" ht="30" hidden="1" outlineLevel="1">
      <c r="A2034" s="68">
        <f t="shared" ref="A2034:E2034" si="1479">A1641</f>
        <v>12</v>
      </c>
      <c r="B2034" s="234" t="str">
        <f t="shared" si="1479"/>
        <v>Supply, Errection, testing &amp; commissioning of DSS &amp; DFDS at NPTP U-8, Parli-V</v>
      </c>
      <c r="C2034" s="192" t="str">
        <f t="shared" si="1479"/>
        <v>MERC CAPEX Approval in MTR Order 296 of 2019</v>
      </c>
      <c r="D2034" s="183" t="str">
        <f t="shared" si="1479"/>
        <v>-</v>
      </c>
      <c r="E2034" s="28">
        <f t="shared" si="1479"/>
        <v>0</v>
      </c>
      <c r="F2034" s="404">
        <f t="shared" si="1417"/>
        <v>4.3391143999999997</v>
      </c>
      <c r="G2034" s="404">
        <f t="shared" si="1418"/>
        <v>4.34</v>
      </c>
      <c r="H2034" s="404">
        <f t="shared" si="1419"/>
        <v>-8.8560000000015293E-4</v>
      </c>
      <c r="I2034" s="404">
        <f>'F4.2'!Z68</f>
        <v>0</v>
      </c>
      <c r="J2034" s="404">
        <f>'F4.2'!AY68</f>
        <v>0</v>
      </c>
      <c r="K2034" s="405"/>
      <c r="L2034" s="405"/>
      <c r="M2034" s="404">
        <f t="shared" si="1420"/>
        <v>0</v>
      </c>
      <c r="N2034" s="404">
        <f t="shared" si="1421"/>
        <v>-8.8560000000015293E-4</v>
      </c>
    </row>
    <row r="2035" spans="1:14" ht="30" hidden="1" outlineLevel="1">
      <c r="A2035" s="68">
        <f t="shared" ref="A2035:E2035" si="1480">A1642</f>
        <v>13</v>
      </c>
      <c r="B2035" s="234" t="str">
        <f t="shared" si="1480"/>
        <v>Supply, Errection, testing &amp; commissioning of Monorail at NPTP U-8, Parli-V</v>
      </c>
      <c r="C2035" s="192" t="str">
        <f t="shared" si="1480"/>
        <v>MERC CAPEX Approval in MTR Order 296 of 2019</v>
      </c>
      <c r="D2035" s="183" t="str">
        <f t="shared" si="1480"/>
        <v>-</v>
      </c>
      <c r="E2035" s="28">
        <f t="shared" si="1480"/>
        <v>0</v>
      </c>
      <c r="F2035" s="404">
        <f t="shared" si="1417"/>
        <v>1.1891777000000001</v>
      </c>
      <c r="G2035" s="404">
        <f t="shared" si="1418"/>
        <v>1.1891</v>
      </c>
      <c r="H2035" s="404">
        <f t="shared" si="1419"/>
        <v>7.770000000006938E-5</v>
      </c>
      <c r="I2035" s="404">
        <f>'F4.2'!Z69</f>
        <v>0</v>
      </c>
      <c r="J2035" s="404">
        <f>'F4.2'!AY69</f>
        <v>0</v>
      </c>
      <c r="K2035" s="405"/>
      <c r="L2035" s="405"/>
      <c r="M2035" s="404">
        <f t="shared" si="1420"/>
        <v>0</v>
      </c>
      <c r="N2035" s="404">
        <f t="shared" si="1421"/>
        <v>7.770000000006938E-5</v>
      </c>
    </row>
    <row r="2036" spans="1:14" ht="30" hidden="1" outlineLevel="1">
      <c r="A2036" s="68">
        <f t="shared" ref="A2036:E2036" si="1481">A1643</f>
        <v>14</v>
      </c>
      <c r="B2036" s="234" t="str">
        <f t="shared" si="1481"/>
        <v>Supply, Errection, testing &amp; commissioning of various Control &amp; Instrumentation equipments at NPTP U-8, Parli-V</v>
      </c>
      <c r="C2036" s="192" t="str">
        <f t="shared" si="1481"/>
        <v>MERC CAPEX Approval in MTR Order 296 of 2019</v>
      </c>
      <c r="D2036" s="183" t="str">
        <f t="shared" si="1481"/>
        <v>-</v>
      </c>
      <c r="E2036" s="28">
        <f t="shared" si="1481"/>
        <v>0</v>
      </c>
      <c r="F2036" s="404">
        <f t="shared" si="1417"/>
        <v>0.72225269999999997</v>
      </c>
      <c r="G2036" s="404">
        <f t="shared" si="1418"/>
        <v>0.72225269999999997</v>
      </c>
      <c r="H2036" s="404">
        <f t="shared" si="1419"/>
        <v>0</v>
      </c>
      <c r="I2036" s="404">
        <f>'F4.2'!Z70</f>
        <v>0</v>
      </c>
      <c r="J2036" s="404">
        <f>'F4.2'!AY70</f>
        <v>0</v>
      </c>
      <c r="K2036" s="405"/>
      <c r="L2036" s="405"/>
      <c r="M2036" s="404">
        <f t="shared" si="1420"/>
        <v>0</v>
      </c>
      <c r="N2036" s="404">
        <f t="shared" si="1421"/>
        <v>0</v>
      </c>
    </row>
    <row r="2037" spans="1:14" ht="30" hidden="1" outlineLevel="1">
      <c r="A2037" s="68">
        <f t="shared" ref="A2037:E2037" si="1482">A1644</f>
        <v>15</v>
      </c>
      <c r="B2037" s="234" t="str">
        <f t="shared" si="1482"/>
        <v>Supply, Errection, testing &amp; commissioning of Air Conditioning System at NPTP U-8, Parli-V</v>
      </c>
      <c r="C2037" s="192" t="str">
        <f t="shared" si="1482"/>
        <v>MERC CAPEX Approval in MTR Order 296 of 2019</v>
      </c>
      <c r="D2037" s="183" t="str">
        <f t="shared" si="1482"/>
        <v>-</v>
      </c>
      <c r="E2037" s="28">
        <f t="shared" si="1482"/>
        <v>0</v>
      </c>
      <c r="F2037" s="404">
        <f t="shared" si="1417"/>
        <v>0.15304309999999999</v>
      </c>
      <c r="G2037" s="404">
        <f t="shared" si="1418"/>
        <v>0.44729429999999998</v>
      </c>
      <c r="H2037" s="404">
        <f t="shared" si="1419"/>
        <v>-0.29425119999999999</v>
      </c>
      <c r="I2037" s="404">
        <f>'F4.2'!Z71</f>
        <v>0</v>
      </c>
      <c r="J2037" s="404">
        <f>'F4.2'!AY71</f>
        <v>0</v>
      </c>
      <c r="K2037" s="405"/>
      <c r="L2037" s="405"/>
      <c r="M2037" s="404">
        <f t="shared" si="1420"/>
        <v>0</v>
      </c>
      <c r="N2037" s="404">
        <f t="shared" si="1421"/>
        <v>-0.29425119999999999</v>
      </c>
    </row>
    <row r="2038" spans="1:14" ht="30" hidden="1" outlineLevel="1">
      <c r="A2038" s="68">
        <f t="shared" ref="A2038:E2038" si="1483">A1645</f>
        <v>16</v>
      </c>
      <c r="B2038" s="234" t="str">
        <f t="shared" si="1483"/>
        <v>Supply, Errection, testing &amp; commissioning of Ventilation  System at NPTP U-8, Parli-V</v>
      </c>
      <c r="C2038" s="192" t="str">
        <f t="shared" si="1483"/>
        <v>MERC CAPEX Approval in MTR Order 296 of 2019</v>
      </c>
      <c r="D2038" s="183" t="str">
        <f t="shared" si="1483"/>
        <v>-</v>
      </c>
      <c r="E2038" s="28">
        <f t="shared" si="1483"/>
        <v>0</v>
      </c>
      <c r="F2038" s="404">
        <f t="shared" si="1417"/>
        <v>2.1135999999999999</v>
      </c>
      <c r="G2038" s="404">
        <f t="shared" si="1418"/>
        <v>1.2036</v>
      </c>
      <c r="H2038" s="404">
        <f t="shared" si="1419"/>
        <v>0.90999999999999992</v>
      </c>
      <c r="I2038" s="404">
        <f>'F4.2'!Z72</f>
        <v>0</v>
      </c>
      <c r="J2038" s="404">
        <f>'F4.2'!AY72</f>
        <v>0</v>
      </c>
      <c r="K2038" s="405"/>
      <c r="L2038" s="405"/>
      <c r="M2038" s="404">
        <f t="shared" si="1420"/>
        <v>0</v>
      </c>
      <c r="N2038" s="404">
        <f t="shared" si="1421"/>
        <v>0.90999999999999992</v>
      </c>
    </row>
    <row r="2039" spans="1:14" ht="30" hidden="1" outlineLevel="1">
      <c r="A2039" s="68">
        <f t="shared" ref="A2039:E2039" si="1484">A1646</f>
        <v>17</v>
      </c>
      <c r="B2039" s="234" t="str">
        <f t="shared" si="1484"/>
        <v>Supply, Errection, testing &amp; commissioning of Elevator works.</v>
      </c>
      <c r="C2039" s="192" t="str">
        <f t="shared" si="1484"/>
        <v>MERC CAPEX Approval in MTR Order 296 of 2019</v>
      </c>
      <c r="D2039" s="183" t="str">
        <f t="shared" si="1484"/>
        <v>-</v>
      </c>
      <c r="E2039" s="28">
        <f t="shared" si="1484"/>
        <v>0</v>
      </c>
      <c r="F2039" s="404">
        <f t="shared" si="1417"/>
        <v>3.5173187000000001</v>
      </c>
      <c r="G2039" s="404">
        <f t="shared" si="1418"/>
        <v>4.4273186999999998</v>
      </c>
      <c r="H2039" s="404">
        <f t="shared" si="1419"/>
        <v>-0.9099999999999997</v>
      </c>
      <c r="I2039" s="404">
        <f>'F4.2'!Z73</f>
        <v>0</v>
      </c>
      <c r="J2039" s="404">
        <f>'F4.2'!AY73</f>
        <v>0</v>
      </c>
      <c r="K2039" s="405"/>
      <c r="L2039" s="405"/>
      <c r="M2039" s="404">
        <f t="shared" si="1420"/>
        <v>0</v>
      </c>
      <c r="N2039" s="404">
        <f t="shared" si="1421"/>
        <v>-0.9099999999999997</v>
      </c>
    </row>
    <row r="2040" spans="1:14" ht="30" hidden="1" outlineLevel="1">
      <c r="A2040" s="68">
        <f t="shared" ref="A2040:E2040" si="1485">A1647</f>
        <v>18</v>
      </c>
      <c r="B2040" s="234" t="str">
        <f t="shared" si="1485"/>
        <v>Work contract for dismentaling, supply, erection &amp; commissioning of MRHS</v>
      </c>
      <c r="C2040" s="192" t="str">
        <f t="shared" si="1485"/>
        <v>MERC CAPEX Approval in MTR Order 296 of 2019</v>
      </c>
      <c r="D2040" s="183" t="str">
        <f t="shared" si="1485"/>
        <v>-</v>
      </c>
      <c r="E2040" s="28">
        <f t="shared" si="1485"/>
        <v>0</v>
      </c>
      <c r="F2040" s="404">
        <f t="shared" ref="F2040:F2103" si="1486">F1647+I1647</f>
        <v>2.2335039999999999</v>
      </c>
      <c r="G2040" s="404">
        <f t="shared" ref="G2040:G2103" si="1487">G1647+M1647</f>
        <v>2.2335039999999999</v>
      </c>
      <c r="H2040" s="404">
        <f t="shared" ref="H2040:H2103" si="1488">F2040-G2040</f>
        <v>0</v>
      </c>
      <c r="I2040" s="404">
        <f>'F4.2'!Z74</f>
        <v>0</v>
      </c>
      <c r="J2040" s="404">
        <f>'F4.2'!AY74</f>
        <v>0</v>
      </c>
      <c r="K2040" s="405"/>
      <c r="L2040" s="405"/>
      <c r="M2040" s="404">
        <f t="shared" ref="M2040:M2100" si="1489">SUM(J2040:L2040)</f>
        <v>0</v>
      </c>
      <c r="N2040" s="404">
        <f t="shared" ref="N2040:N2103" si="1490">H2040+I2040-M2040</f>
        <v>0</v>
      </c>
    </row>
    <row r="2041" spans="1:14" ht="45" hidden="1" outlineLevel="1">
      <c r="A2041" s="68">
        <f t="shared" ref="A2041:E2041" si="1491">A1648</f>
        <v>19</v>
      </c>
      <c r="B2041" s="234" t="str">
        <f t="shared" si="1491"/>
        <v>Supply, Errection, testing &amp; commissioning of FF System, Smoke detection &amp; Fire stop mortar &amp; Fire retradant cable coating for conveyor 09 &amp; 10</v>
      </c>
      <c r="C2041" s="192" t="str">
        <f t="shared" si="1491"/>
        <v>MERC CAPEX Approval in MTR Order 296 of 2019</v>
      </c>
      <c r="D2041" s="183" t="str">
        <f t="shared" si="1491"/>
        <v>-</v>
      </c>
      <c r="E2041" s="28">
        <f t="shared" si="1491"/>
        <v>0</v>
      </c>
      <c r="F2041" s="404">
        <f t="shared" si="1486"/>
        <v>0.22170519999999999</v>
      </c>
      <c r="G2041" s="404">
        <f t="shared" si="1487"/>
        <v>0.51866310000000004</v>
      </c>
      <c r="H2041" s="404">
        <f t="shared" si="1488"/>
        <v>-0.29695790000000005</v>
      </c>
      <c r="I2041" s="404">
        <f>'F4.2'!Z75</f>
        <v>0</v>
      </c>
      <c r="J2041" s="404">
        <f>'F4.2'!AY75</f>
        <v>0</v>
      </c>
      <c r="K2041" s="405"/>
      <c r="L2041" s="405"/>
      <c r="M2041" s="404">
        <f t="shared" si="1489"/>
        <v>0</v>
      </c>
      <c r="N2041" s="404">
        <f t="shared" si="1490"/>
        <v>-0.29695790000000005</v>
      </c>
    </row>
    <row r="2042" spans="1:14" ht="30" hidden="1" outlineLevel="1">
      <c r="A2042" s="68">
        <f t="shared" ref="A2042:E2042" si="1492">A1649</f>
        <v>20</v>
      </c>
      <c r="B2042" s="234" t="str">
        <f t="shared" si="1492"/>
        <v>Supply, Errection, testing &amp; commissioning of Chimney Elevator</v>
      </c>
      <c r="C2042" s="192" t="str">
        <f t="shared" si="1492"/>
        <v>MERC CAPEX Approval in MTR Order 296 of 2019</v>
      </c>
      <c r="D2042" s="183" t="str">
        <f t="shared" si="1492"/>
        <v>-</v>
      </c>
      <c r="E2042" s="28">
        <f t="shared" si="1492"/>
        <v>0</v>
      </c>
      <c r="F2042" s="404">
        <f t="shared" si="1486"/>
        <v>1.060802</v>
      </c>
      <c r="G2042" s="404">
        <f t="shared" si="1487"/>
        <v>0</v>
      </c>
      <c r="H2042" s="404">
        <f t="shared" si="1488"/>
        <v>1.060802</v>
      </c>
      <c r="I2042" s="404">
        <f>'F4.2'!Z76</f>
        <v>0</v>
      </c>
      <c r="J2042" s="404">
        <f>'F4.2'!AY76</f>
        <v>0</v>
      </c>
      <c r="K2042" s="405"/>
      <c r="L2042" s="405"/>
      <c r="M2042" s="404">
        <f t="shared" si="1489"/>
        <v>0</v>
      </c>
      <c r="N2042" s="404">
        <f t="shared" si="1490"/>
        <v>1.060802</v>
      </c>
    </row>
    <row r="2043" spans="1:14" ht="30" hidden="1" outlineLevel="1">
      <c r="A2043" s="68">
        <f t="shared" ref="A2043:E2043" si="1493">A1650</f>
        <v>21</v>
      </c>
      <c r="B2043" s="234" t="str">
        <f t="shared" si="1493"/>
        <v>Supply, Errection, testing &amp; commissioning work of GEHO Pumps.</v>
      </c>
      <c r="C2043" s="192" t="str">
        <f t="shared" si="1493"/>
        <v>MERC CAPEX Approval in MTR Order 296 of 2019</v>
      </c>
      <c r="D2043" s="183" t="str">
        <f t="shared" si="1493"/>
        <v>-</v>
      </c>
      <c r="E2043" s="28">
        <f t="shared" si="1493"/>
        <v>0</v>
      </c>
      <c r="F2043" s="404">
        <f t="shared" si="1486"/>
        <v>0</v>
      </c>
      <c r="G2043" s="404">
        <f t="shared" si="1487"/>
        <v>1.06</v>
      </c>
      <c r="H2043" s="404">
        <f t="shared" si="1488"/>
        <v>-1.06</v>
      </c>
      <c r="I2043" s="404">
        <f>'F4.2'!Z77</f>
        <v>0</v>
      </c>
      <c r="J2043" s="404">
        <f>'F4.2'!AY77</f>
        <v>0</v>
      </c>
      <c r="K2043" s="405"/>
      <c r="L2043" s="405"/>
      <c r="M2043" s="404">
        <f t="shared" si="1489"/>
        <v>0</v>
      </c>
      <c r="N2043" s="404">
        <f t="shared" si="1490"/>
        <v>-1.06</v>
      </c>
    </row>
    <row r="2044" spans="1:14" ht="30" hidden="1" outlineLevel="1">
      <c r="A2044" s="68">
        <f t="shared" ref="A2044:E2044" si="1494">A1651</f>
        <v>22</v>
      </c>
      <c r="B2044" s="234" t="str">
        <f t="shared" si="1494"/>
        <v>Procurement of various Mandetory spares of BOP packages</v>
      </c>
      <c r="C2044" s="192" t="str">
        <f t="shared" si="1494"/>
        <v>MERC CAPEX Approval in MTR Order 296 of 2019</v>
      </c>
      <c r="D2044" s="183" t="str">
        <f t="shared" si="1494"/>
        <v>-</v>
      </c>
      <c r="E2044" s="28">
        <f t="shared" si="1494"/>
        <v>0</v>
      </c>
      <c r="F2044" s="404">
        <f t="shared" si="1486"/>
        <v>5.47</v>
      </c>
      <c r="G2044" s="404">
        <f t="shared" si="1487"/>
        <v>6.54</v>
      </c>
      <c r="H2044" s="404">
        <f t="shared" si="1488"/>
        <v>-1.0700000000000003</v>
      </c>
      <c r="I2044" s="404">
        <f>'F4.2'!Z78</f>
        <v>0</v>
      </c>
      <c r="J2044" s="404">
        <f>'F4.2'!AY78</f>
        <v>0</v>
      </c>
      <c r="K2044" s="405"/>
      <c r="L2044" s="405"/>
      <c r="M2044" s="404">
        <f t="shared" si="1489"/>
        <v>0</v>
      </c>
      <c r="N2044" s="404">
        <f t="shared" si="1490"/>
        <v>-1.0700000000000003</v>
      </c>
    </row>
    <row r="2045" spans="1:14" ht="31.5" hidden="1" outlineLevel="1">
      <c r="A2045" s="205">
        <f t="shared" ref="A2045:E2045" si="1495">A1652</f>
        <v>0</v>
      </c>
      <c r="B2045" s="206" t="str">
        <f t="shared" si="1495"/>
        <v>Balance civil work of BOP scope at 250 MW Parli-V</v>
      </c>
      <c r="C2045" s="208" t="str">
        <f t="shared" si="1495"/>
        <v>MERC CAPEX Approval in MTR Order 296 of 2019</v>
      </c>
      <c r="D2045" s="210" t="str">
        <f t="shared" si="1495"/>
        <v>-</v>
      </c>
      <c r="E2045" s="223">
        <f t="shared" si="1495"/>
        <v>45.323799999999991</v>
      </c>
      <c r="F2045" s="404">
        <f t="shared" si="1486"/>
        <v>0.55711806000000097</v>
      </c>
      <c r="G2045" s="404">
        <f t="shared" si="1487"/>
        <v>16.720000000000002</v>
      </c>
      <c r="H2045" s="404">
        <f t="shared" si="1488"/>
        <v>-16.162881940000002</v>
      </c>
      <c r="I2045" s="404">
        <f>'F4.2'!Z79</f>
        <v>0</v>
      </c>
      <c r="J2045" s="404">
        <f>'F4.2'!AY79</f>
        <v>0</v>
      </c>
      <c r="K2045" s="405"/>
      <c r="L2045" s="405"/>
      <c r="M2045" s="404">
        <f t="shared" si="1489"/>
        <v>0</v>
      </c>
      <c r="N2045" s="404">
        <f t="shared" si="1490"/>
        <v>-16.162881940000002</v>
      </c>
    </row>
    <row r="2046" spans="1:14" ht="30" hidden="1" outlineLevel="1">
      <c r="A2046" s="68">
        <f t="shared" ref="A2046:E2046" si="1496">A1653</f>
        <v>1</v>
      </c>
      <c r="B2046" s="122" t="str">
        <f t="shared" si="1496"/>
        <v>Area grading</v>
      </c>
      <c r="C2046" s="192" t="str">
        <f t="shared" si="1496"/>
        <v>MERC CAPEX Approval in MTR Order 296 of 2019</v>
      </c>
      <c r="D2046" s="183" t="str">
        <f t="shared" si="1496"/>
        <v>-</v>
      </c>
      <c r="E2046" s="28">
        <f t="shared" si="1496"/>
        <v>0</v>
      </c>
      <c r="F2046" s="404">
        <f t="shared" si="1486"/>
        <v>6.9866406799999998</v>
      </c>
      <c r="G2046" s="404">
        <f t="shared" si="1487"/>
        <v>0.89</v>
      </c>
      <c r="H2046" s="404">
        <f t="shared" si="1488"/>
        <v>6.0966406800000001</v>
      </c>
      <c r="I2046" s="404">
        <f>'F4.2'!Z80</f>
        <v>0</v>
      </c>
      <c r="J2046" s="404">
        <f>'F4.2'!AY80</f>
        <v>0</v>
      </c>
      <c r="K2046" s="405"/>
      <c r="L2046" s="405"/>
      <c r="M2046" s="404">
        <f t="shared" si="1489"/>
        <v>0</v>
      </c>
      <c r="N2046" s="404">
        <f t="shared" si="1490"/>
        <v>6.0966406800000001</v>
      </c>
    </row>
    <row r="2047" spans="1:14" ht="30" hidden="1" outlineLevel="1">
      <c r="A2047" s="68">
        <f t="shared" ref="A2047:E2047" si="1497">A1654</f>
        <v>2</v>
      </c>
      <c r="B2047" s="122" t="str">
        <f t="shared" si="1497"/>
        <v>CMD</v>
      </c>
      <c r="C2047" s="192" t="str">
        <f t="shared" si="1497"/>
        <v>MERC CAPEX Approval in MTR Order 296 of 2019</v>
      </c>
      <c r="D2047" s="183" t="str">
        <f t="shared" si="1497"/>
        <v>-</v>
      </c>
      <c r="E2047" s="28">
        <f t="shared" si="1497"/>
        <v>0</v>
      </c>
      <c r="F2047" s="404">
        <f t="shared" si="1486"/>
        <v>1.2410745000000012</v>
      </c>
      <c r="G2047" s="404">
        <f t="shared" si="1487"/>
        <v>1.3549000000000009</v>
      </c>
      <c r="H2047" s="404">
        <f t="shared" si="1488"/>
        <v>-0.11382549999999969</v>
      </c>
      <c r="I2047" s="404">
        <f>'F4.2'!Z81</f>
        <v>0</v>
      </c>
      <c r="J2047" s="404">
        <f>'F4.2'!AY81</f>
        <v>0</v>
      </c>
      <c r="K2047" s="405"/>
      <c r="L2047" s="405"/>
      <c r="M2047" s="404">
        <f t="shared" si="1489"/>
        <v>0</v>
      </c>
      <c r="N2047" s="404">
        <f t="shared" si="1490"/>
        <v>-0.11382549999999969</v>
      </c>
    </row>
    <row r="2048" spans="1:14" ht="30" hidden="1" outlineLevel="1">
      <c r="A2048" s="68">
        <f t="shared" ref="A2048:E2048" si="1498">A1655</f>
        <v>3</v>
      </c>
      <c r="B2048" s="122" t="str">
        <f t="shared" si="1498"/>
        <v>Conveyor 09, 10 &amp; TP 06</v>
      </c>
      <c r="C2048" s="192" t="str">
        <f t="shared" si="1498"/>
        <v>MERC CAPEX Approval in MTR Order 296 of 2019</v>
      </c>
      <c r="D2048" s="183" t="str">
        <f t="shared" si="1498"/>
        <v>-</v>
      </c>
      <c r="E2048" s="28">
        <f t="shared" si="1498"/>
        <v>0</v>
      </c>
      <c r="F2048" s="404">
        <f t="shared" si="1486"/>
        <v>14.560539259999999</v>
      </c>
      <c r="G2048" s="404">
        <f t="shared" si="1487"/>
        <v>12.129999999999999</v>
      </c>
      <c r="H2048" s="404">
        <f t="shared" si="1488"/>
        <v>2.4305392599999998</v>
      </c>
      <c r="I2048" s="404">
        <f>'F4.2'!Z82</f>
        <v>0</v>
      </c>
      <c r="J2048" s="404">
        <f>'F4.2'!AY82</f>
        <v>0</v>
      </c>
      <c r="K2048" s="405"/>
      <c r="L2048" s="405"/>
      <c r="M2048" s="404">
        <f t="shared" si="1489"/>
        <v>0</v>
      </c>
      <c r="N2048" s="404">
        <f t="shared" si="1490"/>
        <v>2.4305392599999998</v>
      </c>
    </row>
    <row r="2049" spans="1:16" ht="30" hidden="1" outlineLevel="1">
      <c r="A2049" s="68">
        <f t="shared" ref="A2049:E2049" si="1499">A1656</f>
        <v>4</v>
      </c>
      <c r="B2049" s="122" t="str">
        <f t="shared" si="1499"/>
        <v>Finishing item</v>
      </c>
      <c r="C2049" s="192" t="str">
        <f t="shared" si="1499"/>
        <v>MERC CAPEX Approval in MTR Order 296 of 2019</v>
      </c>
      <c r="D2049" s="183" t="str">
        <f t="shared" si="1499"/>
        <v>-</v>
      </c>
      <c r="E2049" s="28">
        <f t="shared" si="1499"/>
        <v>0</v>
      </c>
      <c r="F2049" s="404">
        <f t="shared" si="1486"/>
        <v>8.0849650400000002</v>
      </c>
      <c r="G2049" s="404">
        <f t="shared" si="1487"/>
        <v>4.6505999999999998</v>
      </c>
      <c r="H2049" s="404">
        <f t="shared" si="1488"/>
        <v>3.4343650400000003</v>
      </c>
      <c r="I2049" s="404">
        <f>'F4.2'!Z83</f>
        <v>0</v>
      </c>
      <c r="J2049" s="404">
        <f>'F4.2'!AY83</f>
        <v>0</v>
      </c>
      <c r="K2049" s="405"/>
      <c r="L2049" s="405"/>
      <c r="M2049" s="404">
        <f t="shared" si="1489"/>
        <v>0</v>
      </c>
      <c r="N2049" s="404">
        <f t="shared" si="1490"/>
        <v>3.4343650400000003</v>
      </c>
    </row>
    <row r="2050" spans="1:16" ht="30" hidden="1" outlineLevel="1">
      <c r="A2050" s="68">
        <f t="shared" ref="A2050:E2050" si="1500">A1657</f>
        <v>5</v>
      </c>
      <c r="B2050" s="122" t="str">
        <f t="shared" si="1500"/>
        <v>Drain &amp; nala</v>
      </c>
      <c r="C2050" s="192" t="str">
        <f t="shared" si="1500"/>
        <v>MERC CAPEX Approval in MTR Order 296 of 2019</v>
      </c>
      <c r="D2050" s="183" t="str">
        <f t="shared" si="1500"/>
        <v>-</v>
      </c>
      <c r="E2050" s="28">
        <f t="shared" si="1500"/>
        <v>0</v>
      </c>
      <c r="F2050" s="404">
        <f t="shared" si="1486"/>
        <v>5.08483324</v>
      </c>
      <c r="G2050" s="404">
        <f t="shared" si="1487"/>
        <v>11.79</v>
      </c>
      <c r="H2050" s="404">
        <f t="shared" si="1488"/>
        <v>-6.7051667599999991</v>
      </c>
      <c r="I2050" s="404">
        <f>'F4.2'!Z84</f>
        <v>0</v>
      </c>
      <c r="J2050" s="404">
        <f>'F4.2'!AY84</f>
        <v>0</v>
      </c>
      <c r="K2050" s="405"/>
      <c r="L2050" s="405"/>
      <c r="M2050" s="404">
        <f t="shared" si="1489"/>
        <v>0</v>
      </c>
      <c r="N2050" s="404">
        <f t="shared" si="1490"/>
        <v>-6.7051667599999991</v>
      </c>
    </row>
    <row r="2051" spans="1:16" ht="30" hidden="1" outlineLevel="1">
      <c r="A2051" s="68">
        <f t="shared" ref="A2051:E2051" si="1501">A1658</f>
        <v>6</v>
      </c>
      <c r="B2051" s="122" t="str">
        <f t="shared" si="1501"/>
        <v>Internal roads</v>
      </c>
      <c r="C2051" s="192" t="str">
        <f t="shared" si="1501"/>
        <v>MERC CAPEX Approval in MTR Order 296 of 2019</v>
      </c>
      <c r="D2051" s="183" t="str">
        <f t="shared" si="1501"/>
        <v>-</v>
      </c>
      <c r="E2051" s="28">
        <f t="shared" si="1501"/>
        <v>0</v>
      </c>
      <c r="F2051" s="404">
        <f t="shared" si="1486"/>
        <v>9.7521449799999989</v>
      </c>
      <c r="G2051" s="404">
        <f t="shared" si="1487"/>
        <v>1.5</v>
      </c>
      <c r="H2051" s="404">
        <f t="shared" si="1488"/>
        <v>8.2521449799999989</v>
      </c>
      <c r="I2051" s="404">
        <f>'F4.2'!Z85</f>
        <v>0</v>
      </c>
      <c r="J2051" s="404">
        <f>'F4.2'!AY85</f>
        <v>0</v>
      </c>
      <c r="K2051" s="405"/>
      <c r="L2051" s="405"/>
      <c r="M2051" s="404">
        <f t="shared" si="1489"/>
        <v>0</v>
      </c>
      <c r="N2051" s="404">
        <f t="shared" si="1490"/>
        <v>8.2521449799999989</v>
      </c>
    </row>
    <row r="2052" spans="1:16" ht="30" hidden="1" outlineLevel="1">
      <c r="A2052" s="68">
        <f t="shared" ref="A2052:E2052" si="1502">A1659</f>
        <v>7</v>
      </c>
      <c r="B2052" s="122" t="str">
        <f t="shared" si="1502"/>
        <v>Stacker &amp; reclaimer</v>
      </c>
      <c r="C2052" s="192" t="str">
        <f t="shared" si="1502"/>
        <v>MERC CAPEX Approval in MTR Order 296 of 2019</v>
      </c>
      <c r="D2052" s="183" t="str">
        <f t="shared" si="1502"/>
        <v>-</v>
      </c>
      <c r="E2052" s="28">
        <f t="shared" si="1502"/>
        <v>0</v>
      </c>
      <c r="F2052" s="404">
        <f t="shared" si="1486"/>
        <v>1.1626842399999999</v>
      </c>
      <c r="G2052" s="404">
        <f t="shared" si="1487"/>
        <v>0</v>
      </c>
      <c r="H2052" s="404">
        <f t="shared" si="1488"/>
        <v>1.1626842399999999</v>
      </c>
      <c r="I2052" s="404">
        <f>'F4.2'!Z86</f>
        <v>0</v>
      </c>
      <c r="J2052" s="404">
        <f>'F4.2'!AY86</f>
        <v>0</v>
      </c>
      <c r="K2052" s="405"/>
      <c r="L2052" s="405"/>
      <c r="M2052" s="404">
        <f t="shared" si="1489"/>
        <v>0</v>
      </c>
      <c r="N2052" s="404">
        <f t="shared" si="1490"/>
        <v>1.1626842399999999</v>
      </c>
    </row>
    <row r="2053" spans="1:16" ht="15.75" hidden="1" outlineLevel="1">
      <c r="A2053" s="205">
        <f t="shared" ref="A2053:E2053" si="1503">A1660</f>
        <v>0</v>
      </c>
      <c r="B2053" s="206" t="str">
        <f t="shared" si="1503"/>
        <v>Other Add Cap</v>
      </c>
      <c r="C2053" s="208">
        <f t="shared" si="1503"/>
        <v>0</v>
      </c>
      <c r="D2053" s="210" t="str">
        <f t="shared" si="1503"/>
        <v>-</v>
      </c>
      <c r="E2053" s="204">
        <f t="shared" si="1503"/>
        <v>0</v>
      </c>
      <c r="F2053" s="404">
        <f t="shared" si="1486"/>
        <v>0</v>
      </c>
      <c r="G2053" s="404">
        <f t="shared" si="1487"/>
        <v>0</v>
      </c>
      <c r="H2053" s="404">
        <f t="shared" si="1488"/>
        <v>0</v>
      </c>
      <c r="I2053" s="404">
        <f>'F4.2'!Z87</f>
        <v>0</v>
      </c>
      <c r="J2053" s="404">
        <f>'F4.2'!AY87</f>
        <v>0</v>
      </c>
      <c r="K2053" s="405"/>
      <c r="L2053" s="405"/>
      <c r="M2053" s="404">
        <f t="shared" si="1489"/>
        <v>0</v>
      </c>
      <c r="N2053" s="404">
        <f t="shared" si="1490"/>
        <v>0</v>
      </c>
    </row>
    <row r="2054" spans="1:16" ht="15.75" hidden="1" outlineLevel="1">
      <c r="A2054" s="53">
        <f t="shared" ref="A2054:E2054" si="1504">A1661</f>
        <v>0</v>
      </c>
      <c r="B2054" s="235" t="str">
        <f t="shared" si="1504"/>
        <v>Laboratory set up</v>
      </c>
      <c r="C2054" s="185" t="str">
        <f t="shared" si="1504"/>
        <v>Add Cap (As per 296 of 2019)</v>
      </c>
      <c r="D2054" s="183" t="str">
        <f t="shared" si="1504"/>
        <v>-</v>
      </c>
      <c r="E2054" s="229">
        <f t="shared" si="1504"/>
        <v>0</v>
      </c>
      <c r="F2054" s="404">
        <f t="shared" si="1486"/>
        <v>0</v>
      </c>
      <c r="G2054" s="404">
        <f t="shared" si="1487"/>
        <v>0</v>
      </c>
      <c r="H2054" s="404">
        <f t="shared" si="1488"/>
        <v>0</v>
      </c>
      <c r="I2054" s="404">
        <f>'F4.2'!Z88</f>
        <v>0</v>
      </c>
      <c r="J2054" s="404">
        <f>'F4.2'!AY88</f>
        <v>0</v>
      </c>
      <c r="K2054" s="405"/>
      <c r="L2054" s="405"/>
      <c r="M2054" s="404">
        <f t="shared" si="1489"/>
        <v>0</v>
      </c>
      <c r="N2054" s="404">
        <f t="shared" si="1490"/>
        <v>0</v>
      </c>
    </row>
    <row r="2055" spans="1:16" ht="31.5" hidden="1" outlineLevel="1">
      <c r="A2055" s="53">
        <f t="shared" ref="A2055:E2055" si="1505">A1662</f>
        <v>1</v>
      </c>
      <c r="B2055" s="236" t="str">
        <f t="shared" si="1505"/>
        <v>Supply of Analytical Instruments for condition monitoring Laboratory for 1X250 MW of   NPTPS, Parli-V.</v>
      </c>
      <c r="C2055" s="185" t="str">
        <f t="shared" si="1505"/>
        <v>Add Cap (As per 296 of 2019)</v>
      </c>
      <c r="D2055" s="188" t="str">
        <f t="shared" si="1505"/>
        <v>-</v>
      </c>
      <c r="E2055" s="57">
        <f t="shared" si="1505"/>
        <v>0.5</v>
      </c>
      <c r="F2055" s="404">
        <f t="shared" si="1486"/>
        <v>0.49655460000000001</v>
      </c>
      <c r="G2055" s="404">
        <f t="shared" si="1487"/>
        <v>0.49655460000000001</v>
      </c>
      <c r="H2055" s="404">
        <f t="shared" si="1488"/>
        <v>0</v>
      </c>
      <c r="I2055" s="404">
        <f>'F4.2'!Z89</f>
        <v>0</v>
      </c>
      <c r="J2055" s="404">
        <f>'F4.2'!AY89</f>
        <v>0</v>
      </c>
      <c r="K2055" s="405"/>
      <c r="L2055" s="405"/>
      <c r="M2055" s="404">
        <f t="shared" si="1489"/>
        <v>0</v>
      </c>
      <c r="N2055" s="404">
        <f t="shared" si="1490"/>
        <v>0</v>
      </c>
    </row>
    <row r="2056" spans="1:16" ht="31.5" hidden="1" outlineLevel="1">
      <c r="A2056" s="53">
        <f t="shared" ref="A2056:E2056" si="1506">A1663</f>
        <v>2</v>
      </c>
      <c r="B2056" s="236" t="str">
        <f t="shared" si="1506"/>
        <v>Supply of Analytical Instruments for Water Analysis Laboratory for 1X250 MW of   NPTPS, Parli-V</v>
      </c>
      <c r="C2056" s="185" t="str">
        <f t="shared" si="1506"/>
        <v>Add Cap (As per 296 of 2019)</v>
      </c>
      <c r="D2056" s="183" t="str">
        <f t="shared" si="1506"/>
        <v>-</v>
      </c>
      <c r="E2056" s="57">
        <f t="shared" si="1506"/>
        <v>1.23</v>
      </c>
      <c r="F2056" s="404">
        <f t="shared" si="1486"/>
        <v>0.29846889999999998</v>
      </c>
      <c r="G2056" s="404">
        <f t="shared" si="1487"/>
        <v>0.29846889999999998</v>
      </c>
      <c r="H2056" s="404">
        <f t="shared" si="1488"/>
        <v>0</v>
      </c>
      <c r="I2056" s="404">
        <f>'F4.2'!Z90</f>
        <v>0</v>
      </c>
      <c r="J2056" s="404">
        <f>'F4.2'!AY90</f>
        <v>0</v>
      </c>
      <c r="K2056" s="405"/>
      <c r="L2056" s="405"/>
      <c r="M2056" s="404">
        <f t="shared" si="1489"/>
        <v>0</v>
      </c>
      <c r="N2056" s="404">
        <f t="shared" si="1490"/>
        <v>0</v>
      </c>
    </row>
    <row r="2057" spans="1:16" ht="31.5" hidden="1" outlineLevel="1">
      <c r="A2057" s="53">
        <f t="shared" ref="A2057:E2057" si="1507">A1664</f>
        <v>3</v>
      </c>
      <c r="B2057" s="236" t="str">
        <f t="shared" si="1507"/>
        <v>Supply of Analytical Instruments for Environment Laboratory for 1 x 250 MW, NPTPS, Parli-V.</v>
      </c>
      <c r="C2057" s="185" t="str">
        <f t="shared" si="1507"/>
        <v>Add Cap (As per 296 of 2019)</v>
      </c>
      <c r="D2057" s="188" t="str">
        <f t="shared" si="1507"/>
        <v>-</v>
      </c>
      <c r="E2057" s="57">
        <f t="shared" si="1507"/>
        <v>0.39</v>
      </c>
      <c r="F2057" s="404">
        <f t="shared" si="1486"/>
        <v>0.36579919999999999</v>
      </c>
      <c r="G2057" s="404">
        <f t="shared" si="1487"/>
        <v>0.36579919999999999</v>
      </c>
      <c r="H2057" s="404">
        <f t="shared" si="1488"/>
        <v>0</v>
      </c>
      <c r="I2057" s="404">
        <f>'F4.2'!Z91</f>
        <v>0</v>
      </c>
      <c r="J2057" s="404">
        <f>'F4.2'!AY91</f>
        <v>0</v>
      </c>
      <c r="K2057" s="405"/>
      <c r="L2057" s="405"/>
      <c r="M2057" s="404">
        <f t="shared" si="1489"/>
        <v>0</v>
      </c>
      <c r="N2057" s="404">
        <f t="shared" si="1490"/>
        <v>0</v>
      </c>
    </row>
    <row r="2058" spans="1:16" ht="31.5" hidden="1" outlineLevel="1">
      <c r="A2058" s="53">
        <f t="shared" ref="A2058:E2058" si="1508">A1665</f>
        <v>4</v>
      </c>
      <c r="B2058" s="236" t="str">
        <f t="shared" si="1508"/>
        <v>Supply of Analytical Instruments for Precision Laboratory for 1 x 250 MW, NPTPS, Parli-V.</v>
      </c>
      <c r="C2058" s="185" t="str">
        <f t="shared" si="1508"/>
        <v>Add Cap (As per 296 of 2019)</v>
      </c>
      <c r="D2058" s="183" t="str">
        <f t="shared" si="1508"/>
        <v>-</v>
      </c>
      <c r="E2058" s="57">
        <f t="shared" si="1508"/>
        <v>1</v>
      </c>
      <c r="F2058" s="404">
        <f t="shared" si="1486"/>
        <v>0</v>
      </c>
      <c r="G2058" s="404">
        <f t="shared" si="1487"/>
        <v>0</v>
      </c>
      <c r="H2058" s="404">
        <f t="shared" si="1488"/>
        <v>0</v>
      </c>
      <c r="I2058" s="404">
        <f>'F4.2'!Z92</f>
        <v>0</v>
      </c>
      <c r="J2058" s="404">
        <f>'F4.2'!AY92</f>
        <v>0</v>
      </c>
      <c r="K2058" s="405"/>
      <c r="L2058" s="405"/>
      <c r="M2058" s="404">
        <f t="shared" si="1489"/>
        <v>0</v>
      </c>
      <c r="N2058" s="404">
        <f t="shared" si="1490"/>
        <v>0</v>
      </c>
    </row>
    <row r="2059" spans="1:16" ht="31.5" hidden="1" outlineLevel="1">
      <c r="A2059" s="53">
        <f t="shared" ref="A2059:E2059" si="1509">A1666</f>
        <v>5</v>
      </c>
      <c r="B2059" s="236" t="str">
        <f t="shared" si="1509"/>
        <v>Supply of Analytical Instruments for General Laboratory of Water Treatment Plant of 1 x 250 MW, NPTPS, Parli-V.</v>
      </c>
      <c r="C2059" s="185" t="str">
        <f t="shared" si="1509"/>
        <v>Add Cap (As per 296 of 2019)</v>
      </c>
      <c r="D2059" s="183" t="str">
        <f t="shared" si="1509"/>
        <v>-</v>
      </c>
      <c r="E2059" s="57">
        <f t="shared" si="1509"/>
        <v>0.93</v>
      </c>
      <c r="F2059" s="404">
        <f t="shared" si="1486"/>
        <v>0</v>
      </c>
      <c r="G2059" s="404">
        <f t="shared" si="1487"/>
        <v>0</v>
      </c>
      <c r="H2059" s="404">
        <f t="shared" si="1488"/>
        <v>0</v>
      </c>
      <c r="I2059" s="404">
        <f>'F4.2'!Z93</f>
        <v>0</v>
      </c>
      <c r="J2059" s="404">
        <f>'F4.2'!AY93</f>
        <v>0</v>
      </c>
      <c r="K2059" s="405"/>
      <c r="L2059" s="405"/>
      <c r="M2059" s="404">
        <f t="shared" si="1489"/>
        <v>0</v>
      </c>
      <c r="N2059" s="404">
        <f t="shared" si="1490"/>
        <v>0</v>
      </c>
    </row>
    <row r="2060" spans="1:16" ht="31.5" hidden="1" outlineLevel="1">
      <c r="A2060" s="53">
        <f t="shared" ref="A2060:E2060" si="1510">A1667</f>
        <v>6</v>
      </c>
      <c r="B2060" s="236" t="str">
        <f t="shared" si="1510"/>
        <v>Supply of Corrosion Monitor/Meter, Corrosion Coupon &amp; Coupon Rack for 1X250 MW of   NPTPS, Parli-V.</v>
      </c>
      <c r="C2060" s="185" t="str">
        <f t="shared" si="1510"/>
        <v>Add Cap (As per 296 of 2019)</v>
      </c>
      <c r="D2060" s="183" t="str">
        <f t="shared" si="1510"/>
        <v>-</v>
      </c>
      <c r="E2060" s="57">
        <f t="shared" si="1510"/>
        <v>0.34</v>
      </c>
      <c r="F2060" s="404">
        <f t="shared" si="1486"/>
        <v>0.347356836</v>
      </c>
      <c r="G2060" s="404">
        <f t="shared" si="1487"/>
        <v>0.347356836</v>
      </c>
      <c r="H2060" s="404">
        <f t="shared" si="1488"/>
        <v>0</v>
      </c>
      <c r="I2060" s="404">
        <f>'F4.2'!Z94</f>
        <v>0</v>
      </c>
      <c r="J2060" s="404">
        <f>'F4.2'!AY94</f>
        <v>0</v>
      </c>
      <c r="K2060" s="405"/>
      <c r="L2060" s="405"/>
      <c r="M2060" s="404">
        <f t="shared" si="1489"/>
        <v>0</v>
      </c>
      <c r="N2060" s="404">
        <f t="shared" si="1490"/>
        <v>0</v>
      </c>
    </row>
    <row r="2061" spans="1:16" ht="31.5" hidden="1" outlineLevel="1">
      <c r="A2061" s="53">
        <f t="shared" ref="A2061:E2061" si="1511">A1668</f>
        <v>7</v>
      </c>
      <c r="B2061" s="237" t="str">
        <f t="shared" si="1511"/>
        <v>Supply of Analytical Instruments for Coal Analysis Laboratory for 1X250 MW of   NPTPS, Parli-V</v>
      </c>
      <c r="C2061" s="185" t="str">
        <f t="shared" si="1511"/>
        <v>Add Cap (As per 296 of 2019)</v>
      </c>
      <c r="D2061" s="183" t="str">
        <f t="shared" si="1511"/>
        <v>-</v>
      </c>
      <c r="E2061" s="57">
        <f t="shared" si="1511"/>
        <v>1.65</v>
      </c>
      <c r="F2061" s="404">
        <f t="shared" si="1486"/>
        <v>0.39444410000000002</v>
      </c>
      <c r="G2061" s="404">
        <f t="shared" si="1487"/>
        <v>0.39444410000000002</v>
      </c>
      <c r="H2061" s="404">
        <f t="shared" si="1488"/>
        <v>0</v>
      </c>
      <c r="I2061" s="404">
        <f>'F4.2'!Z95</f>
        <v>0</v>
      </c>
      <c r="J2061" s="404">
        <f>'F4.2'!AY95</f>
        <v>0</v>
      </c>
      <c r="K2061" s="405"/>
      <c r="L2061" s="405"/>
      <c r="M2061" s="404">
        <f t="shared" si="1489"/>
        <v>0</v>
      </c>
      <c r="N2061" s="404">
        <f t="shared" si="1490"/>
        <v>0</v>
      </c>
      <c r="O2061" s="270">
        <f t="shared" ref="O2061:O2063" si="1512">MAX(0,IF(M2061=0,0,IF(G2061+M2061&lt;E2061,M2061,E2061-G2061)))</f>
        <v>0</v>
      </c>
      <c r="P2061" s="27">
        <f t="shared" ref="P2061:P2063" si="1513">M2061-O2061</f>
        <v>0</v>
      </c>
    </row>
    <row r="2062" spans="1:16" ht="15.75" hidden="1" outlineLevel="1">
      <c r="A2062" s="53">
        <f t="shared" ref="A2062:E2062" si="1514">A1669</f>
        <v>9</v>
      </c>
      <c r="B2062" s="235" t="str">
        <f t="shared" si="1514"/>
        <v>Grade slab (WTP Area)</v>
      </c>
      <c r="C2062" s="185" t="str">
        <f t="shared" si="1514"/>
        <v>Add Cap (As per 296 of 2019)</v>
      </c>
      <c r="D2062" s="183" t="str">
        <f t="shared" si="1514"/>
        <v>-</v>
      </c>
      <c r="E2062" s="229">
        <f t="shared" si="1514"/>
        <v>1</v>
      </c>
      <c r="F2062" s="404">
        <f t="shared" si="1486"/>
        <v>0.99752063400000002</v>
      </c>
      <c r="G2062" s="404">
        <f t="shared" si="1487"/>
        <v>0.99752063400000002</v>
      </c>
      <c r="H2062" s="404">
        <f t="shared" si="1488"/>
        <v>0</v>
      </c>
      <c r="I2062" s="404">
        <f>'F4.2'!Z96</f>
        <v>0</v>
      </c>
      <c r="J2062" s="404">
        <f>'F4.2'!AY96</f>
        <v>0</v>
      </c>
      <c r="K2062" s="405"/>
      <c r="L2062" s="405"/>
      <c r="M2062" s="404">
        <f t="shared" si="1489"/>
        <v>0</v>
      </c>
      <c r="N2062" s="404">
        <f t="shared" si="1490"/>
        <v>0</v>
      </c>
      <c r="O2062" s="270">
        <f t="shared" si="1512"/>
        <v>0</v>
      </c>
      <c r="P2062" s="27">
        <f t="shared" si="1513"/>
        <v>0</v>
      </c>
    </row>
    <row r="2063" spans="1:16" ht="15.75" hidden="1" outlineLevel="1">
      <c r="A2063" s="53">
        <f t="shared" ref="A2063:E2063" si="1515">A1670</f>
        <v>10</v>
      </c>
      <c r="B2063" s="235" t="str">
        <f t="shared" si="1515"/>
        <v>Grade slab (Near AHP Building)</v>
      </c>
      <c r="C2063" s="185" t="str">
        <f t="shared" si="1515"/>
        <v>Add Cap (As per 296 of 2019)</v>
      </c>
      <c r="D2063" s="183" t="str">
        <f t="shared" si="1515"/>
        <v>-</v>
      </c>
      <c r="E2063" s="59">
        <f t="shared" si="1515"/>
        <v>0.75</v>
      </c>
      <c r="F2063" s="404">
        <f t="shared" si="1486"/>
        <v>0.74556261000000001</v>
      </c>
      <c r="G2063" s="404">
        <f t="shared" si="1487"/>
        <v>0.74556261000000001</v>
      </c>
      <c r="H2063" s="404">
        <f t="shared" si="1488"/>
        <v>0</v>
      </c>
      <c r="I2063" s="404">
        <f>'F4.2'!Z97</f>
        <v>0</v>
      </c>
      <c r="J2063" s="404">
        <f>'F4.2'!AY97</f>
        <v>0</v>
      </c>
      <c r="K2063" s="405"/>
      <c r="L2063" s="405"/>
      <c r="M2063" s="404">
        <f t="shared" si="1489"/>
        <v>0</v>
      </c>
      <c r="N2063" s="404">
        <f t="shared" si="1490"/>
        <v>0</v>
      </c>
      <c r="O2063" s="270">
        <f t="shared" si="1512"/>
        <v>0</v>
      </c>
      <c r="P2063" s="27">
        <f t="shared" si="1513"/>
        <v>0</v>
      </c>
    </row>
    <row r="2064" spans="1:16" ht="15.75" hidden="1" outlineLevel="1">
      <c r="A2064" s="54">
        <f t="shared" ref="A2064:E2064" si="1516">A1671</f>
        <v>11</v>
      </c>
      <c r="B2064" s="238" t="str">
        <f t="shared" si="1516"/>
        <v>Temporary shed for empty barrles &amp; filled barrles</v>
      </c>
      <c r="C2064" s="185" t="str">
        <f t="shared" si="1516"/>
        <v>Add Cap (As per 296 of 2019)</v>
      </c>
      <c r="D2064" s="188" t="str">
        <f t="shared" si="1516"/>
        <v>-</v>
      </c>
      <c r="E2064" s="59">
        <f t="shared" si="1516"/>
        <v>0.5</v>
      </c>
      <c r="F2064" s="404">
        <f t="shared" si="1486"/>
        <v>0.45635233799999997</v>
      </c>
      <c r="G2064" s="404">
        <f t="shared" si="1487"/>
        <v>0.45635233799999997</v>
      </c>
      <c r="H2064" s="404">
        <f t="shared" si="1488"/>
        <v>0</v>
      </c>
      <c r="I2064" s="404">
        <f>'F4.2'!Z98</f>
        <v>0</v>
      </c>
      <c r="J2064" s="404">
        <f>'F4.2'!AY98</f>
        <v>0</v>
      </c>
      <c r="K2064" s="405"/>
      <c r="L2064" s="405"/>
      <c r="M2064" s="404">
        <f t="shared" si="1489"/>
        <v>0</v>
      </c>
      <c r="N2064" s="404">
        <f t="shared" si="1490"/>
        <v>0</v>
      </c>
    </row>
    <row r="2065" spans="1:14" ht="15.75" hidden="1" outlineLevel="1">
      <c r="A2065" s="53">
        <f t="shared" ref="A2065:E2065" si="1517">A1672</f>
        <v>12</v>
      </c>
      <c r="B2065" s="239" t="str">
        <f t="shared" si="1517"/>
        <v>Cabins for operators at TP.</v>
      </c>
      <c r="C2065" s="185" t="str">
        <f t="shared" si="1517"/>
        <v>Add Cap (As per 296 of 2019)</v>
      </c>
      <c r="D2065" s="183" t="str">
        <f t="shared" si="1517"/>
        <v>-</v>
      </c>
      <c r="E2065" s="59">
        <f t="shared" si="1517"/>
        <v>0.2</v>
      </c>
      <c r="F2065" s="404">
        <f t="shared" si="1486"/>
        <v>0.18583111099999999</v>
      </c>
      <c r="G2065" s="404">
        <f t="shared" si="1487"/>
        <v>0.18583111099999999</v>
      </c>
      <c r="H2065" s="404">
        <f t="shared" si="1488"/>
        <v>0</v>
      </c>
      <c r="I2065" s="404">
        <f>'F4.2'!Z99</f>
        <v>0</v>
      </c>
      <c r="J2065" s="404">
        <f>'F4.2'!AY99</f>
        <v>0</v>
      </c>
      <c r="K2065" s="405"/>
      <c r="L2065" s="405"/>
      <c r="M2065" s="404">
        <f t="shared" si="1489"/>
        <v>0</v>
      </c>
      <c r="N2065" s="404">
        <f t="shared" si="1490"/>
        <v>0</v>
      </c>
    </row>
    <row r="2066" spans="1:14" ht="15.75" hidden="1" outlineLevel="1">
      <c r="A2066" s="53">
        <f t="shared" ref="A2066:E2066" si="1518">A1673</f>
        <v>13</v>
      </c>
      <c r="B2066" s="238" t="str">
        <f t="shared" si="1518"/>
        <v>Compound wall for isolation of administrative building.</v>
      </c>
      <c r="C2066" s="185" t="str">
        <f t="shared" si="1518"/>
        <v>Add Cap (As per 296 of 2019)</v>
      </c>
      <c r="D2066" s="183" t="str">
        <f t="shared" si="1518"/>
        <v>-</v>
      </c>
      <c r="E2066" s="59">
        <f t="shared" si="1518"/>
        <v>0.5</v>
      </c>
      <c r="F2066" s="404">
        <f t="shared" si="1486"/>
        <v>0</v>
      </c>
      <c r="G2066" s="404">
        <f t="shared" si="1487"/>
        <v>0</v>
      </c>
      <c r="H2066" s="404">
        <f t="shared" si="1488"/>
        <v>0</v>
      </c>
      <c r="I2066" s="404">
        <f>'F4.2'!Z100</f>
        <v>0</v>
      </c>
      <c r="J2066" s="404">
        <f>'F4.2'!AY100</f>
        <v>0</v>
      </c>
      <c r="K2066" s="405"/>
      <c r="L2066" s="405"/>
      <c r="M2066" s="404">
        <f t="shared" si="1489"/>
        <v>0</v>
      </c>
      <c r="N2066" s="404">
        <f t="shared" si="1490"/>
        <v>0</v>
      </c>
    </row>
    <row r="2067" spans="1:14" ht="47.25" hidden="1" outlineLevel="1">
      <c r="A2067" s="53">
        <f t="shared" ref="A2067:E2067" si="1519">A1674</f>
        <v>14</v>
      </c>
      <c r="B2067" s="239" t="str">
        <f t="shared" si="1519"/>
        <v>Work of providing/ fixing of internal partitions of aluminium/Nova palm/glass/wooden for Unit 8 service building &amp; other allied builings in the premises.</v>
      </c>
      <c r="C2067" s="185" t="str">
        <f t="shared" si="1519"/>
        <v>Add Cap (As per 296 of 2019)</v>
      </c>
      <c r="D2067" s="183" t="str">
        <f t="shared" si="1519"/>
        <v>-</v>
      </c>
      <c r="E2067" s="229">
        <f t="shared" si="1519"/>
        <v>0.7</v>
      </c>
      <c r="F2067" s="404">
        <f t="shared" si="1486"/>
        <v>0.67356391299999996</v>
      </c>
      <c r="G2067" s="404">
        <f t="shared" si="1487"/>
        <v>0.67356391299999996</v>
      </c>
      <c r="H2067" s="404">
        <f t="shared" si="1488"/>
        <v>0</v>
      </c>
      <c r="I2067" s="404">
        <f>'F4.2'!Z101</f>
        <v>0</v>
      </c>
      <c r="J2067" s="404">
        <f>'F4.2'!AY101</f>
        <v>0</v>
      </c>
      <c r="K2067" s="405"/>
      <c r="L2067" s="405"/>
      <c r="M2067" s="404">
        <f t="shared" si="1489"/>
        <v>0</v>
      </c>
      <c r="N2067" s="404">
        <f t="shared" si="1490"/>
        <v>0</v>
      </c>
    </row>
    <row r="2068" spans="1:14" ht="45" hidden="1" outlineLevel="1">
      <c r="A2068" s="226">
        <f t="shared" ref="A2068:E2068" si="1520">A1675</f>
        <v>15</v>
      </c>
      <c r="B2068" s="240" t="str">
        <f t="shared" si="1520"/>
        <v>Provision of DM and softening water line interconnection from u-6,7 to u-8 &amp; Provision of recovery of waste water from sandava pump house,NDCT.</v>
      </c>
      <c r="C2068" s="185" t="str">
        <f t="shared" si="1520"/>
        <v>Add Cap (As per 296 of 2019)</v>
      </c>
      <c r="D2068" s="183" t="str">
        <f t="shared" si="1520"/>
        <v>-</v>
      </c>
      <c r="E2068" s="229">
        <f t="shared" si="1520"/>
        <v>3</v>
      </c>
      <c r="F2068" s="404">
        <f t="shared" si="1486"/>
        <v>1.0266339840000001</v>
      </c>
      <c r="G2068" s="404">
        <f t="shared" si="1487"/>
        <v>1.0266339840000001</v>
      </c>
      <c r="H2068" s="404">
        <f t="shared" si="1488"/>
        <v>0</v>
      </c>
      <c r="I2068" s="404">
        <f>'F4.2'!Z102</f>
        <v>0</v>
      </c>
      <c r="J2068" s="404">
        <f>'F4.2'!AY102</f>
        <v>0</v>
      </c>
      <c r="K2068" s="405"/>
      <c r="L2068" s="405"/>
      <c r="M2068" s="404">
        <f t="shared" si="1489"/>
        <v>0</v>
      </c>
      <c r="N2068" s="404">
        <f t="shared" si="1490"/>
        <v>0</v>
      </c>
    </row>
    <row r="2069" spans="1:14" ht="15.75" hidden="1" outlineLevel="1">
      <c r="A2069" s="227">
        <f t="shared" ref="A2069:E2069" si="1521">A1676</f>
        <v>0</v>
      </c>
      <c r="B2069" s="241">
        <f t="shared" si="1521"/>
        <v>0</v>
      </c>
      <c r="C2069" s="185" t="str">
        <f t="shared" si="1521"/>
        <v>Add Cap (As per 296 of 2019)</v>
      </c>
      <c r="D2069" s="183" t="str">
        <f t="shared" si="1521"/>
        <v>-</v>
      </c>
      <c r="E2069" s="229">
        <f t="shared" si="1521"/>
        <v>0</v>
      </c>
      <c r="F2069" s="404">
        <f t="shared" si="1486"/>
        <v>1.8371300820000001</v>
      </c>
      <c r="G2069" s="404">
        <f t="shared" si="1487"/>
        <v>1.8371300820000001</v>
      </c>
      <c r="H2069" s="404">
        <f t="shared" si="1488"/>
        <v>0</v>
      </c>
      <c r="I2069" s="404">
        <f>'F4.2'!Z103</f>
        <v>0</v>
      </c>
      <c r="J2069" s="404">
        <f>'F4.2'!AY103</f>
        <v>0</v>
      </c>
      <c r="K2069" s="405"/>
      <c r="L2069" s="405"/>
      <c r="M2069" s="404">
        <f t="shared" si="1489"/>
        <v>0</v>
      </c>
      <c r="N2069" s="404">
        <f t="shared" si="1490"/>
        <v>0</v>
      </c>
    </row>
    <row r="2070" spans="1:14" ht="15.75" hidden="1" outlineLevel="1">
      <c r="A2070" s="53">
        <f t="shared" ref="A2070:E2070" si="1522">A1677</f>
        <v>16</v>
      </c>
      <c r="B2070" s="242" t="str">
        <f t="shared" si="1522"/>
        <v xml:space="preserve"> Hydraulic drive system modification.    </v>
      </c>
      <c r="C2070" s="185" t="str">
        <f t="shared" si="1522"/>
        <v>Add Cap (As per 296 of 2019)</v>
      </c>
      <c r="D2070" s="183" t="str">
        <f t="shared" si="1522"/>
        <v>-</v>
      </c>
      <c r="E2070" s="56">
        <f t="shared" si="1522"/>
        <v>2.5</v>
      </c>
      <c r="F2070" s="404">
        <f t="shared" si="1486"/>
        <v>2.4383865259999999</v>
      </c>
      <c r="G2070" s="404">
        <f t="shared" si="1487"/>
        <v>2.4383865259999999</v>
      </c>
      <c r="H2070" s="404">
        <f t="shared" si="1488"/>
        <v>0</v>
      </c>
      <c r="I2070" s="404">
        <f>'F4.2'!Z104</f>
        <v>0</v>
      </c>
      <c r="J2070" s="404">
        <f>'F4.2'!AY104</f>
        <v>0</v>
      </c>
      <c r="K2070" s="405"/>
      <c r="L2070" s="405"/>
      <c r="M2070" s="404">
        <f t="shared" si="1489"/>
        <v>0</v>
      </c>
      <c r="N2070" s="404">
        <f t="shared" si="1490"/>
        <v>0</v>
      </c>
    </row>
    <row r="2071" spans="1:14" ht="15.75" hidden="1" outlineLevel="1">
      <c r="A2071" s="53">
        <f t="shared" ref="A2071:E2071" si="1523">A1678</f>
        <v>17</v>
      </c>
      <c r="B2071" s="242" t="str">
        <f t="shared" si="1523"/>
        <v xml:space="preserve">Link conveyor from Con-2 of U-6/7 to Con.-2AB of U-8. </v>
      </c>
      <c r="C2071" s="185" t="str">
        <f t="shared" si="1523"/>
        <v>Add Cap (As per 296 of 2019)</v>
      </c>
      <c r="D2071" s="183" t="str">
        <f t="shared" si="1523"/>
        <v>-</v>
      </c>
      <c r="E2071" s="56">
        <f t="shared" si="1523"/>
        <v>3.7</v>
      </c>
      <c r="F2071" s="404">
        <f t="shared" si="1486"/>
        <v>4.6434434319999998</v>
      </c>
      <c r="G2071" s="404">
        <f t="shared" si="1487"/>
        <v>22.656371991</v>
      </c>
      <c r="H2071" s="404">
        <f t="shared" si="1488"/>
        <v>-18.012928559000002</v>
      </c>
      <c r="I2071" s="404">
        <f>'F4.2'!Z105</f>
        <v>0</v>
      </c>
      <c r="J2071" s="404">
        <f>'F4.2'!AY105</f>
        <v>0</v>
      </c>
      <c r="K2071" s="405"/>
      <c r="L2071" s="405"/>
      <c r="M2071" s="404">
        <f t="shared" si="1489"/>
        <v>0</v>
      </c>
      <c r="N2071" s="404">
        <f t="shared" si="1490"/>
        <v>-18.012928559000002</v>
      </c>
    </row>
    <row r="2072" spans="1:14" ht="15.75" hidden="1" outlineLevel="1">
      <c r="A2072" s="53">
        <f t="shared" ref="A2072:E2072" si="1524">A1679</f>
        <v>18</v>
      </c>
      <c r="B2072" s="242" t="str">
        <f t="shared" si="1524"/>
        <v>Ozone plant for Unit -8</v>
      </c>
      <c r="C2072" s="185" t="str">
        <f t="shared" si="1524"/>
        <v>Add Cap (As per 296 of 2019)</v>
      </c>
      <c r="D2072" s="183" t="str">
        <f t="shared" si="1524"/>
        <v>-</v>
      </c>
      <c r="E2072" s="56">
        <f t="shared" si="1524"/>
        <v>20</v>
      </c>
      <c r="F2072" s="404">
        <f t="shared" si="1486"/>
        <v>20.094708300000001</v>
      </c>
      <c r="G2072" s="404">
        <f t="shared" si="1487"/>
        <v>2.1929439999999998</v>
      </c>
      <c r="H2072" s="404">
        <f t="shared" si="1488"/>
        <v>17.9017643</v>
      </c>
      <c r="I2072" s="404">
        <f>'F4.2'!Z106</f>
        <v>0</v>
      </c>
      <c r="J2072" s="404">
        <f>'F4.2'!AY106</f>
        <v>0</v>
      </c>
      <c r="K2072" s="405"/>
      <c r="L2072" s="405"/>
      <c r="M2072" s="404">
        <f t="shared" si="1489"/>
        <v>0</v>
      </c>
      <c r="N2072" s="404">
        <f t="shared" si="1490"/>
        <v>17.9017643</v>
      </c>
    </row>
    <row r="2073" spans="1:14" ht="15.75" hidden="1" outlineLevel="1">
      <c r="A2073" s="68">
        <f t="shared" ref="A2073:E2073" si="1525">A1680</f>
        <v>0</v>
      </c>
      <c r="B2073" s="318" t="str">
        <f t="shared" si="1525"/>
        <v>IDC</v>
      </c>
      <c r="C2073" s="185">
        <f t="shared" si="1525"/>
        <v>0</v>
      </c>
      <c r="D2073" s="183" t="str">
        <f t="shared" si="1525"/>
        <v>-</v>
      </c>
      <c r="E2073" s="56">
        <f t="shared" si="1525"/>
        <v>0</v>
      </c>
      <c r="F2073" s="404">
        <f t="shared" si="1486"/>
        <v>0</v>
      </c>
      <c r="G2073" s="404">
        <f t="shared" si="1487"/>
        <v>0</v>
      </c>
      <c r="H2073" s="404">
        <f t="shared" si="1488"/>
        <v>0</v>
      </c>
      <c r="I2073" s="404">
        <f>'F4.2'!Z107</f>
        <v>0</v>
      </c>
      <c r="J2073" s="404">
        <f>'F4.2'!AY107</f>
        <v>0</v>
      </c>
      <c r="K2073" s="405"/>
      <c r="L2073" s="405"/>
      <c r="M2073" s="404">
        <f t="shared" si="1489"/>
        <v>0</v>
      </c>
      <c r="N2073" s="404">
        <f t="shared" si="1490"/>
        <v>0</v>
      </c>
    </row>
    <row r="2074" spans="1:14" ht="15.75" hidden="1" outlineLevel="1">
      <c r="A2074" s="53">
        <f t="shared" ref="A2074:E2074" si="1526">A1681</f>
        <v>19</v>
      </c>
      <c r="B2074" s="235" t="str">
        <f t="shared" si="1526"/>
        <v>Water management system</v>
      </c>
      <c r="C2074" s="185" t="str">
        <f t="shared" si="1526"/>
        <v>Add Cap (As per 296 of 2019)</v>
      </c>
      <c r="D2074" s="183" t="str">
        <f t="shared" si="1526"/>
        <v>-</v>
      </c>
      <c r="E2074" s="229">
        <f t="shared" si="1526"/>
        <v>2</v>
      </c>
      <c r="F2074" s="404">
        <f t="shared" si="1486"/>
        <v>0</v>
      </c>
      <c r="G2074" s="404">
        <f t="shared" si="1487"/>
        <v>0</v>
      </c>
      <c r="H2074" s="404">
        <f t="shared" si="1488"/>
        <v>0</v>
      </c>
      <c r="I2074" s="404">
        <f>'F4.2'!Z108</f>
        <v>0</v>
      </c>
      <c r="J2074" s="404">
        <f>'F4.2'!AY108</f>
        <v>0</v>
      </c>
      <c r="K2074" s="405"/>
      <c r="L2074" s="405"/>
      <c r="M2074" s="404">
        <f t="shared" si="1489"/>
        <v>0</v>
      </c>
      <c r="N2074" s="404">
        <f t="shared" si="1490"/>
        <v>0</v>
      </c>
    </row>
    <row r="2075" spans="1:14" ht="31.5" hidden="1" outlineLevel="1">
      <c r="A2075" s="224" t="str">
        <f t="shared" ref="A2075:E2075" si="1527">A1682</f>
        <v>8, 20</v>
      </c>
      <c r="B2075" s="243" t="str">
        <f t="shared" si="1527"/>
        <v>Procurement &amp; Installation of EMS system at Unit-8 NPTPS Parli-Vaijnath</v>
      </c>
      <c r="C2075" s="185" t="str">
        <f t="shared" si="1527"/>
        <v>Add Cap (As per 296 of 2019)</v>
      </c>
      <c r="D2075" s="188" t="str">
        <f t="shared" si="1527"/>
        <v>-</v>
      </c>
      <c r="E2075" s="225">
        <f t="shared" si="1527"/>
        <v>1</v>
      </c>
      <c r="F2075" s="404">
        <f t="shared" si="1486"/>
        <v>0.144170512</v>
      </c>
      <c r="G2075" s="404">
        <f t="shared" si="1487"/>
        <v>0.144170512</v>
      </c>
      <c r="H2075" s="404">
        <f t="shared" si="1488"/>
        <v>0</v>
      </c>
      <c r="I2075" s="404">
        <f>'F4.2'!Z109</f>
        <v>0</v>
      </c>
      <c r="J2075" s="404">
        <f>'F4.2'!AY109</f>
        <v>0</v>
      </c>
      <c r="K2075" s="405"/>
      <c r="L2075" s="405"/>
      <c r="M2075" s="404">
        <f t="shared" si="1489"/>
        <v>0</v>
      </c>
      <c r="N2075" s="404">
        <f t="shared" si="1490"/>
        <v>0</v>
      </c>
    </row>
    <row r="2076" spans="1:14" ht="31.5" hidden="1" outlineLevel="1">
      <c r="A2076" s="53">
        <f t="shared" ref="A2076:E2076" si="1528">A1683</f>
        <v>21</v>
      </c>
      <c r="B2076" s="244" t="str">
        <f t="shared" si="1528"/>
        <v>Conveyor-5 of  stacking/reclaiming belt double drive arrangement.</v>
      </c>
      <c r="C2076" s="185" t="str">
        <f t="shared" si="1528"/>
        <v>Add Cap (As per 296 of 2019)</v>
      </c>
      <c r="D2076" s="183" t="str">
        <f t="shared" si="1528"/>
        <v>-</v>
      </c>
      <c r="E2076" s="58">
        <f t="shared" si="1528"/>
        <v>2</v>
      </c>
      <c r="F2076" s="404">
        <f t="shared" si="1486"/>
        <v>2.0431699999999999</v>
      </c>
      <c r="G2076" s="404">
        <f t="shared" si="1487"/>
        <v>2.0431699999999999</v>
      </c>
      <c r="H2076" s="404">
        <f t="shared" si="1488"/>
        <v>0</v>
      </c>
      <c r="I2076" s="404">
        <f>'F4.2'!Z110</f>
        <v>0</v>
      </c>
      <c r="J2076" s="404">
        <f>'F4.2'!AY110</f>
        <v>0</v>
      </c>
      <c r="K2076" s="405"/>
      <c r="L2076" s="405"/>
      <c r="M2076" s="404">
        <f t="shared" si="1489"/>
        <v>0</v>
      </c>
      <c r="N2076" s="404">
        <f t="shared" si="1490"/>
        <v>0</v>
      </c>
    </row>
    <row r="2077" spans="1:14" ht="15.75" hidden="1" outlineLevel="1">
      <c r="A2077" s="53">
        <f t="shared" ref="A2077:E2077" si="1529">A1684</f>
        <v>22</v>
      </c>
      <c r="B2077" s="235" t="str">
        <f t="shared" si="1529"/>
        <v>Chemical lab building</v>
      </c>
      <c r="C2077" s="185" t="str">
        <f t="shared" si="1529"/>
        <v>Add Cap (As per 296 of 2019)</v>
      </c>
      <c r="D2077" s="183" t="str">
        <f t="shared" si="1529"/>
        <v>-</v>
      </c>
      <c r="E2077" s="59">
        <f t="shared" si="1529"/>
        <v>1.5</v>
      </c>
      <c r="F2077" s="404">
        <f t="shared" si="1486"/>
        <v>0</v>
      </c>
      <c r="G2077" s="404">
        <f t="shared" si="1487"/>
        <v>0</v>
      </c>
      <c r="H2077" s="404">
        <f t="shared" si="1488"/>
        <v>0</v>
      </c>
      <c r="I2077" s="404">
        <f>'F4.2'!Z111</f>
        <v>0</v>
      </c>
      <c r="J2077" s="404">
        <f>'F4.2'!AY111</f>
        <v>0</v>
      </c>
      <c r="K2077" s="405"/>
      <c r="L2077" s="405"/>
      <c r="M2077" s="404">
        <f t="shared" si="1489"/>
        <v>0</v>
      </c>
      <c r="N2077" s="404">
        <f t="shared" si="1490"/>
        <v>0</v>
      </c>
    </row>
    <row r="2078" spans="1:14" ht="15.75" hidden="1" outlineLevel="1">
      <c r="A2078" s="53">
        <f t="shared" ref="A2078:E2078" si="1530">A1685</f>
        <v>23</v>
      </c>
      <c r="B2078" s="235" t="str">
        <f t="shared" si="1530"/>
        <v>Chemical store</v>
      </c>
      <c r="C2078" s="185" t="str">
        <f t="shared" si="1530"/>
        <v>Add Cap (As per 296 of 2019)</v>
      </c>
      <c r="D2078" s="183" t="str">
        <f t="shared" si="1530"/>
        <v>-</v>
      </c>
      <c r="E2078" s="59">
        <f t="shared" si="1530"/>
        <v>2.5</v>
      </c>
      <c r="F2078" s="404">
        <f t="shared" si="1486"/>
        <v>0</v>
      </c>
      <c r="G2078" s="404">
        <f t="shared" si="1487"/>
        <v>0</v>
      </c>
      <c r="H2078" s="404">
        <f t="shared" si="1488"/>
        <v>0</v>
      </c>
      <c r="I2078" s="404">
        <f>'F4.2'!Z112</f>
        <v>0</v>
      </c>
      <c r="J2078" s="404">
        <f>'F4.2'!AY112</f>
        <v>0</v>
      </c>
      <c r="K2078" s="405"/>
      <c r="L2078" s="405"/>
      <c r="M2078" s="404">
        <f t="shared" si="1489"/>
        <v>0</v>
      </c>
      <c r="N2078" s="404">
        <f t="shared" si="1490"/>
        <v>0</v>
      </c>
    </row>
    <row r="2079" spans="1:14" hidden="1" outlineLevel="1">
      <c r="A2079" s="53">
        <f t="shared" ref="A2079:E2079" si="1531">A1686</f>
        <v>24</v>
      </c>
      <c r="B2079" s="245" t="str">
        <f t="shared" si="1531"/>
        <v xml:space="preserve"> Lawn development around NDCT.</v>
      </c>
      <c r="C2079" s="185" t="str">
        <f t="shared" si="1531"/>
        <v>Add Cap (As per 296 of 2019)</v>
      </c>
      <c r="D2079" s="188" t="str">
        <f t="shared" si="1531"/>
        <v>-</v>
      </c>
      <c r="E2079" s="60">
        <f t="shared" si="1531"/>
        <v>0.75</v>
      </c>
      <c r="F2079" s="404">
        <f t="shared" si="1486"/>
        <v>0</v>
      </c>
      <c r="G2079" s="404">
        <f t="shared" si="1487"/>
        <v>0</v>
      </c>
      <c r="H2079" s="404">
        <f t="shared" si="1488"/>
        <v>0</v>
      </c>
      <c r="I2079" s="404">
        <f>'F4.2'!Z113</f>
        <v>0</v>
      </c>
      <c r="J2079" s="404">
        <f>'F4.2'!AY113</f>
        <v>0</v>
      </c>
      <c r="K2079" s="405"/>
      <c r="L2079" s="405"/>
      <c r="M2079" s="404">
        <f t="shared" si="1489"/>
        <v>0</v>
      </c>
      <c r="N2079" s="404">
        <f t="shared" si="1490"/>
        <v>0</v>
      </c>
    </row>
    <row r="2080" spans="1:14" hidden="1" outlineLevel="1">
      <c r="A2080" s="53">
        <f t="shared" ref="A2080:E2080" si="1532">A1687</f>
        <v>25</v>
      </c>
      <c r="B2080" s="246" t="str">
        <f t="shared" si="1532"/>
        <v>Tree plantation &amp; greenery along road side.</v>
      </c>
      <c r="C2080" s="185" t="str">
        <f t="shared" si="1532"/>
        <v>Add Cap (As per 296 of 2019)</v>
      </c>
      <c r="D2080" s="183" t="str">
        <f t="shared" si="1532"/>
        <v>-</v>
      </c>
      <c r="E2080" s="61">
        <f t="shared" si="1532"/>
        <v>0.5</v>
      </c>
      <c r="F2080" s="404">
        <f t="shared" si="1486"/>
        <v>0</v>
      </c>
      <c r="G2080" s="404">
        <f t="shared" si="1487"/>
        <v>0</v>
      </c>
      <c r="H2080" s="404">
        <f t="shared" si="1488"/>
        <v>0</v>
      </c>
      <c r="I2080" s="404">
        <f>'F4.2'!Z114</f>
        <v>0</v>
      </c>
      <c r="J2080" s="404">
        <f>'F4.2'!AY114</f>
        <v>0</v>
      </c>
      <c r="K2080" s="405"/>
      <c r="L2080" s="405"/>
      <c r="M2080" s="404">
        <f t="shared" si="1489"/>
        <v>0</v>
      </c>
      <c r="N2080" s="404">
        <f t="shared" si="1490"/>
        <v>0</v>
      </c>
    </row>
    <row r="2081" spans="1:14" hidden="1" outlineLevel="1">
      <c r="A2081" s="53">
        <f t="shared" ref="A2081:E2081" si="1533">A1688</f>
        <v>26</v>
      </c>
      <c r="B2081" s="246" t="str">
        <f t="shared" si="1533"/>
        <v>Greenery development in area between  WTP &amp; main plant.</v>
      </c>
      <c r="C2081" s="185" t="str">
        <f t="shared" si="1533"/>
        <v>Add Cap (As per 296 of 2019)</v>
      </c>
      <c r="D2081" s="183" t="str">
        <f t="shared" si="1533"/>
        <v>-</v>
      </c>
      <c r="E2081" s="61">
        <f t="shared" si="1533"/>
        <v>1.25</v>
      </c>
      <c r="F2081" s="404">
        <f t="shared" si="1486"/>
        <v>0</v>
      </c>
      <c r="G2081" s="404">
        <f t="shared" si="1487"/>
        <v>0</v>
      </c>
      <c r="H2081" s="404">
        <f t="shared" si="1488"/>
        <v>0</v>
      </c>
      <c r="I2081" s="404">
        <f>'F4.2'!Z115</f>
        <v>0</v>
      </c>
      <c r="J2081" s="404">
        <f>'F4.2'!AY115</f>
        <v>0</v>
      </c>
      <c r="K2081" s="405"/>
      <c r="L2081" s="405"/>
      <c r="M2081" s="404">
        <f t="shared" si="1489"/>
        <v>0</v>
      </c>
      <c r="N2081" s="404">
        <f t="shared" si="1490"/>
        <v>0</v>
      </c>
    </row>
    <row r="2082" spans="1:14" ht="15.75" hidden="1" outlineLevel="1">
      <c r="A2082" s="53">
        <f t="shared" ref="A2082:E2082" si="1534">A1689</f>
        <v>27</v>
      </c>
      <c r="B2082" s="238" t="str">
        <f t="shared" si="1534"/>
        <v>Construction of staff rooms &amp; store for CHP maint..</v>
      </c>
      <c r="C2082" s="185" t="str">
        <f t="shared" si="1534"/>
        <v>Add Cap (As per 296 of 2019)</v>
      </c>
      <c r="D2082" s="183" t="str">
        <f t="shared" si="1534"/>
        <v>-</v>
      </c>
      <c r="E2082" s="229">
        <f t="shared" si="1534"/>
        <v>1</v>
      </c>
      <c r="F2082" s="404">
        <f t="shared" si="1486"/>
        <v>0.90702717499999985</v>
      </c>
      <c r="G2082" s="404">
        <f t="shared" si="1487"/>
        <v>0.90702717499999996</v>
      </c>
      <c r="H2082" s="404">
        <f t="shared" si="1488"/>
        <v>0</v>
      </c>
      <c r="I2082" s="404">
        <f>'F4.2'!Z116</f>
        <v>0</v>
      </c>
      <c r="J2082" s="404">
        <f>'F4.2'!AY116</f>
        <v>0</v>
      </c>
      <c r="K2082" s="405"/>
      <c r="L2082" s="405"/>
      <c r="M2082" s="404">
        <f t="shared" si="1489"/>
        <v>0</v>
      </c>
      <c r="N2082" s="404">
        <f t="shared" si="1490"/>
        <v>0</v>
      </c>
    </row>
    <row r="2083" spans="1:14" ht="15.75" hidden="1" outlineLevel="1">
      <c r="A2083" s="53">
        <f t="shared" ref="A2083:E2083" si="1535">A1690</f>
        <v>28</v>
      </c>
      <c r="B2083" s="235" t="str">
        <f t="shared" si="1535"/>
        <v xml:space="preserve">Dsludg filteration for raw water </v>
      </c>
      <c r="C2083" s="185" t="str">
        <f t="shared" si="1535"/>
        <v>Add Cap (As per 296 of 2019)</v>
      </c>
      <c r="D2083" s="183" t="str">
        <f t="shared" si="1535"/>
        <v>-</v>
      </c>
      <c r="E2083" s="62">
        <f t="shared" si="1535"/>
        <v>17</v>
      </c>
      <c r="F2083" s="404">
        <f t="shared" si="1486"/>
        <v>0</v>
      </c>
      <c r="G2083" s="404">
        <f t="shared" si="1487"/>
        <v>0</v>
      </c>
      <c r="H2083" s="404">
        <f t="shared" si="1488"/>
        <v>0</v>
      </c>
      <c r="I2083" s="404">
        <f>'F4.2'!Z117</f>
        <v>0</v>
      </c>
      <c r="J2083" s="404">
        <f>'F4.2'!AY117</f>
        <v>0</v>
      </c>
      <c r="K2083" s="405"/>
      <c r="L2083" s="405"/>
      <c r="M2083" s="404">
        <f t="shared" si="1489"/>
        <v>0</v>
      </c>
      <c r="N2083" s="404">
        <f t="shared" si="1490"/>
        <v>0</v>
      </c>
    </row>
    <row r="2084" spans="1:14" ht="15.75" hidden="1" outlineLevel="1">
      <c r="A2084" s="53">
        <f t="shared" ref="A2084:E2084" si="1536">A1691</f>
        <v>29</v>
      </c>
      <c r="B2084" s="247" t="str">
        <f t="shared" si="1536"/>
        <v>PLC/UPS system  upgradation</v>
      </c>
      <c r="C2084" s="185" t="str">
        <f t="shared" si="1536"/>
        <v>Add Cap (As per 296 of 2019)</v>
      </c>
      <c r="D2084" s="188" t="str">
        <f t="shared" si="1536"/>
        <v>-</v>
      </c>
      <c r="E2084" s="63">
        <f t="shared" si="1536"/>
        <v>0.5</v>
      </c>
      <c r="F2084" s="404">
        <f t="shared" si="1486"/>
        <v>0.40149499999999999</v>
      </c>
      <c r="G2084" s="404">
        <f t="shared" si="1487"/>
        <v>0.40149499999999999</v>
      </c>
      <c r="H2084" s="404">
        <f t="shared" si="1488"/>
        <v>0</v>
      </c>
      <c r="I2084" s="404">
        <f>'F4.2'!Z118</f>
        <v>0</v>
      </c>
      <c r="J2084" s="404">
        <f>'F4.2'!AY118</f>
        <v>0</v>
      </c>
      <c r="K2084" s="405"/>
      <c r="L2084" s="405"/>
      <c r="M2084" s="404">
        <f t="shared" si="1489"/>
        <v>0</v>
      </c>
      <c r="N2084" s="404">
        <f t="shared" si="1490"/>
        <v>0</v>
      </c>
    </row>
    <row r="2085" spans="1:14" hidden="1" outlineLevel="1">
      <c r="A2085" s="81">
        <f t="shared" ref="A2085:E2085" si="1537">A1692</f>
        <v>0</v>
      </c>
      <c r="B2085" s="24" t="str">
        <f t="shared" si="1537"/>
        <v>DPR Schemes</v>
      </c>
      <c r="C2085" s="181">
        <f t="shared" si="1537"/>
        <v>0</v>
      </c>
      <c r="D2085" s="183" t="str">
        <f t="shared" si="1537"/>
        <v>-</v>
      </c>
      <c r="E2085" s="78">
        <f t="shared" si="1537"/>
        <v>0</v>
      </c>
      <c r="F2085" s="404">
        <f t="shared" si="1486"/>
        <v>0</v>
      </c>
      <c r="G2085" s="404">
        <f t="shared" si="1487"/>
        <v>0</v>
      </c>
      <c r="H2085" s="404">
        <f t="shared" si="1488"/>
        <v>0</v>
      </c>
      <c r="I2085" s="404">
        <f>'F4.2'!Z119</f>
        <v>0</v>
      </c>
      <c r="J2085" s="404">
        <f>'F4.2'!AY119</f>
        <v>0</v>
      </c>
      <c r="K2085" s="405"/>
      <c r="L2085" s="405"/>
      <c r="M2085" s="404">
        <f t="shared" si="1489"/>
        <v>0</v>
      </c>
      <c r="N2085" s="404">
        <f t="shared" si="1490"/>
        <v>0</v>
      </c>
    </row>
    <row r="2086" spans="1:14" hidden="1" outlineLevel="1">
      <c r="A2086" s="259">
        <f t="shared" ref="A2086:E2086" si="1538">A1693</f>
        <v>22</v>
      </c>
      <c r="B2086" s="260" t="str">
        <f t="shared" si="1538"/>
        <v>FGD at Parli Unit # 8</v>
      </c>
      <c r="C2086" s="259" t="str">
        <f t="shared" si="1538"/>
        <v>MERC/CAPEX/2021-2022/0284</v>
      </c>
      <c r="D2086" s="262">
        <f t="shared" si="1538"/>
        <v>44739</v>
      </c>
      <c r="E2086" s="263">
        <f t="shared" si="1538"/>
        <v>89.240000000000009</v>
      </c>
      <c r="F2086" s="404">
        <f t="shared" si="1486"/>
        <v>4.0999999999999996</v>
      </c>
      <c r="G2086" s="404">
        <f t="shared" si="1487"/>
        <v>0</v>
      </c>
      <c r="H2086" s="404">
        <f t="shared" si="1488"/>
        <v>4.0999999999999996</v>
      </c>
      <c r="I2086" s="404">
        <f>'F4.2'!Z120</f>
        <v>0</v>
      </c>
      <c r="J2086" s="404">
        <f>'F4.2'!AY120</f>
        <v>0</v>
      </c>
      <c r="K2086" s="405"/>
      <c r="L2086" s="405"/>
      <c r="M2086" s="404">
        <f t="shared" si="1489"/>
        <v>0</v>
      </c>
      <c r="N2086" s="404">
        <f t="shared" si="1490"/>
        <v>4.0999999999999996</v>
      </c>
    </row>
    <row r="2087" spans="1:14" hidden="1" outlineLevel="1">
      <c r="A2087" s="68">
        <f t="shared" ref="A2087:E2087" si="1539">A1694</f>
        <v>22.1</v>
      </c>
      <c r="B2087" s="22" t="str">
        <f t="shared" si="1539"/>
        <v>FGD at Parli Unit # 8</v>
      </c>
      <c r="C2087" s="53" t="str">
        <f t="shared" si="1539"/>
        <v>MERC/CAPEX/2021-2022/0284</v>
      </c>
      <c r="D2087" s="403">
        <f t="shared" si="1539"/>
        <v>44739</v>
      </c>
      <c r="E2087" s="118">
        <f t="shared" si="1539"/>
        <v>85.2</v>
      </c>
      <c r="F2087" s="404">
        <f t="shared" si="1486"/>
        <v>95.21</v>
      </c>
      <c r="G2087" s="404">
        <f t="shared" si="1487"/>
        <v>108.86</v>
      </c>
      <c r="H2087" s="404">
        <f t="shared" si="1488"/>
        <v>-13.650000000000006</v>
      </c>
      <c r="I2087" s="404">
        <f>'F4.2'!Z121</f>
        <v>0</v>
      </c>
      <c r="J2087" s="404">
        <f>'F4.2'!AY121</f>
        <v>0</v>
      </c>
      <c r="K2087" s="405"/>
      <c r="L2087" s="405"/>
      <c r="M2087" s="404">
        <f t="shared" si="1489"/>
        <v>0</v>
      </c>
      <c r="N2087" s="404">
        <f t="shared" si="1490"/>
        <v>-13.650000000000006</v>
      </c>
    </row>
    <row r="2088" spans="1:14" hidden="1" outlineLevel="1">
      <c r="A2088" s="192">
        <f t="shared" ref="A2088:E2088" si="1540">A1695</f>
        <v>0</v>
      </c>
      <c r="B2088" s="253" t="str">
        <f t="shared" si="1540"/>
        <v>IDC</v>
      </c>
      <c r="C2088" s="53" t="str">
        <f t="shared" si="1540"/>
        <v>MERC/CAPEX/2021-2022/0284</v>
      </c>
      <c r="D2088" s="403">
        <f t="shared" si="1540"/>
        <v>44739</v>
      </c>
      <c r="E2088" s="118">
        <f t="shared" si="1540"/>
        <v>4.04</v>
      </c>
      <c r="F2088" s="404">
        <f t="shared" si="1486"/>
        <v>4.04</v>
      </c>
      <c r="G2088" s="404">
        <f t="shared" si="1487"/>
        <v>0</v>
      </c>
      <c r="H2088" s="404">
        <f t="shared" si="1488"/>
        <v>4.04</v>
      </c>
      <c r="I2088" s="404">
        <f>'F4.2'!Z122</f>
        <v>0</v>
      </c>
      <c r="J2088" s="404">
        <f>'F4.2'!AY122</f>
        <v>0</v>
      </c>
      <c r="K2088" s="405"/>
      <c r="L2088" s="405"/>
      <c r="M2088" s="404">
        <f t="shared" si="1489"/>
        <v>0</v>
      </c>
      <c r="N2088" s="404">
        <f t="shared" si="1490"/>
        <v>4.04</v>
      </c>
    </row>
    <row r="2089" spans="1:14" ht="31.5" hidden="1" outlineLevel="1">
      <c r="A2089" s="271" t="str">
        <f t="shared" ref="A2089:E2089" si="1541">A1696</f>
        <v>HO
DPR 16</v>
      </c>
      <c r="B2089" s="272" t="str">
        <f t="shared" si="1541"/>
        <v>Construction of new Administrative Building for Mahagenco at Vidyut Bhawan, Katol Road, Nagpur</v>
      </c>
      <c r="C2089" s="259" t="str">
        <f t="shared" si="1541"/>
        <v>MERC/CAPEX/2021-2022/MSPGCL/063</v>
      </c>
      <c r="D2089" s="262">
        <f t="shared" si="1541"/>
        <v>44604</v>
      </c>
      <c r="E2089" s="263">
        <f t="shared" si="1541"/>
        <v>57</v>
      </c>
      <c r="F2089" s="404">
        <f t="shared" si="1486"/>
        <v>0</v>
      </c>
      <c r="G2089" s="404">
        <f t="shared" si="1487"/>
        <v>0</v>
      </c>
      <c r="H2089" s="404">
        <f t="shared" si="1488"/>
        <v>0</v>
      </c>
      <c r="I2089" s="404">
        <f>'F4.2'!Z123</f>
        <v>0</v>
      </c>
      <c r="J2089" s="404">
        <f>'F4.2'!AY123</f>
        <v>0</v>
      </c>
      <c r="K2089" s="405"/>
      <c r="L2089" s="405"/>
      <c r="M2089" s="404">
        <f t="shared" si="1489"/>
        <v>0</v>
      </c>
      <c r="N2089" s="404">
        <f t="shared" si="1490"/>
        <v>0</v>
      </c>
    </row>
    <row r="2090" spans="1:14" ht="47.25" hidden="1" outlineLevel="1">
      <c r="A2090" s="286" t="str">
        <f t="shared" ref="A2090:E2090" si="1542">A1697</f>
        <v>HO
DPR 16.1</v>
      </c>
      <c r="B2090" s="287" t="str">
        <f t="shared" si="1542"/>
        <v>Construction of new Administrative Building for Mahagenco at Vidyut Bhawan, Katol Road, Nagpur</v>
      </c>
      <c r="C2090" s="53" t="str">
        <f t="shared" si="1542"/>
        <v>MERC/CAPEX/2021-2022/MSPGCL/063</v>
      </c>
      <c r="D2090" s="403">
        <f t="shared" si="1542"/>
        <v>44604</v>
      </c>
      <c r="E2090" s="118">
        <f t="shared" si="1542"/>
        <v>54.24</v>
      </c>
      <c r="F2090" s="404">
        <f t="shared" si="1486"/>
        <v>0</v>
      </c>
      <c r="G2090" s="404">
        <f t="shared" si="1487"/>
        <v>0</v>
      </c>
      <c r="H2090" s="404">
        <f t="shared" si="1488"/>
        <v>0</v>
      </c>
      <c r="I2090" s="404">
        <f>'F4.2'!Z124</f>
        <v>0</v>
      </c>
      <c r="J2090" s="404">
        <f>'F4.2'!AY124</f>
        <v>0</v>
      </c>
      <c r="K2090" s="405"/>
      <c r="L2090" s="405"/>
      <c r="M2090" s="404">
        <f t="shared" si="1489"/>
        <v>0</v>
      </c>
      <c r="N2090" s="404">
        <f t="shared" si="1490"/>
        <v>0</v>
      </c>
    </row>
    <row r="2091" spans="1:14" ht="30" hidden="1" outlineLevel="1">
      <c r="A2091" s="288">
        <f t="shared" ref="A2091:E2091" si="1543">A1698</f>
        <v>0</v>
      </c>
      <c r="B2091" s="287" t="str">
        <f t="shared" si="1543"/>
        <v>IDC</v>
      </c>
      <c r="C2091" s="53" t="str">
        <f t="shared" si="1543"/>
        <v>MERC/CAPEX/2021-2022/MSPGCL/063</v>
      </c>
      <c r="D2091" s="403">
        <f t="shared" si="1543"/>
        <v>44604</v>
      </c>
      <c r="E2091" s="118">
        <f t="shared" si="1543"/>
        <v>2.76</v>
      </c>
      <c r="F2091" s="404">
        <f t="shared" si="1486"/>
        <v>0</v>
      </c>
      <c r="G2091" s="404">
        <f t="shared" si="1487"/>
        <v>0</v>
      </c>
      <c r="H2091" s="404">
        <f t="shared" si="1488"/>
        <v>0</v>
      </c>
      <c r="I2091" s="404">
        <f>'F4.2'!Z125</f>
        <v>0</v>
      </c>
      <c r="J2091" s="404">
        <f>'F4.2'!AY125</f>
        <v>0</v>
      </c>
      <c r="K2091" s="405"/>
      <c r="L2091" s="405"/>
      <c r="M2091" s="404">
        <f t="shared" si="1489"/>
        <v>0</v>
      </c>
      <c r="N2091" s="404">
        <f t="shared" si="1490"/>
        <v>0</v>
      </c>
    </row>
    <row r="2092" spans="1:14" ht="31.5" hidden="1" outlineLevel="1">
      <c r="A2092" s="271" t="str">
        <f t="shared" ref="A2092:E2092" si="1544">A1699</f>
        <v>HO
DPR 17</v>
      </c>
      <c r="B2092" s="272" t="str">
        <f t="shared" si="1544"/>
        <v>Centralized Monitoring Solution</v>
      </c>
      <c r="C2092" s="259" t="str">
        <f t="shared" si="1544"/>
        <v>MERC/CAPEX/MSPGCL/2023-24/0576</v>
      </c>
      <c r="D2092" s="262">
        <f t="shared" si="1544"/>
        <v>45232</v>
      </c>
      <c r="E2092" s="263">
        <f t="shared" si="1544"/>
        <v>69.308999999999997</v>
      </c>
      <c r="F2092" s="404">
        <f t="shared" si="1486"/>
        <v>0</v>
      </c>
      <c r="G2092" s="404">
        <f t="shared" si="1487"/>
        <v>0</v>
      </c>
      <c r="H2092" s="404">
        <f t="shared" si="1488"/>
        <v>0</v>
      </c>
      <c r="I2092" s="404">
        <f>'F4.2'!Z126</f>
        <v>0</v>
      </c>
      <c r="J2092" s="404">
        <f>'F4.2'!AY126</f>
        <v>0</v>
      </c>
      <c r="K2092" s="405"/>
      <c r="L2092" s="405"/>
      <c r="M2092" s="404">
        <f t="shared" si="1489"/>
        <v>0</v>
      </c>
      <c r="N2092" s="404">
        <f t="shared" si="1490"/>
        <v>0</v>
      </c>
    </row>
    <row r="2093" spans="1:14" ht="47.25" hidden="1" outlineLevel="1">
      <c r="A2093" s="286" t="str">
        <f t="shared" ref="A2093:E2093" si="1545">A1700</f>
        <v>HO
DPR 17.1</v>
      </c>
      <c r="B2093" s="287" t="str">
        <f t="shared" si="1545"/>
        <v>Centralized Monitoring Solution</v>
      </c>
      <c r="C2093" s="53" t="str">
        <f t="shared" si="1545"/>
        <v>MERC/CAPEX/MSPGCL/2023-24/0576</v>
      </c>
      <c r="D2093" s="403">
        <f t="shared" si="1545"/>
        <v>45232</v>
      </c>
      <c r="E2093" s="118">
        <f t="shared" si="1545"/>
        <v>66.009</v>
      </c>
      <c r="F2093" s="404">
        <f t="shared" si="1486"/>
        <v>2.23</v>
      </c>
      <c r="G2093" s="404">
        <f t="shared" si="1487"/>
        <v>2.23</v>
      </c>
      <c r="H2093" s="404">
        <f t="shared" si="1488"/>
        <v>0</v>
      </c>
      <c r="I2093" s="404">
        <f>'F4.2'!Z127</f>
        <v>0</v>
      </c>
      <c r="J2093" s="404">
        <f>'F4.2'!AY127</f>
        <v>0</v>
      </c>
      <c r="K2093" s="405"/>
      <c r="L2093" s="405"/>
      <c r="M2093" s="404">
        <f t="shared" si="1489"/>
        <v>0</v>
      </c>
      <c r="N2093" s="404">
        <f t="shared" si="1490"/>
        <v>0</v>
      </c>
    </row>
    <row r="2094" spans="1:14" ht="15.75" hidden="1" outlineLevel="1">
      <c r="A2094" s="288">
        <f t="shared" ref="A2094:E2094" si="1546">A1701</f>
        <v>0</v>
      </c>
      <c r="B2094" s="287" t="str">
        <f t="shared" si="1546"/>
        <v>IDC</v>
      </c>
      <c r="C2094" s="53" t="str">
        <f t="shared" si="1546"/>
        <v>MERC/CAPEX/MSPGCL/2023-24/0576</v>
      </c>
      <c r="D2094" s="403">
        <f t="shared" si="1546"/>
        <v>45232</v>
      </c>
      <c r="E2094" s="118">
        <f t="shared" si="1546"/>
        <v>3.3</v>
      </c>
      <c r="F2094" s="404">
        <f t="shared" si="1486"/>
        <v>0</v>
      </c>
      <c r="G2094" s="404">
        <f t="shared" si="1487"/>
        <v>0</v>
      </c>
      <c r="H2094" s="404">
        <f t="shared" si="1488"/>
        <v>0</v>
      </c>
      <c r="I2094" s="404">
        <f>'F4.2'!Z128</f>
        <v>0</v>
      </c>
      <c r="J2094" s="404">
        <f>'F4.2'!AY128</f>
        <v>0</v>
      </c>
      <c r="K2094" s="405"/>
      <c r="L2094" s="405"/>
      <c r="M2094" s="404">
        <f t="shared" si="1489"/>
        <v>0</v>
      </c>
      <c r="N2094" s="404">
        <f t="shared" si="1490"/>
        <v>0</v>
      </c>
    </row>
    <row r="2095" spans="1:14" hidden="1" outlineLevel="1">
      <c r="A2095" s="119">
        <f t="shared" ref="A2095:E2095" si="1547">A1702</f>
        <v>0</v>
      </c>
      <c r="B2095" s="24" t="str">
        <f t="shared" si="1547"/>
        <v>(ii) Yet to be submitted to MERC</v>
      </c>
      <c r="C2095" s="53">
        <f t="shared" si="1547"/>
        <v>0</v>
      </c>
      <c r="D2095" s="403" t="str">
        <f t="shared" si="1547"/>
        <v>-</v>
      </c>
      <c r="E2095" s="118">
        <f t="shared" si="1547"/>
        <v>0</v>
      </c>
      <c r="F2095" s="404">
        <f t="shared" si="1486"/>
        <v>0</v>
      </c>
      <c r="G2095" s="404">
        <f t="shared" si="1487"/>
        <v>0</v>
      </c>
      <c r="H2095" s="404">
        <f t="shared" si="1488"/>
        <v>0</v>
      </c>
      <c r="I2095" s="404">
        <f>'F4.2'!Z129</f>
        <v>0</v>
      </c>
      <c r="J2095" s="404">
        <f>'F4.2'!AY129</f>
        <v>0</v>
      </c>
      <c r="K2095" s="405"/>
      <c r="L2095" s="405"/>
      <c r="M2095" s="404">
        <f t="shared" si="1489"/>
        <v>0</v>
      </c>
      <c r="N2095" s="404">
        <f t="shared" si="1490"/>
        <v>0</v>
      </c>
    </row>
    <row r="2096" spans="1:14" ht="47.25" hidden="1" outlineLevel="1">
      <c r="A2096" s="271">
        <f t="shared" ref="A2096:E2096" si="1548">A1703</f>
        <v>1</v>
      </c>
      <c r="B2096" s="272" t="str">
        <f t="shared" si="1548"/>
        <v xml:space="preserve">Detailed Project Report on  Boiler plant performance improvement and availability improvement schemes at Boiler Maintenance 1x250MW Unit-8 TPS Parli-V </v>
      </c>
      <c r="C2096" s="259" t="str">
        <f t="shared" si="1548"/>
        <v>Yet to be approved</v>
      </c>
      <c r="D2096" s="262" t="str">
        <f t="shared" si="1548"/>
        <v>-</v>
      </c>
      <c r="E2096" s="263">
        <f t="shared" si="1548"/>
        <v>0</v>
      </c>
      <c r="F2096" s="404">
        <f t="shared" si="1486"/>
        <v>0</v>
      </c>
      <c r="G2096" s="404">
        <f t="shared" si="1487"/>
        <v>0</v>
      </c>
      <c r="H2096" s="404">
        <f t="shared" si="1488"/>
        <v>0</v>
      </c>
      <c r="I2096" s="404">
        <f>'F4.2'!Z130</f>
        <v>0</v>
      </c>
      <c r="J2096" s="404">
        <f>'F4.2'!AY130</f>
        <v>0</v>
      </c>
      <c r="K2096" s="405"/>
      <c r="L2096" s="405"/>
      <c r="M2096" s="404">
        <f t="shared" si="1489"/>
        <v>0</v>
      </c>
      <c r="N2096" s="404">
        <f t="shared" si="1490"/>
        <v>0</v>
      </c>
    </row>
    <row r="2097" spans="1:14" ht="30" hidden="1" outlineLevel="1">
      <c r="A2097" s="18">
        <f t="shared" ref="A2097:E2097" si="1549">A1704</f>
        <v>1.1000000000000001</v>
      </c>
      <c r="B2097" s="372" t="str">
        <f t="shared" si="1549"/>
        <v>Procurement &amp; Replacement of Complete Economizer Upper &amp; Lower Bank Coil Assemblies at Unit-8, NPTPS Parli-V</v>
      </c>
      <c r="C2097" s="53" t="str">
        <f t="shared" si="1549"/>
        <v>Yet to be approved</v>
      </c>
      <c r="D2097" s="403" t="str">
        <f t="shared" si="1549"/>
        <v>-</v>
      </c>
      <c r="E2097" s="118">
        <f t="shared" si="1549"/>
        <v>0</v>
      </c>
      <c r="F2097" s="404">
        <f t="shared" si="1486"/>
        <v>5.68</v>
      </c>
      <c r="G2097" s="404">
        <f t="shared" si="1487"/>
        <v>5.68</v>
      </c>
      <c r="H2097" s="404">
        <f t="shared" si="1488"/>
        <v>0</v>
      </c>
      <c r="I2097" s="404">
        <f>'F4.2'!Z131</f>
        <v>0</v>
      </c>
      <c r="J2097" s="404">
        <f>'F4.2'!AY131</f>
        <v>0</v>
      </c>
      <c r="K2097" s="405"/>
      <c r="L2097" s="405"/>
      <c r="M2097" s="404">
        <f t="shared" si="1489"/>
        <v>0</v>
      </c>
      <c r="N2097" s="404">
        <f t="shared" si="1490"/>
        <v>0</v>
      </c>
    </row>
    <row r="2098" spans="1:14" ht="30" hidden="1" outlineLevel="1">
      <c r="A2098" s="18">
        <f t="shared" ref="A2098:E2098" si="1550">A1705</f>
        <v>1.2</v>
      </c>
      <c r="B2098" s="372" t="str">
        <f t="shared" si="1550"/>
        <v>Procurement &amp; Replacement of Two complete set of APH Baskets at 250 MW Unit-8, Parli TPS.</v>
      </c>
      <c r="C2098" s="53" t="str">
        <f t="shared" si="1550"/>
        <v>Yet to be approved</v>
      </c>
      <c r="D2098" s="403" t="str">
        <f t="shared" si="1550"/>
        <v>-</v>
      </c>
      <c r="E2098" s="118">
        <f t="shared" si="1550"/>
        <v>0</v>
      </c>
      <c r="F2098" s="404">
        <f t="shared" si="1486"/>
        <v>4.5</v>
      </c>
      <c r="G2098" s="404">
        <f t="shared" si="1487"/>
        <v>4.5</v>
      </c>
      <c r="H2098" s="404">
        <f t="shared" si="1488"/>
        <v>0</v>
      </c>
      <c r="I2098" s="404">
        <f>'F4.2'!Z132</f>
        <v>0</v>
      </c>
      <c r="J2098" s="404">
        <f>'F4.2'!AY132</f>
        <v>0</v>
      </c>
      <c r="K2098" s="405"/>
      <c r="L2098" s="405"/>
      <c r="M2098" s="404">
        <f t="shared" si="1489"/>
        <v>0</v>
      </c>
      <c r="N2098" s="404">
        <f t="shared" si="1490"/>
        <v>0</v>
      </c>
    </row>
    <row r="2099" spans="1:14" ht="45" hidden="1" outlineLevel="1">
      <c r="A2099" s="18">
        <f t="shared" ref="A2099:E2099" si="1551">A1706</f>
        <v>1.3</v>
      </c>
      <c r="B2099" s="372" t="str">
        <f t="shared" si="1551"/>
        <v>Procurement &amp; replacement of  PA Fan PAF 17/11.8-2 and FD Fan FAF 17/9.5-1 Complete Blade set required at BM U-8 NPTPS Parli-V.</v>
      </c>
      <c r="C2099" s="53" t="str">
        <f t="shared" si="1551"/>
        <v>Yet to be approved</v>
      </c>
      <c r="D2099" s="403" t="str">
        <f t="shared" si="1551"/>
        <v>-</v>
      </c>
      <c r="E2099" s="118">
        <f t="shared" si="1551"/>
        <v>0</v>
      </c>
      <c r="F2099" s="404">
        <f t="shared" si="1486"/>
        <v>5.45</v>
      </c>
      <c r="G2099" s="404">
        <f t="shared" si="1487"/>
        <v>5.45</v>
      </c>
      <c r="H2099" s="404">
        <f t="shared" si="1488"/>
        <v>0</v>
      </c>
      <c r="I2099" s="404">
        <f>'F4.2'!Z133</f>
        <v>0</v>
      </c>
      <c r="J2099" s="404">
        <f>'F4.2'!AY133</f>
        <v>0</v>
      </c>
      <c r="K2099" s="405"/>
      <c r="L2099" s="405"/>
      <c r="M2099" s="404">
        <f t="shared" si="1489"/>
        <v>0</v>
      </c>
      <c r="N2099" s="404">
        <f t="shared" si="1490"/>
        <v>0</v>
      </c>
    </row>
    <row r="2100" spans="1:14" ht="30" hidden="1" outlineLevel="1">
      <c r="A2100" s="18">
        <f t="shared" ref="A2100:E2100" si="1552">A1707</f>
        <v>1.4</v>
      </c>
      <c r="B2100" s="372" t="str">
        <f t="shared" si="1552"/>
        <v>Procurement &amp; Replacement of  Coal Mill Gear Box Type KMP 280 at 250 MW Unit-8, Parli TPS.</v>
      </c>
      <c r="C2100" s="53" t="str">
        <f t="shared" si="1552"/>
        <v>Yet to be approved</v>
      </c>
      <c r="D2100" s="403" t="str">
        <f t="shared" si="1552"/>
        <v>-</v>
      </c>
      <c r="E2100" s="118">
        <f t="shared" si="1552"/>
        <v>0</v>
      </c>
      <c r="F2100" s="404">
        <f t="shared" si="1486"/>
        <v>7.43</v>
      </c>
      <c r="G2100" s="404">
        <f t="shared" si="1487"/>
        <v>7.43</v>
      </c>
      <c r="H2100" s="404">
        <f t="shared" si="1488"/>
        <v>0</v>
      </c>
      <c r="I2100" s="404">
        <f>'F4.2'!Z134</f>
        <v>0</v>
      </c>
      <c r="J2100" s="404">
        <f>'F4.2'!AY134</f>
        <v>0</v>
      </c>
      <c r="K2100" s="405"/>
      <c r="L2100" s="405"/>
      <c r="M2100" s="404">
        <f t="shared" si="1489"/>
        <v>0</v>
      </c>
      <c r="N2100" s="404">
        <f t="shared" si="1490"/>
        <v>0</v>
      </c>
    </row>
    <row r="2101" spans="1:14" ht="30" hidden="1" outlineLevel="1">
      <c r="A2101" s="18">
        <f t="shared" ref="A2101:E2101" si="1553">A1708</f>
        <v>1.5</v>
      </c>
      <c r="B2101" s="372" t="str">
        <f t="shared" si="1553"/>
        <v>Procurement &amp; replacement of Bowl &amp; Bowl Hub Assembly of Coal Mill XRP-903 required at BM U-8 NPTPS Parli-V.</v>
      </c>
      <c r="C2101" s="53" t="str">
        <f t="shared" si="1553"/>
        <v>Yet to be approved</v>
      </c>
      <c r="D2101" s="403" t="str">
        <f t="shared" si="1553"/>
        <v>-</v>
      </c>
      <c r="E2101" s="118">
        <f t="shared" si="1553"/>
        <v>0</v>
      </c>
      <c r="F2101" s="404">
        <f t="shared" si="1486"/>
        <v>3.1</v>
      </c>
      <c r="G2101" s="404">
        <f t="shared" si="1487"/>
        <v>3.1</v>
      </c>
      <c r="H2101" s="404">
        <f t="shared" si="1488"/>
        <v>0</v>
      </c>
      <c r="I2101" s="404">
        <f>'F4.2'!Z135</f>
        <v>0</v>
      </c>
      <c r="J2101" s="404">
        <f>'F4.2'!AY135</f>
        <v>0</v>
      </c>
      <c r="K2101" s="405"/>
      <c r="L2101" s="405"/>
      <c r="M2101" s="404">
        <f t="shared" ref="M2101" si="1554">SUM(J2101:L2101)</f>
        <v>0</v>
      </c>
      <c r="N2101" s="404">
        <f t="shared" si="1490"/>
        <v>0</v>
      </c>
    </row>
    <row r="2102" spans="1:14" ht="30" hidden="1" outlineLevel="1">
      <c r="A2102" s="18">
        <f t="shared" ref="A2102:E2102" si="1555">A1709</f>
        <v>1.6</v>
      </c>
      <c r="B2102" s="372" t="str">
        <f t="shared" si="1555"/>
        <v>Procurement of Complete Journal Assembly without Grinding roll for Coal Mill XRP-903  required at BM U-8 NPTPS Parli-V</v>
      </c>
      <c r="C2102" s="53" t="str">
        <f t="shared" si="1555"/>
        <v>Yet to be approved</v>
      </c>
      <c r="D2102" s="403" t="str">
        <f t="shared" si="1555"/>
        <v>-</v>
      </c>
      <c r="E2102" s="118">
        <f t="shared" si="1555"/>
        <v>0</v>
      </c>
      <c r="F2102" s="404">
        <f t="shared" si="1486"/>
        <v>1.29</v>
      </c>
      <c r="G2102" s="404">
        <f t="shared" si="1487"/>
        <v>1.29</v>
      </c>
      <c r="H2102" s="404">
        <f t="shared" si="1488"/>
        <v>0</v>
      </c>
      <c r="I2102" s="404">
        <f>'F4.2'!Z136</f>
        <v>0</v>
      </c>
      <c r="J2102" s="404">
        <f>'F4.2'!AY136</f>
        <v>0</v>
      </c>
      <c r="K2102" s="405"/>
      <c r="L2102" s="405"/>
      <c r="M2102" s="404">
        <f t="shared" ref="M2102:M2166" si="1556">SUM(J2102:L2102)</f>
        <v>0</v>
      </c>
      <c r="N2102" s="404">
        <f t="shared" si="1490"/>
        <v>0</v>
      </c>
    </row>
    <row r="2103" spans="1:14" ht="30" hidden="1" outlineLevel="1">
      <c r="A2103" s="18">
        <f t="shared" ref="A2103:E2103" si="1557">A1710</f>
        <v>1.7</v>
      </c>
      <c r="B2103" s="372" t="str">
        <f t="shared" si="1557"/>
        <v>Procurement of  Hydraulic Adjustment Device for FD Fan FAF 17/9.5-1 at BM U-8 NPTPS Parli-V.</v>
      </c>
      <c r="C2103" s="53" t="str">
        <f t="shared" si="1557"/>
        <v>Yet to be approved</v>
      </c>
      <c r="D2103" s="403" t="str">
        <f t="shared" si="1557"/>
        <v>-</v>
      </c>
      <c r="E2103" s="118">
        <f t="shared" si="1557"/>
        <v>0</v>
      </c>
      <c r="F2103" s="404">
        <f t="shared" si="1486"/>
        <v>1.4</v>
      </c>
      <c r="G2103" s="404">
        <f t="shared" si="1487"/>
        <v>1.4</v>
      </c>
      <c r="H2103" s="404">
        <f t="shared" si="1488"/>
        <v>0</v>
      </c>
      <c r="I2103" s="404">
        <f>'F4.2'!Z137</f>
        <v>0</v>
      </c>
      <c r="J2103" s="404">
        <f>'F4.2'!AY137</f>
        <v>0</v>
      </c>
      <c r="K2103" s="405"/>
      <c r="L2103" s="405"/>
      <c r="M2103" s="404">
        <f t="shared" si="1556"/>
        <v>0</v>
      </c>
      <c r="N2103" s="404">
        <f t="shared" si="1490"/>
        <v>0</v>
      </c>
    </row>
    <row r="2104" spans="1:14" hidden="1" outlineLevel="1">
      <c r="A2104" s="18">
        <f t="shared" ref="A2104:E2104" si="1558">A1711</f>
        <v>1.8</v>
      </c>
      <c r="B2104" s="372" t="str">
        <f t="shared" si="1558"/>
        <v>SWAS upgradation at U#8</v>
      </c>
      <c r="C2104" s="53" t="str">
        <f t="shared" si="1558"/>
        <v>Yet to be approved</v>
      </c>
      <c r="D2104" s="403" t="str">
        <f t="shared" si="1558"/>
        <v>-</v>
      </c>
      <c r="E2104" s="118">
        <f t="shared" si="1558"/>
        <v>0</v>
      </c>
      <c r="F2104" s="404">
        <f t="shared" ref="F2104:F2167" si="1559">F1711+I1711</f>
        <v>4.8</v>
      </c>
      <c r="G2104" s="404">
        <f t="shared" ref="G2104:G2167" si="1560">G1711+M1711</f>
        <v>4.8</v>
      </c>
      <c r="H2104" s="404">
        <f t="shared" ref="H2104:H2168" si="1561">F2104-G2104</f>
        <v>0</v>
      </c>
      <c r="I2104" s="404">
        <f>'F4.2'!Z138</f>
        <v>0</v>
      </c>
      <c r="J2104" s="404">
        <f>'F4.2'!AY138</f>
        <v>0</v>
      </c>
      <c r="K2104" s="405"/>
      <c r="L2104" s="405"/>
      <c r="M2104" s="404">
        <f t="shared" si="1556"/>
        <v>0</v>
      </c>
      <c r="N2104" s="404">
        <f t="shared" ref="N2104:N2168" si="1562">H2104+I2104-M2104</f>
        <v>0</v>
      </c>
    </row>
    <row r="2105" spans="1:14" ht="21" hidden="1" outlineLevel="1">
      <c r="A2105" s="410">
        <f t="shared" ref="A2105:E2105" si="1563">A1712</f>
        <v>0</v>
      </c>
      <c r="B2105" s="411" t="str">
        <f t="shared" si="1563"/>
        <v>(ii) Yet to be submitted to MERC</v>
      </c>
      <c r="C2105" s="53">
        <f t="shared" si="1563"/>
        <v>0</v>
      </c>
      <c r="D2105" s="403" t="str">
        <f t="shared" si="1563"/>
        <v>-</v>
      </c>
      <c r="E2105" s="118">
        <f t="shared" si="1563"/>
        <v>0</v>
      </c>
      <c r="F2105" s="404">
        <f t="shared" si="1559"/>
        <v>0</v>
      </c>
      <c r="G2105" s="404">
        <f t="shared" si="1560"/>
        <v>0</v>
      </c>
      <c r="H2105" s="404">
        <f t="shared" si="1561"/>
        <v>0</v>
      </c>
      <c r="I2105" s="404">
        <f>'F4.2'!Z139</f>
        <v>0</v>
      </c>
      <c r="J2105" s="404">
        <f>'F4.2'!AY139</f>
        <v>0</v>
      </c>
      <c r="K2105" s="405"/>
      <c r="L2105" s="405"/>
      <c r="M2105" s="404">
        <f t="shared" si="1556"/>
        <v>0</v>
      </c>
      <c r="N2105" s="404">
        <f t="shared" si="1562"/>
        <v>0</v>
      </c>
    </row>
    <row r="2106" spans="1:14" ht="94.5" hidden="1" outlineLevel="1">
      <c r="A2106" s="271">
        <f t="shared" ref="A2106:E2106" si="1564">A1713</f>
        <v>2</v>
      </c>
      <c r="B2106" s="272" t="str">
        <f t="shared" si="1564"/>
        <v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v>
      </c>
      <c r="C2106" s="53" t="str">
        <f t="shared" si="1564"/>
        <v>Yet to be approved</v>
      </c>
      <c r="D2106" s="403" t="str">
        <f t="shared" si="1564"/>
        <v>-</v>
      </c>
      <c r="E2106" s="118">
        <f t="shared" si="1564"/>
        <v>0</v>
      </c>
      <c r="F2106" s="404">
        <f t="shared" si="1559"/>
        <v>0</v>
      </c>
      <c r="G2106" s="404">
        <f t="shared" si="1560"/>
        <v>0</v>
      </c>
      <c r="H2106" s="404">
        <f t="shared" si="1561"/>
        <v>0</v>
      </c>
      <c r="I2106" s="404">
        <f>'F4.2'!Z140</f>
        <v>0</v>
      </c>
      <c r="J2106" s="404">
        <f>'F4.2'!AY140</f>
        <v>0</v>
      </c>
      <c r="K2106" s="405"/>
      <c r="L2106" s="405"/>
      <c r="M2106" s="404">
        <f t="shared" si="1556"/>
        <v>0</v>
      </c>
      <c r="N2106" s="404">
        <f t="shared" si="1562"/>
        <v>0</v>
      </c>
    </row>
    <row r="2107" spans="1:14" ht="30" hidden="1" outlineLevel="1">
      <c r="A2107" s="18">
        <f t="shared" ref="A2107:E2107" si="1565">A1714</f>
        <v>2.1</v>
      </c>
      <c r="B2107" s="372" t="str">
        <f t="shared" si="1565"/>
        <v>Procurement &amp; Replacement of Complete Platen super heater coils  Coil Assemblies at Unit-8, TPS Parli-V</v>
      </c>
      <c r="C2107" s="53" t="str">
        <f t="shared" si="1565"/>
        <v>Yet to be approved</v>
      </c>
      <c r="D2107" s="403" t="str">
        <f t="shared" si="1565"/>
        <v>-</v>
      </c>
      <c r="E2107" s="118">
        <f t="shared" si="1565"/>
        <v>0</v>
      </c>
      <c r="F2107" s="404">
        <f t="shared" si="1559"/>
        <v>12</v>
      </c>
      <c r="G2107" s="404">
        <f t="shared" si="1560"/>
        <v>12</v>
      </c>
      <c r="H2107" s="404">
        <f t="shared" si="1561"/>
        <v>0</v>
      </c>
      <c r="I2107" s="404">
        <f>'F4.2'!Z141</f>
        <v>0</v>
      </c>
      <c r="J2107" s="404">
        <f>'F4.2'!AY141</f>
        <v>0</v>
      </c>
      <c r="K2107" s="405"/>
      <c r="L2107" s="405"/>
      <c r="M2107" s="404">
        <f t="shared" si="1556"/>
        <v>0</v>
      </c>
      <c r="N2107" s="404">
        <f t="shared" si="1562"/>
        <v>0</v>
      </c>
    </row>
    <row r="2108" spans="1:14" ht="30" hidden="1" outlineLevel="1">
      <c r="A2108" s="18">
        <f t="shared" ref="A2108:E2108" si="1566">A1715</f>
        <v>2.2000000000000002</v>
      </c>
      <c r="B2108" s="372" t="str">
        <f t="shared" si="1566"/>
        <v>Procurement &amp; Replacement of Complete LTSH upper &amp; lower bank Coil Assemblies at Unit-8, TPS Parli-V</v>
      </c>
      <c r="C2108" s="53" t="str">
        <f t="shared" si="1566"/>
        <v>Yet to be approved</v>
      </c>
      <c r="D2108" s="403" t="str">
        <f t="shared" si="1566"/>
        <v>-</v>
      </c>
      <c r="E2108" s="118">
        <f t="shared" si="1566"/>
        <v>0</v>
      </c>
      <c r="F2108" s="404">
        <f t="shared" si="1559"/>
        <v>9.35</v>
      </c>
      <c r="G2108" s="404">
        <f t="shared" si="1560"/>
        <v>9.35</v>
      </c>
      <c r="H2108" s="404">
        <f t="shared" si="1561"/>
        <v>0</v>
      </c>
      <c r="I2108" s="404">
        <f>'F4.2'!Z142</f>
        <v>0</v>
      </c>
      <c r="J2108" s="404">
        <f>'F4.2'!AY142</f>
        <v>0</v>
      </c>
      <c r="K2108" s="405"/>
      <c r="L2108" s="405"/>
      <c r="M2108" s="404">
        <f t="shared" si="1556"/>
        <v>0</v>
      </c>
      <c r="N2108" s="404">
        <f t="shared" si="1562"/>
        <v>0</v>
      </c>
    </row>
    <row r="2109" spans="1:14" ht="30" hidden="1" outlineLevel="1">
      <c r="A2109" s="18">
        <f t="shared" ref="A2109:E2109" si="1567">A1716</f>
        <v>2.2999999999999998</v>
      </c>
      <c r="B2109" s="372" t="str">
        <f t="shared" si="1567"/>
        <v xml:space="preserve"> Procurement &amp; Replacement of  Coal Mill Gear Box Type KMP 280 at 250 MW Unit-8, Parli TPS.</v>
      </c>
      <c r="C2109" s="53" t="str">
        <f t="shared" si="1567"/>
        <v>Yet to be approved</v>
      </c>
      <c r="D2109" s="403" t="str">
        <f t="shared" si="1567"/>
        <v>-</v>
      </c>
      <c r="E2109" s="118">
        <f t="shared" si="1567"/>
        <v>0</v>
      </c>
      <c r="F2109" s="404">
        <f t="shared" si="1559"/>
        <v>7.8</v>
      </c>
      <c r="G2109" s="404">
        <f t="shared" si="1560"/>
        <v>7.8</v>
      </c>
      <c r="H2109" s="404">
        <f t="shared" si="1561"/>
        <v>0</v>
      </c>
      <c r="I2109" s="404">
        <f>'F4.2'!Z143</f>
        <v>0</v>
      </c>
      <c r="J2109" s="404">
        <f>'F4.2'!AY143</f>
        <v>0</v>
      </c>
      <c r="K2109" s="405"/>
      <c r="L2109" s="405"/>
      <c r="M2109" s="404">
        <f t="shared" si="1556"/>
        <v>0</v>
      </c>
      <c r="N2109" s="404">
        <f t="shared" si="1562"/>
        <v>0</v>
      </c>
    </row>
    <row r="2110" spans="1:14" ht="63" hidden="1" outlineLevel="1">
      <c r="A2110" s="271">
        <f t="shared" ref="A2110:E2110" si="1568">A1717</f>
        <v>3</v>
      </c>
      <c r="B2110" s="272" t="str">
        <f t="shared" si="1568"/>
        <v xml:space="preserve"> Procurement &amp; Replacement of Two complete set of APH Baskets at 250 MW Unit-8, Parli TPS Procurement &amp; replacement of PA &amp; FD fan rotar hub assembly at Unit-8 TPS Parli-V</v>
      </c>
      <c r="C2110" s="53" t="str">
        <f t="shared" si="1568"/>
        <v>Yet to be approved</v>
      </c>
      <c r="D2110" s="403" t="str">
        <f t="shared" si="1568"/>
        <v>-</v>
      </c>
      <c r="E2110" s="118">
        <f t="shared" si="1568"/>
        <v>0</v>
      </c>
      <c r="F2110" s="404">
        <f t="shared" si="1559"/>
        <v>0</v>
      </c>
      <c r="G2110" s="404">
        <f t="shared" si="1560"/>
        <v>0</v>
      </c>
      <c r="H2110" s="404">
        <f t="shared" si="1561"/>
        <v>0</v>
      </c>
      <c r="I2110" s="404">
        <f>'F4.2'!Z144</f>
        <v>0</v>
      </c>
      <c r="J2110" s="404">
        <f>'F4.2'!AY144</f>
        <v>0</v>
      </c>
      <c r="K2110" s="405"/>
      <c r="L2110" s="405"/>
      <c r="M2110" s="404">
        <f t="shared" si="1556"/>
        <v>0</v>
      </c>
      <c r="N2110" s="404">
        <f t="shared" si="1562"/>
        <v>0</v>
      </c>
    </row>
    <row r="2111" spans="1:14" ht="30" hidden="1" outlineLevel="1">
      <c r="A2111" s="18">
        <f t="shared" ref="A2111:E2111" si="1569">A1718</f>
        <v>3.1</v>
      </c>
      <c r="B2111" s="372" t="str">
        <f t="shared" si="1569"/>
        <v xml:space="preserve"> Procurement &amp; Replacement of Two complete set of APH Baskets at 250 MW Unit-8, Parli TPS.</v>
      </c>
      <c r="C2111" s="53" t="str">
        <f t="shared" si="1569"/>
        <v>Yet to be approved</v>
      </c>
      <c r="D2111" s="403" t="str">
        <f t="shared" si="1569"/>
        <v>-</v>
      </c>
      <c r="E2111" s="118">
        <f t="shared" si="1569"/>
        <v>0</v>
      </c>
      <c r="F2111" s="404">
        <f t="shared" si="1559"/>
        <v>0</v>
      </c>
      <c r="G2111" s="404">
        <f t="shared" si="1560"/>
        <v>0</v>
      </c>
      <c r="H2111" s="404">
        <f t="shared" si="1561"/>
        <v>0</v>
      </c>
      <c r="I2111" s="404">
        <f>'F4.2'!Z145</f>
        <v>0</v>
      </c>
      <c r="J2111" s="404">
        <f>'F4.2'!AY145</f>
        <v>0</v>
      </c>
      <c r="K2111" s="405"/>
      <c r="L2111" s="405"/>
      <c r="M2111" s="404">
        <f t="shared" si="1556"/>
        <v>0</v>
      </c>
      <c r="N2111" s="404">
        <f t="shared" si="1562"/>
        <v>0</v>
      </c>
    </row>
    <row r="2112" spans="1:14" ht="30" hidden="1" outlineLevel="1">
      <c r="A2112" s="18">
        <f t="shared" ref="A2112:E2112" si="1570">A1719</f>
        <v>3.2</v>
      </c>
      <c r="B2112" s="372" t="str">
        <f t="shared" si="1570"/>
        <v>Procurement &amp; replacement of PA &amp; FD fan rotar hub assembly at Unit-8 TPS Parli-V</v>
      </c>
      <c r="C2112" s="53" t="str">
        <f t="shared" si="1570"/>
        <v>Yet to be approved</v>
      </c>
      <c r="D2112" s="403" t="str">
        <f t="shared" si="1570"/>
        <v>-</v>
      </c>
      <c r="E2112" s="118">
        <f t="shared" si="1570"/>
        <v>0</v>
      </c>
      <c r="F2112" s="404">
        <f t="shared" si="1559"/>
        <v>0</v>
      </c>
      <c r="G2112" s="404">
        <f t="shared" si="1560"/>
        <v>0</v>
      </c>
      <c r="H2112" s="404">
        <f t="shared" si="1561"/>
        <v>0</v>
      </c>
      <c r="I2112" s="404">
        <f>'F4.2'!Z146</f>
        <v>10</v>
      </c>
      <c r="J2112" s="404">
        <f>'F4.2'!AY146</f>
        <v>10</v>
      </c>
      <c r="K2112" s="405"/>
      <c r="L2112" s="405"/>
      <c r="M2112" s="404">
        <f t="shared" si="1556"/>
        <v>10</v>
      </c>
      <c r="N2112" s="404">
        <f t="shared" si="1562"/>
        <v>0</v>
      </c>
    </row>
    <row r="2113" spans="1:14" ht="31.5" hidden="1" outlineLevel="1">
      <c r="A2113" s="271">
        <f t="shared" ref="A2113:E2113" si="1571">A1720</f>
        <v>4</v>
      </c>
      <c r="B2113" s="272" t="str">
        <f t="shared" si="1571"/>
        <v xml:space="preserve">DPR on Refurbishment of TG Governing system at Unit-8, PTPS, Parli V. </v>
      </c>
      <c r="C2113" s="53" t="str">
        <f t="shared" si="1571"/>
        <v>Yet to be approved</v>
      </c>
      <c r="D2113" s="403" t="str">
        <f t="shared" si="1571"/>
        <v>-</v>
      </c>
      <c r="E2113" s="118">
        <f t="shared" si="1571"/>
        <v>0</v>
      </c>
      <c r="F2113" s="404">
        <f t="shared" si="1559"/>
        <v>0</v>
      </c>
      <c r="G2113" s="404">
        <f t="shared" si="1560"/>
        <v>0</v>
      </c>
      <c r="H2113" s="404">
        <f t="shared" si="1561"/>
        <v>0</v>
      </c>
      <c r="I2113" s="404">
        <f>'F4.2'!Z147</f>
        <v>0</v>
      </c>
      <c r="J2113" s="404">
        <f>'F4.2'!AY147</f>
        <v>0</v>
      </c>
      <c r="K2113" s="405"/>
      <c r="L2113" s="405"/>
      <c r="M2113" s="404">
        <f t="shared" si="1556"/>
        <v>0</v>
      </c>
      <c r="N2113" s="404">
        <f t="shared" si="1562"/>
        <v>0</v>
      </c>
    </row>
    <row r="2114" spans="1:14" hidden="1" outlineLevel="1">
      <c r="A2114" s="18">
        <f t="shared" ref="A2114:E2114" si="1572">A1721</f>
        <v>4.0999999999999996</v>
      </c>
      <c r="B2114" s="372" t="str">
        <f t="shared" si="1572"/>
        <v xml:space="preserve">Refurbishment of TG Governing system at Unit-8, PTPS, Parli V. </v>
      </c>
      <c r="C2114" s="53" t="str">
        <f t="shared" si="1572"/>
        <v>Yet to be approved</v>
      </c>
      <c r="D2114" s="403" t="str">
        <f t="shared" si="1572"/>
        <v>-</v>
      </c>
      <c r="E2114" s="118">
        <f t="shared" si="1572"/>
        <v>0</v>
      </c>
      <c r="F2114" s="404">
        <f t="shared" si="1559"/>
        <v>25</v>
      </c>
      <c r="G2114" s="404">
        <f t="shared" si="1560"/>
        <v>25</v>
      </c>
      <c r="H2114" s="404">
        <f t="shared" si="1561"/>
        <v>0</v>
      </c>
      <c r="I2114" s="404">
        <f>'F4.2'!Z148</f>
        <v>0</v>
      </c>
      <c r="J2114" s="404">
        <f>'F4.2'!AY148</f>
        <v>0</v>
      </c>
      <c r="K2114" s="405"/>
      <c r="L2114" s="405"/>
      <c r="M2114" s="404">
        <f t="shared" si="1556"/>
        <v>0</v>
      </c>
      <c r="N2114" s="404">
        <f t="shared" si="1562"/>
        <v>0</v>
      </c>
    </row>
    <row r="2115" spans="1:14" ht="31.5" hidden="1" outlineLevel="1">
      <c r="A2115" s="271">
        <f t="shared" ref="A2115:E2115" si="1573">A1722</f>
        <v>5</v>
      </c>
      <c r="B2115" s="272" t="str">
        <f t="shared" si="1573"/>
        <v>DPR on Performance improvement of Natural Draft Cooling Tower (NDCT) at Unit-8, PTPS, Parli V.</v>
      </c>
      <c r="C2115" s="53" t="str">
        <f t="shared" si="1573"/>
        <v>Yet to be approved</v>
      </c>
      <c r="D2115" s="403" t="str">
        <f t="shared" si="1573"/>
        <v>-</v>
      </c>
      <c r="E2115" s="118">
        <f t="shared" si="1573"/>
        <v>0</v>
      </c>
      <c r="F2115" s="404">
        <f t="shared" si="1559"/>
        <v>0</v>
      </c>
      <c r="G2115" s="404">
        <f t="shared" si="1560"/>
        <v>0</v>
      </c>
      <c r="H2115" s="404">
        <f t="shared" si="1561"/>
        <v>0</v>
      </c>
      <c r="I2115" s="404">
        <f>'F4.2'!Z149</f>
        <v>0</v>
      </c>
      <c r="J2115" s="404">
        <f>'F4.2'!AY149</f>
        <v>0</v>
      </c>
      <c r="K2115" s="405"/>
      <c r="L2115" s="405"/>
      <c r="M2115" s="404">
        <f t="shared" si="1556"/>
        <v>0</v>
      </c>
      <c r="N2115" s="404">
        <f t="shared" si="1562"/>
        <v>0</v>
      </c>
    </row>
    <row r="2116" spans="1:14" ht="60" hidden="1" outlineLevel="1">
      <c r="A2116" s="18">
        <f t="shared" ref="A2116:E2116" si="1574">A1723</f>
        <v>5.0999999999999996</v>
      </c>
      <c r="B2116" s="372" t="str">
        <f t="shared" si="1574"/>
        <v>Performance improvement of Natural Draft Cooling Tower (NDCT) by replacement of PVC fills, AC cement pipes, strengthening of Hot water distribution system, replacement of beams, columns, support structures, etc. at Unit-8, PTPS, Parli V.</v>
      </c>
      <c r="C2116" s="53" t="str">
        <f t="shared" si="1574"/>
        <v>Yet to be approved</v>
      </c>
      <c r="D2116" s="403" t="str">
        <f t="shared" si="1574"/>
        <v>-</v>
      </c>
      <c r="E2116" s="118">
        <f t="shared" si="1574"/>
        <v>0</v>
      </c>
      <c r="F2116" s="404">
        <f t="shared" si="1559"/>
        <v>25</v>
      </c>
      <c r="G2116" s="404">
        <f t="shared" si="1560"/>
        <v>25</v>
      </c>
      <c r="H2116" s="404">
        <f t="shared" si="1561"/>
        <v>0</v>
      </c>
      <c r="I2116" s="404">
        <f>'F4.2'!Z150</f>
        <v>0</v>
      </c>
      <c r="J2116" s="404">
        <f>'F4.2'!AY150</f>
        <v>0</v>
      </c>
      <c r="K2116" s="405"/>
      <c r="L2116" s="405"/>
      <c r="M2116" s="404">
        <f t="shared" si="1556"/>
        <v>0</v>
      </c>
      <c r="N2116" s="404">
        <f t="shared" si="1562"/>
        <v>0</v>
      </c>
    </row>
    <row r="2117" spans="1:14" ht="31.5" hidden="1" outlineLevel="1">
      <c r="A2117" s="271">
        <f t="shared" ref="A2117:E2117" si="1575">A1724</f>
        <v>6</v>
      </c>
      <c r="B2117" s="272" t="str">
        <f t="shared" si="1575"/>
        <v xml:space="preserve">DPR on Procurement of  ACW &amp; CW pump along with mandatory spares at Unit-8, PTPS, Parli V. </v>
      </c>
      <c r="C2117" s="53" t="str">
        <f t="shared" si="1575"/>
        <v>Yet to be approved</v>
      </c>
      <c r="D2117" s="403" t="str">
        <f t="shared" si="1575"/>
        <v>-</v>
      </c>
      <c r="E2117" s="118">
        <f t="shared" si="1575"/>
        <v>0</v>
      </c>
      <c r="F2117" s="404">
        <f t="shared" si="1559"/>
        <v>0</v>
      </c>
      <c r="G2117" s="404">
        <f t="shared" si="1560"/>
        <v>0</v>
      </c>
      <c r="H2117" s="404">
        <f t="shared" si="1561"/>
        <v>0</v>
      </c>
      <c r="I2117" s="404">
        <f>'F4.2'!Z151</f>
        <v>0</v>
      </c>
      <c r="J2117" s="404">
        <f>'F4.2'!AY151</f>
        <v>0</v>
      </c>
      <c r="K2117" s="405"/>
      <c r="L2117" s="405"/>
      <c r="M2117" s="404">
        <f t="shared" si="1556"/>
        <v>0</v>
      </c>
      <c r="N2117" s="404">
        <f t="shared" si="1562"/>
        <v>0</v>
      </c>
    </row>
    <row r="2118" spans="1:14" ht="30" hidden="1" outlineLevel="1">
      <c r="A2118" s="18">
        <f t="shared" ref="A2118:E2118" si="1576">A1725</f>
        <v>6.1</v>
      </c>
      <c r="B2118" s="372" t="str">
        <f t="shared" si="1576"/>
        <v xml:space="preserve">DPR on Procurement of  ACW &amp; CW pump along with mandatory spares at Unit-8, PTPS, Parli V. </v>
      </c>
      <c r="C2118" s="53" t="str">
        <f t="shared" si="1576"/>
        <v>Yet to be approved</v>
      </c>
      <c r="D2118" s="403" t="str">
        <f t="shared" si="1576"/>
        <v>-</v>
      </c>
      <c r="E2118" s="118">
        <f t="shared" si="1576"/>
        <v>0</v>
      </c>
      <c r="F2118" s="404">
        <f t="shared" si="1559"/>
        <v>35</v>
      </c>
      <c r="G2118" s="404">
        <f t="shared" si="1560"/>
        <v>35</v>
      </c>
      <c r="H2118" s="404">
        <f t="shared" si="1561"/>
        <v>0</v>
      </c>
      <c r="I2118" s="404">
        <f>'F4.2'!Z152</f>
        <v>0</v>
      </c>
      <c r="J2118" s="404">
        <f>'F4.2'!AY152</f>
        <v>0</v>
      </c>
      <c r="K2118" s="405"/>
      <c r="L2118" s="405"/>
      <c r="M2118" s="404">
        <f t="shared" si="1556"/>
        <v>0</v>
      </c>
      <c r="N2118" s="404">
        <f t="shared" si="1562"/>
        <v>0</v>
      </c>
    </row>
    <row r="2119" spans="1:14" ht="63" hidden="1" outlineLevel="1">
      <c r="A2119" s="271">
        <f t="shared" ref="A2119:E2119" si="1577">A1726</f>
        <v>7</v>
      </c>
      <c r="B2119" s="272" t="str">
        <f t="shared" si="1577"/>
        <v xml:space="preserve">DPR on Procurement of  CEP pump and BFP Booster pump along with mandatory spares at Unit-8, PTPS, Parli V and Procurement of Energy Efficient Cartridges of Boiler Feed Pump at Unit-8, PTPS, Parli V. </v>
      </c>
      <c r="C2119" s="53" t="str">
        <f t="shared" si="1577"/>
        <v>Yet to be approved</v>
      </c>
      <c r="D2119" s="403" t="str">
        <f t="shared" si="1577"/>
        <v>-</v>
      </c>
      <c r="E2119" s="118">
        <f t="shared" si="1577"/>
        <v>0</v>
      </c>
      <c r="F2119" s="404">
        <f t="shared" si="1559"/>
        <v>0</v>
      </c>
      <c r="G2119" s="404">
        <f t="shared" si="1560"/>
        <v>0</v>
      </c>
      <c r="H2119" s="404">
        <f t="shared" si="1561"/>
        <v>0</v>
      </c>
      <c r="I2119" s="404">
        <f>'F4.2'!Z153</f>
        <v>0</v>
      </c>
      <c r="J2119" s="404">
        <f>'F4.2'!AY153</f>
        <v>0</v>
      </c>
      <c r="K2119" s="405"/>
      <c r="L2119" s="405"/>
      <c r="M2119" s="404">
        <f t="shared" si="1556"/>
        <v>0</v>
      </c>
      <c r="N2119" s="404">
        <f t="shared" si="1562"/>
        <v>0</v>
      </c>
    </row>
    <row r="2120" spans="1:14" ht="30" hidden="1" outlineLevel="1">
      <c r="A2120" s="18">
        <f t="shared" ref="A2120:E2120" si="1578">A1727</f>
        <v>7.1</v>
      </c>
      <c r="B2120" s="372" t="str">
        <f t="shared" si="1578"/>
        <v xml:space="preserve">Procurement of  CEP pump and BFP Booster pump along with mandatory spares at Unit-8, PTPS, Parli </v>
      </c>
      <c r="C2120" s="53" t="str">
        <f t="shared" si="1578"/>
        <v>Yet to be approved</v>
      </c>
      <c r="D2120" s="403" t="str">
        <f t="shared" si="1578"/>
        <v>-</v>
      </c>
      <c r="E2120" s="118">
        <f t="shared" si="1578"/>
        <v>0</v>
      </c>
      <c r="F2120" s="404">
        <f t="shared" si="1559"/>
        <v>30</v>
      </c>
      <c r="G2120" s="404">
        <f t="shared" si="1560"/>
        <v>30</v>
      </c>
      <c r="H2120" s="404">
        <f t="shared" si="1561"/>
        <v>0</v>
      </c>
      <c r="I2120" s="404">
        <f>'F4.2'!Z154</f>
        <v>0</v>
      </c>
      <c r="J2120" s="404">
        <f>'F4.2'!AY154</f>
        <v>0</v>
      </c>
      <c r="K2120" s="405"/>
      <c r="L2120" s="405"/>
      <c r="M2120" s="404">
        <f t="shared" si="1556"/>
        <v>0</v>
      </c>
      <c r="N2120" s="404">
        <f t="shared" si="1562"/>
        <v>0</v>
      </c>
    </row>
    <row r="2121" spans="1:14" ht="30" hidden="1" outlineLevel="1">
      <c r="A2121" s="18">
        <f t="shared" ref="A2121:E2121" si="1579">A1728</f>
        <v>7.2</v>
      </c>
      <c r="B2121" s="372" t="str">
        <f t="shared" si="1579"/>
        <v xml:space="preserve">Procurement of Energy Efficient Cartridges of Boiler Feed Pump at Unit-8, PTPS, Parli V. </v>
      </c>
      <c r="C2121" s="53" t="str">
        <f t="shared" si="1579"/>
        <v>Yet to be approved</v>
      </c>
      <c r="D2121" s="403" t="str">
        <f t="shared" si="1579"/>
        <v>-</v>
      </c>
      <c r="E2121" s="118">
        <f t="shared" si="1579"/>
        <v>0</v>
      </c>
      <c r="F2121" s="404">
        <f t="shared" si="1559"/>
        <v>10</v>
      </c>
      <c r="G2121" s="404">
        <f t="shared" si="1560"/>
        <v>10</v>
      </c>
      <c r="H2121" s="404">
        <f t="shared" si="1561"/>
        <v>0</v>
      </c>
      <c r="I2121" s="404">
        <f>'F4.2'!Z155</f>
        <v>0</v>
      </c>
      <c r="J2121" s="404">
        <f>'F4.2'!AY155</f>
        <v>0</v>
      </c>
      <c r="K2121" s="405"/>
      <c r="L2121" s="405"/>
      <c r="M2121" s="404">
        <f t="shared" si="1556"/>
        <v>0</v>
      </c>
      <c r="N2121" s="404">
        <f t="shared" si="1562"/>
        <v>0</v>
      </c>
    </row>
    <row r="2122" spans="1:14" ht="31.5" hidden="1" outlineLevel="1">
      <c r="A2122" s="271">
        <f t="shared" ref="A2122:E2122" si="1580">A1729</f>
        <v>8</v>
      </c>
      <c r="B2122" s="272" t="str">
        <f t="shared" si="1580"/>
        <v>DPR on Procurement of turbine blades of HP, IP &amp; LP rotor in Unit-8, PTPS, Parli V.</v>
      </c>
      <c r="C2122" s="53" t="str">
        <f t="shared" si="1580"/>
        <v>Yet to be approved</v>
      </c>
      <c r="D2122" s="403" t="str">
        <f t="shared" si="1580"/>
        <v>-</v>
      </c>
      <c r="E2122" s="118">
        <f t="shared" si="1580"/>
        <v>0</v>
      </c>
      <c r="F2122" s="404">
        <f t="shared" si="1559"/>
        <v>0</v>
      </c>
      <c r="G2122" s="404">
        <f t="shared" si="1560"/>
        <v>0</v>
      </c>
      <c r="H2122" s="404">
        <f t="shared" si="1561"/>
        <v>0</v>
      </c>
      <c r="I2122" s="404">
        <f>'F4.2'!Z156</f>
        <v>0</v>
      </c>
      <c r="J2122" s="404">
        <f>'F4.2'!AY156</f>
        <v>0</v>
      </c>
      <c r="K2122" s="405"/>
      <c r="L2122" s="405"/>
      <c r="M2122" s="404">
        <f t="shared" si="1556"/>
        <v>0</v>
      </c>
      <c r="N2122" s="404">
        <f t="shared" si="1562"/>
        <v>0</v>
      </c>
    </row>
    <row r="2123" spans="1:14" ht="30" hidden="1" outlineLevel="1">
      <c r="A2123" s="18">
        <f t="shared" ref="A2123:E2123" si="1581">A1730</f>
        <v>8.1</v>
      </c>
      <c r="B2123" s="372" t="str">
        <f t="shared" si="1581"/>
        <v>DPR on Procurement of turbine blades of HP, IP &amp; LP rotor in Unit-8, PTPS, Parli V.</v>
      </c>
      <c r="C2123" s="53" t="str">
        <f t="shared" si="1581"/>
        <v>Yet to be approved</v>
      </c>
      <c r="D2123" s="403" t="str">
        <f t="shared" si="1581"/>
        <v>-</v>
      </c>
      <c r="E2123" s="118">
        <f t="shared" si="1581"/>
        <v>0</v>
      </c>
      <c r="F2123" s="404">
        <f t="shared" si="1559"/>
        <v>35</v>
      </c>
      <c r="G2123" s="404">
        <f t="shared" si="1560"/>
        <v>35</v>
      </c>
      <c r="H2123" s="404">
        <f t="shared" si="1561"/>
        <v>0</v>
      </c>
      <c r="I2123" s="404">
        <f>'F4.2'!Z157</f>
        <v>0</v>
      </c>
      <c r="J2123" s="404">
        <f>'F4.2'!AY157</f>
        <v>0</v>
      </c>
      <c r="K2123" s="405"/>
      <c r="L2123" s="405"/>
      <c r="M2123" s="404">
        <f t="shared" si="1556"/>
        <v>0</v>
      </c>
      <c r="N2123" s="404">
        <f t="shared" si="1562"/>
        <v>0</v>
      </c>
    </row>
    <row r="2124" spans="1:14" ht="47.25" hidden="1" outlineLevel="1">
      <c r="A2124" s="271">
        <f t="shared" ref="A2124:E2124" si="1582">A1731</f>
        <v>9</v>
      </c>
      <c r="B2124" s="272" t="str">
        <f t="shared" si="1582"/>
        <v xml:space="preserve">DPR on Repair &amp; Reconditioning of Water treatment plant at Unit-8, PTPS, Parli V and Performance improvement of centralised AC plant at Unit-8, PTPS, Parli V. </v>
      </c>
      <c r="C2124" s="53" t="str">
        <f t="shared" si="1582"/>
        <v>Yet to be approved</v>
      </c>
      <c r="D2124" s="403" t="str">
        <f t="shared" si="1582"/>
        <v>-</v>
      </c>
      <c r="E2124" s="118">
        <f t="shared" si="1582"/>
        <v>0</v>
      </c>
      <c r="F2124" s="404">
        <f t="shared" si="1559"/>
        <v>0</v>
      </c>
      <c r="G2124" s="404">
        <f t="shared" si="1560"/>
        <v>0</v>
      </c>
      <c r="H2124" s="404">
        <f t="shared" si="1561"/>
        <v>0</v>
      </c>
      <c r="I2124" s="404">
        <f>'F4.2'!Z158</f>
        <v>0</v>
      </c>
      <c r="J2124" s="404">
        <f>'F4.2'!AY158</f>
        <v>0</v>
      </c>
      <c r="K2124" s="405"/>
      <c r="L2124" s="405"/>
      <c r="M2124" s="404">
        <f t="shared" si="1556"/>
        <v>0</v>
      </c>
      <c r="N2124" s="404">
        <f t="shared" si="1562"/>
        <v>0</v>
      </c>
    </row>
    <row r="2125" spans="1:14" ht="30" hidden="1" outlineLevel="1">
      <c r="A2125" s="18">
        <f t="shared" ref="A2125:E2125" si="1583">A1732</f>
        <v>9.1</v>
      </c>
      <c r="B2125" s="372" t="str">
        <f t="shared" si="1583"/>
        <v>Reconditioning of Acid and Alkali Unloading and storage system at Unit-8, PTPS, Parli V.</v>
      </c>
      <c r="C2125" s="53" t="str">
        <f t="shared" si="1583"/>
        <v>Yet to be approved</v>
      </c>
      <c r="D2125" s="403" t="str">
        <f t="shared" si="1583"/>
        <v>-</v>
      </c>
      <c r="E2125" s="118">
        <f t="shared" si="1583"/>
        <v>0</v>
      </c>
      <c r="F2125" s="404">
        <f t="shared" si="1559"/>
        <v>10</v>
      </c>
      <c r="G2125" s="404">
        <f t="shared" si="1560"/>
        <v>10</v>
      </c>
      <c r="H2125" s="404">
        <f t="shared" si="1561"/>
        <v>0</v>
      </c>
      <c r="I2125" s="404">
        <f>'F4.2'!Z159</f>
        <v>0</v>
      </c>
      <c r="J2125" s="404">
        <f>'F4.2'!AY159</f>
        <v>0</v>
      </c>
      <c r="K2125" s="405"/>
      <c r="L2125" s="405"/>
      <c r="M2125" s="404">
        <f t="shared" si="1556"/>
        <v>0</v>
      </c>
      <c r="N2125" s="404">
        <f t="shared" si="1562"/>
        <v>0</v>
      </c>
    </row>
    <row r="2126" spans="1:14" ht="30" hidden="1" outlineLevel="1">
      <c r="A2126" s="18">
        <f t="shared" ref="A2126:E2126" si="1584">A1733</f>
        <v>9.1999999999999993</v>
      </c>
      <c r="B2126" s="372" t="str">
        <f t="shared" si="1584"/>
        <v>Reconditioning &amp; repairing of WTP DM Plant regeneration system at Unit-8, PTPS, Parli V.</v>
      </c>
      <c r="C2126" s="53" t="str">
        <f t="shared" si="1584"/>
        <v>Yet to be approved</v>
      </c>
      <c r="D2126" s="403" t="str">
        <f t="shared" si="1584"/>
        <v>-</v>
      </c>
      <c r="E2126" s="118">
        <f t="shared" si="1584"/>
        <v>0</v>
      </c>
      <c r="F2126" s="404">
        <f t="shared" si="1559"/>
        <v>20</v>
      </c>
      <c r="G2126" s="404">
        <f t="shared" si="1560"/>
        <v>20</v>
      </c>
      <c r="H2126" s="404">
        <f t="shared" si="1561"/>
        <v>0</v>
      </c>
      <c r="I2126" s="404">
        <f>'F4.2'!Z160</f>
        <v>0</v>
      </c>
      <c r="J2126" s="404">
        <f>'F4.2'!AY160</f>
        <v>0</v>
      </c>
      <c r="K2126" s="405"/>
      <c r="L2126" s="405"/>
      <c r="M2126" s="404">
        <f t="shared" si="1556"/>
        <v>0</v>
      </c>
      <c r="N2126" s="404">
        <f t="shared" si="1562"/>
        <v>0</v>
      </c>
    </row>
    <row r="2127" spans="1:14" ht="45" hidden="1" outlineLevel="1">
      <c r="A2127" s="18">
        <f t="shared" ref="A2127:E2127" si="1585">A1734</f>
        <v>9.3000000000000007</v>
      </c>
      <c r="B2127" s="372" t="str">
        <f t="shared" si="1585"/>
        <v xml:space="preserve"> Performance improvement of centralised AC plant by reconditioning of cooling tower, various pumps, heat exchangers, etc. at Unit-8, PTPS, Parli V. </v>
      </c>
      <c r="C2127" s="53" t="str">
        <f t="shared" si="1585"/>
        <v>Yet to be approved</v>
      </c>
      <c r="D2127" s="403" t="str">
        <f t="shared" si="1585"/>
        <v>-</v>
      </c>
      <c r="E2127" s="118">
        <f t="shared" si="1585"/>
        <v>0</v>
      </c>
      <c r="F2127" s="404">
        <f t="shared" si="1559"/>
        <v>10</v>
      </c>
      <c r="G2127" s="404">
        <f t="shared" si="1560"/>
        <v>10</v>
      </c>
      <c r="H2127" s="404">
        <f t="shared" si="1561"/>
        <v>0</v>
      </c>
      <c r="I2127" s="404">
        <f>'F4.2'!Z161</f>
        <v>0</v>
      </c>
      <c r="J2127" s="404">
        <f>'F4.2'!AY161</f>
        <v>0</v>
      </c>
      <c r="K2127" s="405"/>
      <c r="L2127" s="405"/>
      <c r="M2127" s="404">
        <f t="shared" si="1556"/>
        <v>0</v>
      </c>
      <c r="N2127" s="404">
        <f t="shared" si="1562"/>
        <v>0</v>
      </c>
    </row>
    <row r="2128" spans="1:14" ht="47.25" hidden="1" outlineLevel="1">
      <c r="A2128" s="271">
        <f t="shared" ref="A2128:E2128" si="1586">A1735</f>
        <v>10</v>
      </c>
      <c r="B2128" s="272" t="str">
        <f t="shared" si="1586"/>
        <v>DPR on Procurement of Control Fluid (HPCF) pump, Lube Oil pump, Emergency Oil pump, Jacking Oil pump, Seal oil pump at Unit-8, PTPS, Parli V.</v>
      </c>
      <c r="C2128" s="53" t="str">
        <f t="shared" si="1586"/>
        <v>Yet to be approved</v>
      </c>
      <c r="D2128" s="403" t="str">
        <f t="shared" si="1586"/>
        <v>-</v>
      </c>
      <c r="E2128" s="118">
        <f t="shared" si="1586"/>
        <v>0</v>
      </c>
      <c r="F2128" s="404">
        <f t="shared" si="1559"/>
        <v>0</v>
      </c>
      <c r="G2128" s="404">
        <f t="shared" si="1560"/>
        <v>0</v>
      </c>
      <c r="H2128" s="404">
        <f t="shared" si="1561"/>
        <v>0</v>
      </c>
      <c r="I2128" s="404">
        <f>'F4.2'!Z162</f>
        <v>0</v>
      </c>
      <c r="J2128" s="404">
        <f>'F4.2'!AY162</f>
        <v>0</v>
      </c>
      <c r="K2128" s="405"/>
      <c r="L2128" s="405"/>
      <c r="M2128" s="404">
        <f t="shared" si="1556"/>
        <v>0</v>
      </c>
      <c r="N2128" s="404">
        <f t="shared" si="1562"/>
        <v>0</v>
      </c>
    </row>
    <row r="2129" spans="1:14" ht="45" hidden="1" outlineLevel="1">
      <c r="A2129" s="18">
        <f t="shared" ref="A2129:E2129" si="1587">A1736</f>
        <v>10.1</v>
      </c>
      <c r="B2129" s="372" t="str">
        <f t="shared" si="1587"/>
        <v>DPR on Procurement of Control Fluid (HPCF) pump, Lube Oil pump, Emergency Oil pump, Jacking Oil pump, Seal oil pump at Unit-8, PTPS, Parli V.</v>
      </c>
      <c r="C2129" s="53" t="str">
        <f t="shared" si="1587"/>
        <v>Yet to be approved</v>
      </c>
      <c r="D2129" s="403" t="str">
        <f t="shared" si="1587"/>
        <v>-</v>
      </c>
      <c r="E2129" s="118">
        <f t="shared" si="1587"/>
        <v>0</v>
      </c>
      <c r="F2129" s="404">
        <f t="shared" si="1559"/>
        <v>25</v>
      </c>
      <c r="G2129" s="404">
        <f t="shared" si="1560"/>
        <v>25</v>
      </c>
      <c r="H2129" s="404">
        <f t="shared" si="1561"/>
        <v>0</v>
      </c>
      <c r="I2129" s="404">
        <f>'F4.2'!Z163</f>
        <v>0</v>
      </c>
      <c r="J2129" s="404">
        <f>'F4.2'!AY163</f>
        <v>0</v>
      </c>
      <c r="K2129" s="405"/>
      <c r="L2129" s="405"/>
      <c r="M2129" s="404">
        <f t="shared" si="1556"/>
        <v>0</v>
      </c>
      <c r="N2129" s="404">
        <f t="shared" si="1562"/>
        <v>0</v>
      </c>
    </row>
    <row r="2130" spans="1:14" ht="47.25" hidden="1" outlineLevel="1">
      <c r="A2130" s="271">
        <f t="shared" ref="A2130:E2130" si="1588">A1737</f>
        <v>11</v>
      </c>
      <c r="B2130" s="272" t="str">
        <f t="shared" si="1588"/>
        <v xml:space="preserve">DPR on Procurement of H2 cooler, BFP coolers, generator exciter cooler, Seal and Lube oil coolers at Unit-8, PTPS, Parli V. </v>
      </c>
      <c r="C2130" s="53" t="str">
        <f t="shared" si="1588"/>
        <v>Yet to be approved</v>
      </c>
      <c r="D2130" s="403" t="str">
        <f t="shared" si="1588"/>
        <v>-</v>
      </c>
      <c r="E2130" s="118">
        <f t="shared" si="1588"/>
        <v>0</v>
      </c>
      <c r="F2130" s="404">
        <f t="shared" si="1559"/>
        <v>0</v>
      </c>
      <c r="G2130" s="404">
        <f t="shared" si="1560"/>
        <v>0</v>
      </c>
      <c r="H2130" s="404">
        <f t="shared" si="1561"/>
        <v>0</v>
      </c>
      <c r="I2130" s="404">
        <f>'F4.2'!Z164</f>
        <v>0</v>
      </c>
      <c r="J2130" s="404">
        <f>'F4.2'!AY164</f>
        <v>0</v>
      </c>
      <c r="K2130" s="405"/>
      <c r="L2130" s="405"/>
      <c r="M2130" s="404">
        <f t="shared" si="1556"/>
        <v>0</v>
      </c>
      <c r="N2130" s="404">
        <f t="shared" si="1562"/>
        <v>0</v>
      </c>
    </row>
    <row r="2131" spans="1:14" ht="30" hidden="1" outlineLevel="1">
      <c r="A2131" s="18">
        <f t="shared" ref="A2131:E2131" si="1589">A1738</f>
        <v>11.1</v>
      </c>
      <c r="B2131" s="372" t="str">
        <f t="shared" si="1589"/>
        <v xml:space="preserve">DPR on Procurement of H2 cooler, BFP coolers, generator exciter cooler, Seal and Lube oil coolers at Unit-8, PTPS, Parli V. </v>
      </c>
      <c r="C2131" s="53" t="str">
        <f t="shared" si="1589"/>
        <v>Yet to be approved</v>
      </c>
      <c r="D2131" s="403" t="str">
        <f t="shared" si="1589"/>
        <v>-</v>
      </c>
      <c r="E2131" s="118">
        <f t="shared" si="1589"/>
        <v>0</v>
      </c>
      <c r="F2131" s="404">
        <f t="shared" si="1559"/>
        <v>0</v>
      </c>
      <c r="G2131" s="404">
        <f t="shared" si="1560"/>
        <v>0</v>
      </c>
      <c r="H2131" s="404">
        <f t="shared" si="1561"/>
        <v>0</v>
      </c>
      <c r="I2131" s="404">
        <f>'F4.2'!Z165</f>
        <v>30</v>
      </c>
      <c r="J2131" s="404">
        <f>'F4.2'!AY165</f>
        <v>30</v>
      </c>
      <c r="K2131" s="405"/>
      <c r="L2131" s="405"/>
      <c r="M2131" s="404">
        <f t="shared" si="1556"/>
        <v>30</v>
      </c>
      <c r="N2131" s="404">
        <f t="shared" si="1562"/>
        <v>0</v>
      </c>
    </row>
    <row r="2132" spans="1:14" ht="63" hidden="1" outlineLevel="1">
      <c r="A2132" s="271">
        <f t="shared" ref="A2132:E2132" si="1590">A1739</f>
        <v>12</v>
      </c>
      <c r="B2132" s="272" t="str">
        <f t="shared" si="1590"/>
        <v>Supply, installation &amp; commissioning of 220V 2140AH,24V 830AH &amp; 710AH, 360V 570AH Mains UPS,110V 110AH AHP PLC , 110V , 103 AH DM plant battery set for unit 8 , NPTPS Parli-V &amp; Procurement of HT motors at U#8</v>
      </c>
      <c r="C2132" s="53" t="str">
        <f t="shared" si="1590"/>
        <v>Yet to be approved</v>
      </c>
      <c r="D2132" s="403" t="str">
        <f t="shared" si="1590"/>
        <v>-</v>
      </c>
      <c r="E2132" s="118">
        <f t="shared" si="1590"/>
        <v>0</v>
      </c>
      <c r="F2132" s="404">
        <f t="shared" si="1559"/>
        <v>0</v>
      </c>
      <c r="G2132" s="404">
        <f t="shared" si="1560"/>
        <v>0</v>
      </c>
      <c r="H2132" s="404">
        <f t="shared" si="1561"/>
        <v>0</v>
      </c>
      <c r="I2132" s="404">
        <f>'F4.2'!Z166</f>
        <v>0</v>
      </c>
      <c r="J2132" s="404">
        <f>'F4.2'!AY166</f>
        <v>0</v>
      </c>
      <c r="K2132" s="405"/>
      <c r="L2132" s="405"/>
      <c r="M2132" s="404">
        <f t="shared" si="1556"/>
        <v>0</v>
      </c>
      <c r="N2132" s="404">
        <f t="shared" si="1562"/>
        <v>0</v>
      </c>
    </row>
    <row r="2133" spans="1:14" ht="45" hidden="1" outlineLevel="1">
      <c r="A2133" s="18">
        <f t="shared" ref="A2133:E2133" si="1591">A1740</f>
        <v>12.1</v>
      </c>
      <c r="B2133" s="372" t="str">
        <f t="shared" si="1591"/>
        <v>Supply, installation &amp; commissioning of 220V 2140AH,24V 830AH &amp; 710AH, 360V 570AH Mains UPS,110V 110AH AHP PLC , 110V , 103 AH DM plant battery set for unit 8 , NPTPS Parli-V</v>
      </c>
      <c r="C2133" s="53" t="str">
        <f t="shared" si="1591"/>
        <v>Yet to be approved</v>
      </c>
      <c r="D2133" s="403" t="str">
        <f t="shared" si="1591"/>
        <v>-</v>
      </c>
      <c r="E2133" s="118">
        <f t="shared" si="1591"/>
        <v>0</v>
      </c>
      <c r="F2133" s="404">
        <f t="shared" si="1559"/>
        <v>0</v>
      </c>
      <c r="G2133" s="404">
        <f t="shared" si="1560"/>
        <v>0</v>
      </c>
      <c r="H2133" s="404">
        <f t="shared" si="1561"/>
        <v>0</v>
      </c>
      <c r="I2133" s="404">
        <f>'F4.2'!Z167</f>
        <v>15</v>
      </c>
      <c r="J2133" s="404">
        <f>'F4.2'!AY167</f>
        <v>15</v>
      </c>
      <c r="K2133" s="405"/>
      <c r="L2133" s="405"/>
      <c r="M2133" s="404">
        <f t="shared" si="1556"/>
        <v>15</v>
      </c>
      <c r="N2133" s="404">
        <f t="shared" si="1562"/>
        <v>0</v>
      </c>
    </row>
    <row r="2134" spans="1:14" hidden="1" outlineLevel="1">
      <c r="A2134" s="18">
        <f t="shared" ref="A2134:E2134" si="1592">A1741</f>
        <v>12.2</v>
      </c>
      <c r="B2134" s="372" t="str">
        <f t="shared" si="1592"/>
        <v>Procurement of HT motors at U#8</v>
      </c>
      <c r="C2134" s="53" t="str">
        <f t="shared" si="1592"/>
        <v>Yet to be approved</v>
      </c>
      <c r="D2134" s="403" t="str">
        <f t="shared" si="1592"/>
        <v>-</v>
      </c>
      <c r="E2134" s="118">
        <f t="shared" si="1592"/>
        <v>0</v>
      </c>
      <c r="F2134" s="404">
        <f t="shared" si="1559"/>
        <v>10</v>
      </c>
      <c r="G2134" s="404">
        <f t="shared" si="1560"/>
        <v>10</v>
      </c>
      <c r="H2134" s="404">
        <f t="shared" si="1561"/>
        <v>0</v>
      </c>
      <c r="I2134" s="404">
        <f>'F4.2'!Z168</f>
        <v>0</v>
      </c>
      <c r="J2134" s="404">
        <f>'F4.2'!AY168</f>
        <v>0</v>
      </c>
      <c r="K2134" s="405"/>
      <c r="L2134" s="405"/>
      <c r="M2134" s="404">
        <f t="shared" si="1556"/>
        <v>0</v>
      </c>
      <c r="N2134" s="404">
        <f t="shared" si="1562"/>
        <v>0</v>
      </c>
    </row>
    <row r="2135" spans="1:14" ht="15.75" hidden="1" outlineLevel="1">
      <c r="A2135" s="271">
        <f t="shared" ref="A2135:E2135" si="1593">A1742</f>
        <v>13</v>
      </c>
      <c r="B2135" s="272" t="str">
        <f t="shared" si="1593"/>
        <v>DPR on various instrumentation &amp; control schemes at U#8</v>
      </c>
      <c r="C2135" s="53" t="str">
        <f t="shared" si="1593"/>
        <v>Yet to be approved</v>
      </c>
      <c r="D2135" s="403" t="str">
        <f t="shared" si="1593"/>
        <v>-</v>
      </c>
      <c r="E2135" s="118">
        <f t="shared" si="1593"/>
        <v>0</v>
      </c>
      <c r="F2135" s="404">
        <f t="shared" si="1559"/>
        <v>0</v>
      </c>
      <c r="G2135" s="404">
        <f t="shared" si="1560"/>
        <v>0</v>
      </c>
      <c r="H2135" s="404">
        <f t="shared" si="1561"/>
        <v>0</v>
      </c>
      <c r="I2135" s="404">
        <f>'F4.2'!Z169</f>
        <v>0</v>
      </c>
      <c r="J2135" s="404">
        <f>'F4.2'!AY169</f>
        <v>0</v>
      </c>
      <c r="K2135" s="405"/>
      <c r="L2135" s="405"/>
      <c r="M2135" s="404">
        <f t="shared" si="1556"/>
        <v>0</v>
      </c>
      <c r="N2135" s="404">
        <f t="shared" si="1562"/>
        <v>0</v>
      </c>
    </row>
    <row r="2136" spans="1:14" hidden="1" outlineLevel="1">
      <c r="A2136" s="18">
        <f t="shared" ref="A2136:E2136" si="1594">A1743</f>
        <v>13.1</v>
      </c>
      <c r="B2136" s="372" t="str">
        <f t="shared" si="1594"/>
        <v>Upgradation of MAX-DNA  DCS system at U#8 (HMI upgradation)</v>
      </c>
      <c r="C2136" s="53" t="str">
        <f t="shared" si="1594"/>
        <v>Yet to be approved</v>
      </c>
      <c r="D2136" s="403" t="str">
        <f t="shared" si="1594"/>
        <v>-</v>
      </c>
      <c r="E2136" s="118">
        <f t="shared" si="1594"/>
        <v>0</v>
      </c>
      <c r="F2136" s="404">
        <f t="shared" si="1559"/>
        <v>6.81</v>
      </c>
      <c r="G2136" s="404">
        <f t="shared" si="1560"/>
        <v>6.81</v>
      </c>
      <c r="H2136" s="404">
        <f t="shared" si="1561"/>
        <v>0</v>
      </c>
      <c r="I2136" s="404">
        <f>'F4.2'!Z170</f>
        <v>0</v>
      </c>
      <c r="J2136" s="404">
        <f>'F4.2'!AY170</f>
        <v>0</v>
      </c>
      <c r="K2136" s="405"/>
      <c r="L2136" s="405"/>
      <c r="M2136" s="404">
        <f t="shared" si="1556"/>
        <v>0</v>
      </c>
      <c r="N2136" s="404">
        <f t="shared" si="1562"/>
        <v>0</v>
      </c>
    </row>
    <row r="2137" spans="1:14" ht="45" hidden="1" outlineLevel="1">
      <c r="A2137" s="18">
        <f t="shared" ref="A2137:E2137" si="1595">A1744</f>
        <v>13.2</v>
      </c>
      <c r="B2137" s="372" t="str">
        <f t="shared" si="1595"/>
        <v>Upgradation of existing Pcal system with plant performance analysis diagnostic and optimization system (PADO) at Unit  8 New Parli TPS</v>
      </c>
      <c r="C2137" s="53" t="str">
        <f t="shared" si="1595"/>
        <v>Yet to be approved</v>
      </c>
      <c r="D2137" s="403" t="str">
        <f t="shared" si="1595"/>
        <v>-</v>
      </c>
      <c r="E2137" s="118">
        <f t="shared" si="1595"/>
        <v>0</v>
      </c>
      <c r="F2137" s="404">
        <f t="shared" si="1559"/>
        <v>1.4</v>
      </c>
      <c r="G2137" s="404">
        <f t="shared" si="1560"/>
        <v>1.4</v>
      </c>
      <c r="H2137" s="404">
        <f t="shared" si="1561"/>
        <v>0</v>
      </c>
      <c r="I2137" s="404">
        <f>'F4.2'!Z171</f>
        <v>0</v>
      </c>
      <c r="J2137" s="404">
        <f>'F4.2'!AY171</f>
        <v>0</v>
      </c>
      <c r="K2137" s="405"/>
      <c r="L2137" s="405"/>
      <c r="M2137" s="404">
        <f t="shared" si="1556"/>
        <v>0</v>
      </c>
      <c r="N2137" s="404">
        <f t="shared" si="1562"/>
        <v>0</v>
      </c>
    </row>
    <row r="2138" spans="1:14" hidden="1" outlineLevel="1">
      <c r="A2138" s="18">
        <f t="shared" ref="A2138:E2138" si="1596">A1745</f>
        <v>13.3</v>
      </c>
      <c r="B2138" s="372" t="str">
        <f t="shared" si="1596"/>
        <v xml:space="preserve"> Upgradation of coal feeder for I&amp;C Unit8 PTPS Parli V.</v>
      </c>
      <c r="C2138" s="53" t="str">
        <f t="shared" si="1596"/>
        <v>Yet to be approved</v>
      </c>
      <c r="D2138" s="403" t="str">
        <f t="shared" si="1596"/>
        <v>-</v>
      </c>
      <c r="E2138" s="118">
        <f t="shared" si="1596"/>
        <v>0</v>
      </c>
      <c r="F2138" s="404">
        <f t="shared" si="1559"/>
        <v>1.5</v>
      </c>
      <c r="G2138" s="404">
        <f t="shared" si="1560"/>
        <v>1.5</v>
      </c>
      <c r="H2138" s="404">
        <f t="shared" si="1561"/>
        <v>0</v>
      </c>
      <c r="I2138" s="404">
        <f>'F4.2'!Z172</f>
        <v>0</v>
      </c>
      <c r="J2138" s="404">
        <f>'F4.2'!AY172</f>
        <v>0</v>
      </c>
      <c r="K2138" s="405"/>
      <c r="L2138" s="405"/>
      <c r="M2138" s="404">
        <f t="shared" si="1556"/>
        <v>0</v>
      </c>
      <c r="N2138" s="404">
        <f t="shared" si="1562"/>
        <v>0</v>
      </c>
    </row>
    <row r="2139" spans="1:14" ht="30" hidden="1" outlineLevel="1">
      <c r="A2139" s="18">
        <f t="shared" ref="A2139:E2139" si="1597">A1746</f>
        <v>13.4</v>
      </c>
      <c r="B2139" s="372" t="str">
        <f t="shared" si="1597"/>
        <v>Procurement of smart control positioner at I&amp;C Unit8 PTPS Parli V.</v>
      </c>
      <c r="C2139" s="53" t="str">
        <f t="shared" si="1597"/>
        <v>Yet to be approved</v>
      </c>
      <c r="D2139" s="403" t="str">
        <f t="shared" si="1597"/>
        <v>-</v>
      </c>
      <c r="E2139" s="118">
        <f t="shared" si="1597"/>
        <v>0</v>
      </c>
      <c r="F2139" s="404">
        <f t="shared" si="1559"/>
        <v>0.95</v>
      </c>
      <c r="G2139" s="404">
        <f t="shared" si="1560"/>
        <v>0.95</v>
      </c>
      <c r="H2139" s="404">
        <f t="shared" si="1561"/>
        <v>0</v>
      </c>
      <c r="I2139" s="404">
        <f>'F4.2'!Z173</f>
        <v>0</v>
      </c>
      <c r="J2139" s="404">
        <f>'F4.2'!AY173</f>
        <v>0</v>
      </c>
      <c r="K2139" s="405"/>
      <c r="L2139" s="405"/>
      <c r="M2139" s="404">
        <f t="shared" si="1556"/>
        <v>0</v>
      </c>
      <c r="N2139" s="404">
        <f t="shared" si="1562"/>
        <v>0</v>
      </c>
    </row>
    <row r="2140" spans="1:14" hidden="1" outlineLevel="1">
      <c r="A2140" s="18">
        <f t="shared" ref="A2140:E2141" si="1598">A1747</f>
        <v>13.5</v>
      </c>
      <c r="B2140" s="372" t="str">
        <f t="shared" si="1598"/>
        <v>Upgradation Electronic control drive for I&amp;C Unit8 PTPS Parli V.</v>
      </c>
      <c r="C2140" s="53" t="str">
        <f t="shared" si="1598"/>
        <v>Yet to be approved</v>
      </c>
      <c r="D2140" s="403" t="str">
        <f t="shared" si="1598"/>
        <v>-</v>
      </c>
      <c r="E2140" s="118">
        <f t="shared" si="1598"/>
        <v>0</v>
      </c>
      <c r="F2140" s="404">
        <f t="shared" si="1559"/>
        <v>3.05</v>
      </c>
      <c r="G2140" s="404">
        <f t="shared" si="1560"/>
        <v>3.05</v>
      </c>
      <c r="H2140" s="404">
        <f t="shared" si="1561"/>
        <v>0</v>
      </c>
      <c r="I2140" s="404">
        <f>'F4.2'!Z174</f>
        <v>0</v>
      </c>
      <c r="J2140" s="404">
        <f>'F4.2'!AY174</f>
        <v>0</v>
      </c>
      <c r="K2140" s="405"/>
      <c r="L2140" s="405"/>
      <c r="M2140" s="404">
        <f t="shared" si="1556"/>
        <v>0</v>
      </c>
      <c r="N2140" s="404">
        <f t="shared" si="1562"/>
        <v>0</v>
      </c>
    </row>
    <row r="2141" spans="1:14" ht="30" hidden="1" outlineLevel="1">
      <c r="A2141" s="18">
        <f t="shared" si="1598"/>
        <v>13.6</v>
      </c>
      <c r="B2141" s="372" t="str">
        <f t="shared" si="1598"/>
        <v>Upgradation of turbovisory &amp; vibration monitoring system control panel.</v>
      </c>
      <c r="C2141" s="53" t="str">
        <f t="shared" si="1598"/>
        <v>Yet to be approved</v>
      </c>
      <c r="D2141" s="403" t="str">
        <f t="shared" si="1598"/>
        <v>-</v>
      </c>
      <c r="E2141" s="118">
        <f t="shared" si="1598"/>
        <v>0</v>
      </c>
      <c r="F2141" s="404">
        <f t="shared" si="1559"/>
        <v>2</v>
      </c>
      <c r="G2141" s="404">
        <f t="shared" si="1560"/>
        <v>2</v>
      </c>
      <c r="H2141" s="404">
        <f t="shared" ref="H2141" si="1599">F2141-G2141</f>
        <v>0</v>
      </c>
      <c r="I2141" s="404">
        <f>'F4.2'!Z175</f>
        <v>0</v>
      </c>
      <c r="J2141" s="404">
        <f>'F4.2'!AY175</f>
        <v>0</v>
      </c>
      <c r="K2141" s="405"/>
      <c r="L2141" s="405"/>
      <c r="M2141" s="404">
        <f t="shared" ref="M2141" si="1600">SUM(J2141:L2141)</f>
        <v>0</v>
      </c>
      <c r="N2141" s="404">
        <f t="shared" ref="N2141" si="1601">H2141+I2141-M2141</f>
        <v>0</v>
      </c>
    </row>
    <row r="2142" spans="1:14" ht="47.25" hidden="1" outlineLevel="1">
      <c r="A2142" s="271">
        <f t="shared" ref="A2142:E2142" si="1602">A1749</f>
        <v>14</v>
      </c>
      <c r="B2142" s="272" t="str">
        <f t="shared" si="1602"/>
        <v>Performance improvement by system up gradation  at CHP &amp; DPR for normalization and stabilization of coal handling plant performance at Parli TPS</v>
      </c>
      <c r="C2142" s="53" t="str">
        <f t="shared" si="1602"/>
        <v>Yet to be approved</v>
      </c>
      <c r="D2142" s="403" t="str">
        <f t="shared" si="1602"/>
        <v>-</v>
      </c>
      <c r="E2142" s="118">
        <f t="shared" si="1602"/>
        <v>0</v>
      </c>
      <c r="F2142" s="404">
        <f t="shared" si="1559"/>
        <v>0</v>
      </c>
      <c r="G2142" s="404">
        <f t="shared" si="1560"/>
        <v>0</v>
      </c>
      <c r="H2142" s="404">
        <f t="shared" si="1561"/>
        <v>0</v>
      </c>
      <c r="I2142" s="404">
        <f>'F4.2'!Z176</f>
        <v>0</v>
      </c>
      <c r="J2142" s="404">
        <f>'F4.2'!AY176</f>
        <v>0</v>
      </c>
      <c r="K2142" s="405"/>
      <c r="L2142" s="405"/>
      <c r="M2142" s="404">
        <f t="shared" si="1556"/>
        <v>0</v>
      </c>
      <c r="N2142" s="404">
        <f t="shared" si="1562"/>
        <v>0</v>
      </c>
    </row>
    <row r="2143" spans="1:14" ht="45" hidden="1" outlineLevel="1">
      <c r="A2143" s="18">
        <f t="shared" ref="A2143:E2143" si="1603">A1750</f>
        <v>14.1</v>
      </c>
      <c r="B2143" s="372" t="str">
        <f t="shared" si="1603"/>
        <v xml:space="preserve">Supply and Commissioning of Energy Efficient Evaporative Cooling System for Control Panel &amp; Breaker room of CHP Unit-8   For  PARLI TPS </v>
      </c>
      <c r="C2143" s="53" t="str">
        <f t="shared" si="1603"/>
        <v>Yet to be approved</v>
      </c>
      <c r="D2143" s="403" t="str">
        <f t="shared" si="1603"/>
        <v>-</v>
      </c>
      <c r="E2143" s="118">
        <f t="shared" si="1603"/>
        <v>0</v>
      </c>
      <c r="F2143" s="404">
        <f t="shared" si="1559"/>
        <v>1.38</v>
      </c>
      <c r="G2143" s="404">
        <f t="shared" si="1560"/>
        <v>1.38</v>
      </c>
      <c r="H2143" s="404">
        <f t="shared" si="1561"/>
        <v>0</v>
      </c>
      <c r="I2143" s="404">
        <f>'F4.2'!Z177</f>
        <v>0</v>
      </c>
      <c r="J2143" s="404">
        <f>'F4.2'!AY177</f>
        <v>0</v>
      </c>
      <c r="K2143" s="405"/>
      <c r="L2143" s="405"/>
      <c r="M2143" s="404">
        <f t="shared" si="1556"/>
        <v>0</v>
      </c>
      <c r="N2143" s="404">
        <f t="shared" si="1562"/>
        <v>0</v>
      </c>
    </row>
    <row r="2144" spans="1:14" ht="30" hidden="1" outlineLevel="1">
      <c r="A2144" s="18">
        <f t="shared" ref="A2144:E2144" si="1604">A1751</f>
        <v>14.2</v>
      </c>
      <c r="B2144" s="372" t="str">
        <f t="shared" si="1604"/>
        <v>Supply and commissioning of Suspended Magnets for U-8 CHP NPTPS</v>
      </c>
      <c r="C2144" s="53" t="str">
        <f t="shared" si="1604"/>
        <v>Yet to be approved</v>
      </c>
      <c r="D2144" s="403" t="str">
        <f t="shared" si="1604"/>
        <v>-</v>
      </c>
      <c r="E2144" s="118">
        <f t="shared" si="1604"/>
        <v>0</v>
      </c>
      <c r="F2144" s="404">
        <f t="shared" si="1559"/>
        <v>3.3</v>
      </c>
      <c r="G2144" s="404">
        <f t="shared" si="1560"/>
        <v>3.3</v>
      </c>
      <c r="H2144" s="404">
        <f t="shared" si="1561"/>
        <v>0</v>
      </c>
      <c r="I2144" s="404">
        <f>'F4.2'!Z178</f>
        <v>0</v>
      </c>
      <c r="J2144" s="404">
        <f>'F4.2'!AY178</f>
        <v>0</v>
      </c>
      <c r="K2144" s="405"/>
      <c r="L2144" s="405"/>
      <c r="M2144" s="404">
        <f t="shared" si="1556"/>
        <v>0</v>
      </c>
      <c r="N2144" s="404">
        <f t="shared" si="1562"/>
        <v>0</v>
      </c>
    </row>
    <row r="2145" spans="1:14" ht="30" hidden="1" outlineLevel="1">
      <c r="A2145" s="18">
        <f t="shared" ref="A2145:E2145" si="1605">A1752</f>
        <v>14.3</v>
      </c>
      <c r="B2145" s="372" t="str">
        <f t="shared" si="1605"/>
        <v>Stacker-reclaimer Bucket wheel drive modification work of U- 8 CHP</v>
      </c>
      <c r="C2145" s="53" t="str">
        <f t="shared" si="1605"/>
        <v>Yet to be approved</v>
      </c>
      <c r="D2145" s="403" t="str">
        <f t="shared" si="1605"/>
        <v>-</v>
      </c>
      <c r="E2145" s="118">
        <f t="shared" si="1605"/>
        <v>0</v>
      </c>
      <c r="F2145" s="404">
        <f t="shared" si="1559"/>
        <v>3.32</v>
      </c>
      <c r="G2145" s="404">
        <f t="shared" si="1560"/>
        <v>3.32</v>
      </c>
      <c r="H2145" s="404">
        <f t="shared" si="1561"/>
        <v>0</v>
      </c>
      <c r="I2145" s="404">
        <f>'F4.2'!Z179</f>
        <v>0</v>
      </c>
      <c r="J2145" s="404">
        <f>'F4.2'!AY179</f>
        <v>0</v>
      </c>
      <c r="K2145" s="405"/>
      <c r="L2145" s="405"/>
      <c r="M2145" s="404">
        <f t="shared" si="1556"/>
        <v>0</v>
      </c>
      <c r="N2145" s="404">
        <f t="shared" si="1562"/>
        <v>0</v>
      </c>
    </row>
    <row r="2146" spans="1:14" ht="30" hidden="1" outlineLevel="1">
      <c r="A2146" s="18">
        <f t="shared" ref="A2146:E2146" si="1606">A1753</f>
        <v>14.4</v>
      </c>
      <c r="B2146" s="372" t="str">
        <f t="shared" si="1606"/>
        <v>Apron feeder drive modification from Hydraulic to Electro-Mechanical at CHP U-8  NPTPS</v>
      </c>
      <c r="C2146" s="53" t="str">
        <f t="shared" si="1606"/>
        <v>Yet to be approved</v>
      </c>
      <c r="D2146" s="403" t="str">
        <f t="shared" si="1606"/>
        <v>-</v>
      </c>
      <c r="E2146" s="118">
        <f t="shared" si="1606"/>
        <v>0</v>
      </c>
      <c r="F2146" s="404">
        <f t="shared" si="1559"/>
        <v>4.0199999999999996</v>
      </c>
      <c r="G2146" s="404">
        <f t="shared" si="1560"/>
        <v>4.0199999999999996</v>
      </c>
      <c r="H2146" s="404">
        <f t="shared" si="1561"/>
        <v>0</v>
      </c>
      <c r="I2146" s="404">
        <f>'F4.2'!Z180</f>
        <v>0</v>
      </c>
      <c r="J2146" s="404">
        <f>'F4.2'!AY180</f>
        <v>0</v>
      </c>
      <c r="K2146" s="405"/>
      <c r="L2146" s="405"/>
      <c r="M2146" s="404">
        <f t="shared" si="1556"/>
        <v>0</v>
      </c>
      <c r="N2146" s="404">
        <f t="shared" si="1562"/>
        <v>0</v>
      </c>
    </row>
    <row r="2147" spans="1:14" hidden="1" outlineLevel="1">
      <c r="A2147" s="18">
        <f t="shared" ref="A2147:E2147" si="1607">A1754</f>
        <v>14.5</v>
      </c>
      <c r="B2147" s="372" t="str">
        <f t="shared" si="1607"/>
        <v>Procurement of U-8 W/T Major spares</v>
      </c>
      <c r="C2147" s="53" t="str">
        <f t="shared" si="1607"/>
        <v>Yet to be approved</v>
      </c>
      <c r="D2147" s="403" t="str">
        <f t="shared" si="1607"/>
        <v>-</v>
      </c>
      <c r="E2147" s="118">
        <f t="shared" si="1607"/>
        <v>0</v>
      </c>
      <c r="F2147" s="404">
        <f t="shared" si="1559"/>
        <v>10</v>
      </c>
      <c r="G2147" s="404">
        <f t="shared" si="1560"/>
        <v>10</v>
      </c>
      <c r="H2147" s="404">
        <f t="shared" si="1561"/>
        <v>0</v>
      </c>
      <c r="I2147" s="404">
        <f>'F4.2'!Z181</f>
        <v>0</v>
      </c>
      <c r="J2147" s="404">
        <f>'F4.2'!AY181</f>
        <v>0</v>
      </c>
      <c r="K2147" s="405"/>
      <c r="L2147" s="405"/>
      <c r="M2147" s="404">
        <f t="shared" si="1556"/>
        <v>0</v>
      </c>
      <c r="N2147" s="404">
        <f t="shared" si="1562"/>
        <v>0</v>
      </c>
    </row>
    <row r="2148" spans="1:14" hidden="1" outlineLevel="1">
      <c r="A2148" s="18">
        <f t="shared" ref="A2148:E2148" si="1608">A1755</f>
        <v>14.6</v>
      </c>
      <c r="B2148" s="372" t="str">
        <f t="shared" si="1608"/>
        <v>Provision of Soft starter / VFD for Various conveyor</v>
      </c>
      <c r="C2148" s="53" t="str">
        <f t="shared" si="1608"/>
        <v>Yet to be approved</v>
      </c>
      <c r="D2148" s="403" t="str">
        <f t="shared" si="1608"/>
        <v>-</v>
      </c>
      <c r="E2148" s="118">
        <f t="shared" si="1608"/>
        <v>0</v>
      </c>
      <c r="F2148" s="404">
        <f t="shared" si="1559"/>
        <v>8</v>
      </c>
      <c r="G2148" s="404">
        <f t="shared" si="1560"/>
        <v>8</v>
      </c>
      <c r="H2148" s="404">
        <f t="shared" si="1561"/>
        <v>0</v>
      </c>
      <c r="I2148" s="404">
        <f>'F4.2'!Z182</f>
        <v>0</v>
      </c>
      <c r="J2148" s="404">
        <f>'F4.2'!AY182</f>
        <v>0</v>
      </c>
      <c r="K2148" s="405"/>
      <c r="L2148" s="405"/>
      <c r="M2148" s="404">
        <f t="shared" si="1556"/>
        <v>0</v>
      </c>
      <c r="N2148" s="404">
        <f t="shared" si="1562"/>
        <v>0</v>
      </c>
    </row>
    <row r="2149" spans="1:14" hidden="1" outlineLevel="1">
      <c r="A2149" s="18">
        <f t="shared" ref="A2149:E2149" si="1609">A1756</f>
        <v>14.7</v>
      </c>
      <c r="B2149" s="372" t="str">
        <f t="shared" si="1609"/>
        <v>TP-3 chute modification at U-8 CHP.</v>
      </c>
      <c r="C2149" s="53" t="str">
        <f t="shared" si="1609"/>
        <v>Yet to be approved</v>
      </c>
      <c r="D2149" s="403" t="str">
        <f t="shared" si="1609"/>
        <v>-</v>
      </c>
      <c r="E2149" s="118">
        <f t="shared" si="1609"/>
        <v>0</v>
      </c>
      <c r="F2149" s="404">
        <f t="shared" si="1559"/>
        <v>3</v>
      </c>
      <c r="G2149" s="404">
        <f t="shared" si="1560"/>
        <v>3</v>
      </c>
      <c r="H2149" s="404">
        <f t="shared" si="1561"/>
        <v>0</v>
      </c>
      <c r="I2149" s="404">
        <f>'F4.2'!Z183</f>
        <v>0</v>
      </c>
      <c r="J2149" s="404">
        <f>'F4.2'!AY183</f>
        <v>0</v>
      </c>
      <c r="K2149" s="405"/>
      <c r="L2149" s="405"/>
      <c r="M2149" s="404">
        <f t="shared" si="1556"/>
        <v>0</v>
      </c>
      <c r="N2149" s="404">
        <f t="shared" si="1562"/>
        <v>0</v>
      </c>
    </row>
    <row r="2150" spans="1:14" ht="30" hidden="1" outlineLevel="1">
      <c r="A2150" s="18">
        <f t="shared" ref="A2150:E2150" si="1610">A1757</f>
        <v>14.8</v>
      </c>
      <c r="B2150" s="372" t="str">
        <f t="shared" si="1610"/>
        <v>Design, supply and commissioning of solar operated lighting system in CHP  U-8.</v>
      </c>
      <c r="C2150" s="53" t="str">
        <f t="shared" si="1610"/>
        <v>Yet to be approved</v>
      </c>
      <c r="D2150" s="403" t="str">
        <f t="shared" si="1610"/>
        <v>-</v>
      </c>
      <c r="E2150" s="118">
        <f t="shared" si="1610"/>
        <v>0</v>
      </c>
      <c r="F2150" s="404">
        <f t="shared" si="1559"/>
        <v>15</v>
      </c>
      <c r="G2150" s="404">
        <f t="shared" si="1560"/>
        <v>15</v>
      </c>
      <c r="H2150" s="404">
        <f t="shared" si="1561"/>
        <v>0</v>
      </c>
      <c r="I2150" s="404">
        <f>'F4.2'!Z184</f>
        <v>0</v>
      </c>
      <c r="J2150" s="404">
        <f>'F4.2'!AY184</f>
        <v>0</v>
      </c>
      <c r="K2150" s="405"/>
      <c r="L2150" s="405"/>
      <c r="M2150" s="404">
        <f t="shared" si="1556"/>
        <v>0</v>
      </c>
      <c r="N2150" s="404">
        <f t="shared" si="1562"/>
        <v>0</v>
      </c>
    </row>
    <row r="2151" spans="1:14" hidden="1" outlineLevel="1">
      <c r="A2151" s="18">
        <f t="shared" ref="A2151:E2151" si="1611">A1758</f>
        <v>14.9</v>
      </c>
      <c r="B2151" s="372" t="str">
        <f t="shared" si="1611"/>
        <v xml:space="preserve"> Installation of CCTV survillance system alongwith all conveyors.</v>
      </c>
      <c r="C2151" s="53" t="str">
        <f t="shared" si="1611"/>
        <v>Yet to be approved</v>
      </c>
      <c r="D2151" s="403" t="str">
        <f t="shared" si="1611"/>
        <v>-</v>
      </c>
      <c r="E2151" s="118">
        <f t="shared" si="1611"/>
        <v>0</v>
      </c>
      <c r="F2151" s="404">
        <f t="shared" si="1559"/>
        <v>4</v>
      </c>
      <c r="G2151" s="404">
        <f t="shared" si="1560"/>
        <v>4</v>
      </c>
      <c r="H2151" s="404">
        <f t="shared" si="1561"/>
        <v>0</v>
      </c>
      <c r="I2151" s="404">
        <f>'F4.2'!Z185</f>
        <v>0</v>
      </c>
      <c r="J2151" s="404">
        <f>'F4.2'!AY185</f>
        <v>0</v>
      </c>
      <c r="K2151" s="405"/>
      <c r="L2151" s="405"/>
      <c r="M2151" s="404">
        <f t="shared" si="1556"/>
        <v>0</v>
      </c>
      <c r="N2151" s="404">
        <f t="shared" si="1562"/>
        <v>0</v>
      </c>
    </row>
    <row r="2152" spans="1:14" ht="31.5" hidden="1" outlineLevel="1">
      <c r="A2152" s="271">
        <f t="shared" ref="A2152:E2152" si="1612">A1759</f>
        <v>15</v>
      </c>
      <c r="B2152" s="272" t="str">
        <f t="shared" si="1612"/>
        <v>DPR for maximiation of Coal Handling Plant efficiency &amp; DPR on life enhancement of Coal Handling Plant</v>
      </c>
      <c r="C2152" s="53" t="str">
        <f t="shared" si="1612"/>
        <v>Yet to be approved</v>
      </c>
      <c r="D2152" s="403" t="str">
        <f t="shared" si="1612"/>
        <v>-</v>
      </c>
      <c r="E2152" s="118">
        <f t="shared" si="1612"/>
        <v>0</v>
      </c>
      <c r="F2152" s="404">
        <f t="shared" si="1559"/>
        <v>0</v>
      </c>
      <c r="G2152" s="404">
        <f t="shared" si="1560"/>
        <v>0</v>
      </c>
      <c r="H2152" s="404">
        <f t="shared" si="1561"/>
        <v>0</v>
      </c>
      <c r="I2152" s="404">
        <f>'F4.2'!Z186</f>
        <v>0</v>
      </c>
      <c r="J2152" s="404">
        <f>'F4.2'!AY186</f>
        <v>0</v>
      </c>
      <c r="K2152" s="405"/>
      <c r="L2152" s="405"/>
      <c r="M2152" s="404">
        <f t="shared" si="1556"/>
        <v>0</v>
      </c>
      <c r="N2152" s="404">
        <f t="shared" si="1562"/>
        <v>0</v>
      </c>
    </row>
    <row r="2153" spans="1:14" hidden="1" outlineLevel="1">
      <c r="A2153" s="18">
        <f t="shared" ref="A2153:E2153" si="1613">A1760</f>
        <v>15.1</v>
      </c>
      <c r="B2153" s="372" t="str">
        <f t="shared" si="1613"/>
        <v>W/T control room &amp; bunker house battery &amp; UPS upgradation</v>
      </c>
      <c r="C2153" s="53" t="str">
        <f t="shared" si="1613"/>
        <v>Yet to be approved</v>
      </c>
      <c r="D2153" s="403" t="str">
        <f t="shared" si="1613"/>
        <v>-</v>
      </c>
      <c r="E2153" s="118">
        <f t="shared" si="1613"/>
        <v>0</v>
      </c>
      <c r="F2153" s="404">
        <f t="shared" si="1559"/>
        <v>0</v>
      </c>
      <c r="G2153" s="404">
        <f t="shared" si="1560"/>
        <v>0</v>
      </c>
      <c r="H2153" s="404">
        <f t="shared" si="1561"/>
        <v>0</v>
      </c>
      <c r="I2153" s="404">
        <f>'F4.2'!Z187</f>
        <v>3</v>
      </c>
      <c r="J2153" s="404">
        <f>'F4.2'!AY187</f>
        <v>3</v>
      </c>
      <c r="K2153" s="405"/>
      <c r="L2153" s="405"/>
      <c r="M2153" s="404">
        <f t="shared" si="1556"/>
        <v>3</v>
      </c>
      <c r="N2153" s="404">
        <f t="shared" si="1562"/>
        <v>0</v>
      </c>
    </row>
    <row r="2154" spans="1:14" ht="30" hidden="1" outlineLevel="1">
      <c r="A2154" s="18">
        <f t="shared" ref="A2154:E2154" si="1614">A1761</f>
        <v>15.2</v>
      </c>
      <c r="B2154" s="372" t="str">
        <f t="shared" si="1614"/>
        <v>Refurbishment of  conveyor no. 2 A/B &amp; 6 A/B drive system of CHP U-8 TPS Parli.</v>
      </c>
      <c r="C2154" s="53" t="str">
        <f t="shared" si="1614"/>
        <v>Yet to be approved</v>
      </c>
      <c r="D2154" s="403" t="str">
        <f t="shared" si="1614"/>
        <v>-</v>
      </c>
      <c r="E2154" s="118">
        <f t="shared" si="1614"/>
        <v>0</v>
      </c>
      <c r="F2154" s="404">
        <f t="shared" si="1559"/>
        <v>0</v>
      </c>
      <c r="G2154" s="404">
        <f t="shared" si="1560"/>
        <v>0</v>
      </c>
      <c r="H2154" s="404">
        <f t="shared" si="1561"/>
        <v>0</v>
      </c>
      <c r="I2154" s="404">
        <f>'F4.2'!Z188</f>
        <v>8</v>
      </c>
      <c r="J2154" s="404">
        <f>'F4.2'!AY188</f>
        <v>8</v>
      </c>
      <c r="K2154" s="405"/>
      <c r="L2154" s="405"/>
      <c r="M2154" s="404">
        <f t="shared" si="1556"/>
        <v>8</v>
      </c>
      <c r="N2154" s="404">
        <f t="shared" si="1562"/>
        <v>0</v>
      </c>
    </row>
    <row r="2155" spans="1:14" hidden="1" outlineLevel="1">
      <c r="A2155" s="18">
        <f t="shared" ref="A2155:E2155" si="1615">A1762</f>
        <v>15.3</v>
      </c>
      <c r="B2155" s="372" t="str">
        <f t="shared" si="1615"/>
        <v>Provision of Soft starter / VFD for Various conveyor</v>
      </c>
      <c r="C2155" s="53" t="str">
        <f t="shared" si="1615"/>
        <v>Yet to be approved</v>
      </c>
      <c r="D2155" s="403" t="str">
        <f t="shared" si="1615"/>
        <v>-</v>
      </c>
      <c r="E2155" s="118">
        <f t="shared" si="1615"/>
        <v>0</v>
      </c>
      <c r="F2155" s="404">
        <f t="shared" si="1559"/>
        <v>0</v>
      </c>
      <c r="G2155" s="404">
        <f t="shared" si="1560"/>
        <v>0</v>
      </c>
      <c r="H2155" s="404">
        <f t="shared" si="1561"/>
        <v>0</v>
      </c>
      <c r="I2155" s="404">
        <f>'F4.2'!Z189</f>
        <v>8</v>
      </c>
      <c r="J2155" s="404">
        <f>'F4.2'!AY189</f>
        <v>8</v>
      </c>
      <c r="K2155" s="405"/>
      <c r="L2155" s="405"/>
      <c r="M2155" s="404">
        <f t="shared" si="1556"/>
        <v>8</v>
      </c>
      <c r="N2155" s="404">
        <f t="shared" si="1562"/>
        <v>0</v>
      </c>
    </row>
    <row r="2156" spans="1:14" hidden="1" outlineLevel="1">
      <c r="A2156" s="18">
        <f t="shared" ref="A2156:E2156" si="1616">A1763</f>
        <v>15.4</v>
      </c>
      <c r="B2156" s="372" t="str">
        <f t="shared" si="1616"/>
        <v>Procurement &amp; installation of Belt tear detection system</v>
      </c>
      <c r="C2156" s="53" t="str">
        <f t="shared" si="1616"/>
        <v>Yet to be approved</v>
      </c>
      <c r="D2156" s="403" t="str">
        <f t="shared" si="1616"/>
        <v>-</v>
      </c>
      <c r="E2156" s="118">
        <f t="shared" si="1616"/>
        <v>0</v>
      </c>
      <c r="F2156" s="404">
        <f t="shared" si="1559"/>
        <v>0</v>
      </c>
      <c r="G2156" s="404">
        <f t="shared" si="1560"/>
        <v>0</v>
      </c>
      <c r="H2156" s="404">
        <f t="shared" si="1561"/>
        <v>0</v>
      </c>
      <c r="I2156" s="404">
        <f>'F4.2'!Z190</f>
        <v>0</v>
      </c>
      <c r="J2156" s="404">
        <f>'F4.2'!AY190</f>
        <v>0</v>
      </c>
      <c r="K2156" s="405"/>
      <c r="L2156" s="405"/>
      <c r="M2156" s="404">
        <f t="shared" si="1556"/>
        <v>0</v>
      </c>
      <c r="N2156" s="404">
        <f t="shared" si="1562"/>
        <v>0</v>
      </c>
    </row>
    <row r="2157" spans="1:14" hidden="1" outlineLevel="1">
      <c r="A2157" s="18">
        <f t="shared" ref="A2157:E2157" si="1617">A1764</f>
        <v>15.5</v>
      </c>
      <c r="B2157" s="372" t="str">
        <f t="shared" si="1617"/>
        <v>Conveyor gravity takeup infrastructure strengthening work</v>
      </c>
      <c r="C2157" s="53" t="str">
        <f t="shared" si="1617"/>
        <v>Yet to be approved</v>
      </c>
      <c r="D2157" s="403" t="str">
        <f t="shared" si="1617"/>
        <v>-</v>
      </c>
      <c r="E2157" s="118">
        <f t="shared" si="1617"/>
        <v>0</v>
      </c>
      <c r="F2157" s="404">
        <f t="shared" si="1559"/>
        <v>0</v>
      </c>
      <c r="G2157" s="404">
        <f t="shared" si="1560"/>
        <v>0</v>
      </c>
      <c r="H2157" s="404">
        <f t="shared" si="1561"/>
        <v>0</v>
      </c>
      <c r="I2157" s="404">
        <f>'F4.2'!Z191</f>
        <v>0</v>
      </c>
      <c r="J2157" s="404">
        <f>'F4.2'!AY191</f>
        <v>0</v>
      </c>
      <c r="K2157" s="405"/>
      <c r="L2157" s="405"/>
      <c r="M2157" s="404">
        <f t="shared" si="1556"/>
        <v>0</v>
      </c>
      <c r="N2157" s="404">
        <f t="shared" si="1562"/>
        <v>0</v>
      </c>
    </row>
    <row r="2158" spans="1:14" ht="30" hidden="1" outlineLevel="1">
      <c r="A2158" s="18">
        <f t="shared" ref="A2158:E2158" si="1618">A1765</f>
        <v>15.6</v>
      </c>
      <c r="B2158" s="372" t="str">
        <f t="shared" si="1618"/>
        <v>U-8 CHP apron feeder-I to Conveyor 1 A/B chute modification work .</v>
      </c>
      <c r="C2158" s="53" t="str">
        <f t="shared" si="1618"/>
        <v>Yet to be approved</v>
      </c>
      <c r="D2158" s="403" t="str">
        <f t="shared" si="1618"/>
        <v>-</v>
      </c>
      <c r="E2158" s="118">
        <f t="shared" si="1618"/>
        <v>0</v>
      </c>
      <c r="F2158" s="404">
        <f t="shared" si="1559"/>
        <v>0</v>
      </c>
      <c r="G2158" s="404">
        <f t="shared" si="1560"/>
        <v>0</v>
      </c>
      <c r="H2158" s="404">
        <f t="shared" si="1561"/>
        <v>0</v>
      </c>
      <c r="I2158" s="404">
        <f>'F4.2'!Z192</f>
        <v>0</v>
      </c>
      <c r="J2158" s="404">
        <f>'F4.2'!AY192</f>
        <v>0</v>
      </c>
      <c r="K2158" s="405"/>
      <c r="L2158" s="405"/>
      <c r="M2158" s="404">
        <f t="shared" si="1556"/>
        <v>0</v>
      </c>
      <c r="N2158" s="404">
        <f t="shared" si="1562"/>
        <v>0</v>
      </c>
    </row>
    <row r="2159" spans="1:14" ht="15.75" hidden="1" outlineLevel="1">
      <c r="A2159" s="271">
        <f t="shared" ref="A2159:E2159" si="1619">A1766</f>
        <v>16</v>
      </c>
      <c r="B2159" s="272" t="str">
        <f t="shared" si="1619"/>
        <v>DPR for stabiliazation of Coal Handling Performance.</v>
      </c>
      <c r="C2159" s="53" t="str">
        <f t="shared" si="1619"/>
        <v>Yet to be approved</v>
      </c>
      <c r="D2159" s="403" t="str">
        <f t="shared" si="1619"/>
        <v>-</v>
      </c>
      <c r="E2159" s="118">
        <f t="shared" si="1619"/>
        <v>0</v>
      </c>
      <c r="F2159" s="404">
        <f t="shared" si="1559"/>
        <v>0</v>
      </c>
      <c r="G2159" s="404">
        <f t="shared" si="1560"/>
        <v>0</v>
      </c>
      <c r="H2159" s="404">
        <f t="shared" si="1561"/>
        <v>0</v>
      </c>
      <c r="I2159" s="404">
        <f>'F4.2'!Z193</f>
        <v>0</v>
      </c>
      <c r="J2159" s="404">
        <f>'F4.2'!AY193</f>
        <v>0</v>
      </c>
      <c r="K2159" s="405"/>
      <c r="L2159" s="405"/>
      <c r="M2159" s="404">
        <f t="shared" si="1556"/>
        <v>0</v>
      </c>
      <c r="N2159" s="404">
        <f t="shared" si="1562"/>
        <v>0</v>
      </c>
    </row>
    <row r="2160" spans="1:14" hidden="1" outlineLevel="1">
      <c r="A2160" s="18">
        <f t="shared" ref="A2160:E2160" si="1620">A1767</f>
        <v>16.100000000000001</v>
      </c>
      <c r="B2160" s="372" t="str">
        <f t="shared" si="1620"/>
        <v xml:space="preserve">Drive modification of Stacker Reclaimer slewing system. </v>
      </c>
      <c r="C2160" s="53" t="str">
        <f t="shared" si="1620"/>
        <v>Yet to be approved</v>
      </c>
      <c r="D2160" s="403" t="str">
        <f t="shared" si="1620"/>
        <v>-</v>
      </c>
      <c r="E2160" s="118">
        <f t="shared" si="1620"/>
        <v>0</v>
      </c>
      <c r="F2160" s="404">
        <f t="shared" si="1559"/>
        <v>0</v>
      </c>
      <c r="G2160" s="404">
        <f t="shared" si="1560"/>
        <v>0</v>
      </c>
      <c r="H2160" s="404">
        <f t="shared" si="1561"/>
        <v>0</v>
      </c>
      <c r="I2160" s="404">
        <f>'F4.2'!Z194</f>
        <v>0</v>
      </c>
      <c r="J2160" s="404">
        <f>'F4.2'!AY194</f>
        <v>0</v>
      </c>
      <c r="K2160" s="405"/>
      <c r="L2160" s="405"/>
      <c r="M2160" s="404">
        <f t="shared" si="1556"/>
        <v>0</v>
      </c>
      <c r="N2160" s="404">
        <f t="shared" si="1562"/>
        <v>0</v>
      </c>
    </row>
    <row r="2161" spans="1:14" hidden="1" outlineLevel="1">
      <c r="A2161" s="18">
        <f t="shared" ref="A2161:E2161" si="1621">A1768</f>
        <v>16.2</v>
      </c>
      <c r="B2161" s="372" t="str">
        <f t="shared" si="1621"/>
        <v>Retrofitting of Side Arm Charger-I &amp; II at CHP U-8</v>
      </c>
      <c r="C2161" s="53" t="str">
        <f t="shared" si="1621"/>
        <v>Yet to be approved</v>
      </c>
      <c r="D2161" s="403" t="str">
        <f t="shared" si="1621"/>
        <v>-</v>
      </c>
      <c r="E2161" s="118">
        <f t="shared" si="1621"/>
        <v>0</v>
      </c>
      <c r="F2161" s="404">
        <f t="shared" si="1559"/>
        <v>0</v>
      </c>
      <c r="G2161" s="404">
        <f t="shared" si="1560"/>
        <v>0</v>
      </c>
      <c r="H2161" s="404">
        <f t="shared" si="1561"/>
        <v>0</v>
      </c>
      <c r="I2161" s="404">
        <f>'F4.2'!Z195</f>
        <v>0</v>
      </c>
      <c r="J2161" s="404">
        <f>'F4.2'!AY195</f>
        <v>0</v>
      </c>
      <c r="K2161" s="405"/>
      <c r="L2161" s="405"/>
      <c r="M2161" s="404">
        <f t="shared" si="1556"/>
        <v>0</v>
      </c>
      <c r="N2161" s="404">
        <f t="shared" si="1562"/>
        <v>0</v>
      </c>
    </row>
    <row r="2162" spans="1:14" hidden="1" outlineLevel="1">
      <c r="A2162" s="18">
        <f t="shared" ref="A2162:E2162" si="1622">A1769</f>
        <v>16.3</v>
      </c>
      <c r="B2162" s="372" t="str">
        <f t="shared" si="1622"/>
        <v>Upgradation of GE/Schineder make PLC system atU-8 CHP.</v>
      </c>
      <c r="C2162" s="53" t="str">
        <f t="shared" si="1622"/>
        <v>Yet to be approved</v>
      </c>
      <c r="D2162" s="403" t="str">
        <f t="shared" si="1622"/>
        <v>-</v>
      </c>
      <c r="E2162" s="118">
        <f t="shared" si="1622"/>
        <v>0</v>
      </c>
      <c r="F2162" s="404">
        <f t="shared" si="1559"/>
        <v>0</v>
      </c>
      <c r="G2162" s="404">
        <f t="shared" si="1560"/>
        <v>0</v>
      </c>
      <c r="H2162" s="404">
        <f t="shared" si="1561"/>
        <v>0</v>
      </c>
      <c r="I2162" s="404">
        <f>'F4.2'!Z196</f>
        <v>0</v>
      </c>
      <c r="J2162" s="404">
        <f>'F4.2'!AY196</f>
        <v>0</v>
      </c>
      <c r="K2162" s="405"/>
      <c r="L2162" s="405"/>
      <c r="M2162" s="404">
        <f t="shared" si="1556"/>
        <v>0</v>
      </c>
      <c r="N2162" s="404">
        <f t="shared" si="1562"/>
        <v>0</v>
      </c>
    </row>
    <row r="2163" spans="1:14" hidden="1" outlineLevel="1">
      <c r="A2163" s="18">
        <f t="shared" ref="A2163:E2163" si="1623">A1770</f>
        <v>16.399999999999999</v>
      </c>
      <c r="B2163" s="372" t="str">
        <f t="shared" si="1623"/>
        <v>Refurbishment of Apron Feeder at CHP U-8.</v>
      </c>
      <c r="C2163" s="53" t="str">
        <f t="shared" si="1623"/>
        <v>Yet to be approved</v>
      </c>
      <c r="D2163" s="403" t="str">
        <f t="shared" si="1623"/>
        <v>-</v>
      </c>
      <c r="E2163" s="118">
        <f t="shared" si="1623"/>
        <v>0</v>
      </c>
      <c r="F2163" s="404">
        <f t="shared" si="1559"/>
        <v>0</v>
      </c>
      <c r="G2163" s="404">
        <f t="shared" si="1560"/>
        <v>0</v>
      </c>
      <c r="H2163" s="404">
        <f t="shared" si="1561"/>
        <v>0</v>
      </c>
      <c r="I2163" s="404">
        <f>'F4.2'!Z197</f>
        <v>0</v>
      </c>
      <c r="J2163" s="404">
        <f>'F4.2'!AY197</f>
        <v>0</v>
      </c>
      <c r="K2163" s="405"/>
      <c r="L2163" s="405"/>
      <c r="M2163" s="404">
        <f t="shared" si="1556"/>
        <v>0</v>
      </c>
      <c r="N2163" s="404">
        <f t="shared" si="1562"/>
        <v>0</v>
      </c>
    </row>
    <row r="2164" spans="1:14" ht="30" hidden="1" outlineLevel="1">
      <c r="A2164" s="18">
        <f t="shared" ref="A2164:E2164" si="1624">A1771</f>
        <v>16.5</v>
      </c>
      <c r="B2164" s="372" t="str">
        <f t="shared" si="1624"/>
        <v>Provision of moveable stacker and crusher in CHP coal stack yard at CHP U-8.</v>
      </c>
      <c r="C2164" s="53" t="str">
        <f t="shared" si="1624"/>
        <v>Yet to be approved</v>
      </c>
      <c r="D2164" s="403" t="str">
        <f t="shared" si="1624"/>
        <v>-</v>
      </c>
      <c r="E2164" s="118">
        <f t="shared" si="1624"/>
        <v>0</v>
      </c>
      <c r="F2164" s="404">
        <f t="shared" si="1559"/>
        <v>0</v>
      </c>
      <c r="G2164" s="404">
        <f t="shared" si="1560"/>
        <v>0</v>
      </c>
      <c r="H2164" s="404">
        <f t="shared" si="1561"/>
        <v>0</v>
      </c>
      <c r="I2164" s="404">
        <f>'F4.2'!Z198</f>
        <v>0</v>
      </c>
      <c r="J2164" s="404">
        <f>'F4.2'!AY198</f>
        <v>0</v>
      </c>
      <c r="K2164" s="405"/>
      <c r="L2164" s="405"/>
      <c r="M2164" s="404">
        <f t="shared" si="1556"/>
        <v>0</v>
      </c>
      <c r="N2164" s="404">
        <f t="shared" si="1562"/>
        <v>0</v>
      </c>
    </row>
    <row r="2165" spans="1:14" hidden="1" outlineLevel="1">
      <c r="A2165" s="18">
        <f t="shared" ref="A2165:E2165" si="1625">A1772</f>
        <v>16.600000000000001</v>
      </c>
      <c r="B2165" s="372" t="str">
        <f t="shared" si="1625"/>
        <v>Procurement of Loco &amp; Bulldozer at CHP U-8.</v>
      </c>
      <c r="C2165" s="53" t="str">
        <f t="shared" si="1625"/>
        <v>Yet to be approved</v>
      </c>
      <c r="D2165" s="403" t="str">
        <f t="shared" si="1625"/>
        <v>-</v>
      </c>
      <c r="E2165" s="118">
        <f t="shared" si="1625"/>
        <v>0</v>
      </c>
      <c r="F2165" s="404">
        <f t="shared" si="1559"/>
        <v>0</v>
      </c>
      <c r="G2165" s="404">
        <f t="shared" si="1560"/>
        <v>0</v>
      </c>
      <c r="H2165" s="404">
        <f t="shared" si="1561"/>
        <v>0</v>
      </c>
      <c r="I2165" s="404">
        <f>'F4.2'!Z199</f>
        <v>0</v>
      </c>
      <c r="J2165" s="404">
        <f>'F4.2'!AY199</f>
        <v>0</v>
      </c>
      <c r="K2165" s="405"/>
      <c r="L2165" s="405"/>
      <c r="M2165" s="404">
        <f t="shared" si="1556"/>
        <v>0</v>
      </c>
      <c r="N2165" s="404">
        <f t="shared" si="1562"/>
        <v>0</v>
      </c>
    </row>
    <row r="2166" spans="1:14" ht="31.5" hidden="1" outlineLevel="1">
      <c r="A2166" s="271">
        <f t="shared" ref="A2166:E2166" si="1626">A1773</f>
        <v>17</v>
      </c>
      <c r="B2166" s="272" t="str">
        <f t="shared" si="1626"/>
        <v>DPR on dry fly ash utilisation improvement scheme for AHP U-8 NPTPS Parli-V.</v>
      </c>
      <c r="C2166" s="53" t="str">
        <f t="shared" si="1626"/>
        <v>Yet to be approved</v>
      </c>
      <c r="D2166" s="403" t="str">
        <f t="shared" si="1626"/>
        <v>-</v>
      </c>
      <c r="E2166" s="118">
        <f t="shared" si="1626"/>
        <v>0</v>
      </c>
      <c r="F2166" s="404">
        <f t="shared" si="1559"/>
        <v>0</v>
      </c>
      <c r="G2166" s="404">
        <f t="shared" si="1560"/>
        <v>0</v>
      </c>
      <c r="H2166" s="404">
        <f t="shared" si="1561"/>
        <v>0</v>
      </c>
      <c r="I2166" s="404">
        <f>'F4.2'!Z200</f>
        <v>0</v>
      </c>
      <c r="J2166" s="404">
        <f>'F4.2'!AY200</f>
        <v>0</v>
      </c>
      <c r="K2166" s="405"/>
      <c r="L2166" s="405"/>
      <c r="M2166" s="404">
        <f t="shared" si="1556"/>
        <v>0</v>
      </c>
      <c r="N2166" s="404">
        <f t="shared" si="1562"/>
        <v>0</v>
      </c>
    </row>
    <row r="2167" spans="1:14" ht="30" hidden="1" outlineLevel="1">
      <c r="A2167" s="18">
        <f t="shared" ref="A2167:E2167" si="1627">A1774</f>
        <v>17.100000000000001</v>
      </c>
      <c r="B2167" s="372" t="str">
        <f t="shared" si="1627"/>
        <v>Design, supply, erection, installation &amp; comissioning of intermediate silo with sub system at AHP U-8.</v>
      </c>
      <c r="C2167" s="53" t="str">
        <f t="shared" si="1627"/>
        <v>Yet to be approved</v>
      </c>
      <c r="D2167" s="403" t="str">
        <f t="shared" si="1627"/>
        <v>-</v>
      </c>
      <c r="E2167" s="118">
        <f t="shared" si="1627"/>
        <v>0</v>
      </c>
      <c r="F2167" s="404">
        <f t="shared" si="1559"/>
        <v>0</v>
      </c>
      <c r="G2167" s="404">
        <f t="shared" si="1560"/>
        <v>0</v>
      </c>
      <c r="H2167" s="404">
        <f t="shared" si="1561"/>
        <v>0</v>
      </c>
      <c r="I2167" s="404">
        <f>'F4.2'!Z201</f>
        <v>38</v>
      </c>
      <c r="J2167" s="404">
        <f>'F4.2'!AY201</f>
        <v>38</v>
      </c>
      <c r="K2167" s="405"/>
      <c r="L2167" s="405"/>
      <c r="M2167" s="404">
        <f t="shared" ref="M2167:M2230" si="1628">SUM(J2167:L2167)</f>
        <v>38</v>
      </c>
      <c r="N2167" s="404">
        <f t="shared" si="1562"/>
        <v>0</v>
      </c>
    </row>
    <row r="2168" spans="1:14" ht="31.5" hidden="1" outlineLevel="1">
      <c r="A2168" s="271">
        <f t="shared" ref="A2168:E2168" si="1629">A1775</f>
        <v>18</v>
      </c>
      <c r="B2168" s="272" t="str">
        <f t="shared" si="1629"/>
        <v>DPR on ash handling plant improvement scheme for AHP U-8 NPTPS Parli-V.</v>
      </c>
      <c r="C2168" s="53" t="str">
        <f t="shared" si="1629"/>
        <v>Yet to be approved</v>
      </c>
      <c r="D2168" s="403" t="str">
        <f t="shared" si="1629"/>
        <v>-</v>
      </c>
      <c r="E2168" s="118">
        <f t="shared" si="1629"/>
        <v>0</v>
      </c>
      <c r="F2168" s="404">
        <f t="shared" ref="F2168:F2231" si="1630">F1775+I1775</f>
        <v>0</v>
      </c>
      <c r="G2168" s="404">
        <f t="shared" ref="G2168:G2231" si="1631">G1775+M1775</f>
        <v>0</v>
      </c>
      <c r="H2168" s="404">
        <f t="shared" si="1561"/>
        <v>0</v>
      </c>
      <c r="I2168" s="404">
        <f>'F4.2'!Z202</f>
        <v>0</v>
      </c>
      <c r="J2168" s="404">
        <f>'F4.2'!AY202</f>
        <v>0</v>
      </c>
      <c r="K2168" s="405"/>
      <c r="L2168" s="405"/>
      <c r="M2168" s="404">
        <f t="shared" si="1628"/>
        <v>0</v>
      </c>
      <c r="N2168" s="404">
        <f t="shared" si="1562"/>
        <v>0</v>
      </c>
    </row>
    <row r="2169" spans="1:14" ht="30" hidden="1" outlineLevel="1">
      <c r="A2169" s="18">
        <f t="shared" ref="A2169:E2169" si="1632">A1776</f>
        <v>18.100000000000001</v>
      </c>
      <c r="B2169" s="372" t="str">
        <f t="shared" si="1632"/>
        <v xml:space="preserve"> Design, supply, erection &amp; comissioning of weigh bridge for silo at AHP U-8.</v>
      </c>
      <c r="C2169" s="53" t="str">
        <f t="shared" si="1632"/>
        <v>Yet to be approved</v>
      </c>
      <c r="D2169" s="403" t="str">
        <f t="shared" si="1632"/>
        <v>-</v>
      </c>
      <c r="E2169" s="118">
        <f t="shared" si="1632"/>
        <v>0</v>
      </c>
      <c r="F2169" s="404">
        <f t="shared" si="1630"/>
        <v>0.5</v>
      </c>
      <c r="G2169" s="404">
        <f t="shared" si="1631"/>
        <v>0.5</v>
      </c>
      <c r="H2169" s="404">
        <f t="shared" ref="H2169:H2232" si="1633">F2169-G2169</f>
        <v>0</v>
      </c>
      <c r="I2169" s="404">
        <f>'F4.2'!Z203</f>
        <v>0</v>
      </c>
      <c r="J2169" s="404">
        <f>'F4.2'!AY203</f>
        <v>0</v>
      </c>
      <c r="K2169" s="405"/>
      <c r="L2169" s="405"/>
      <c r="M2169" s="404">
        <f t="shared" si="1628"/>
        <v>0</v>
      </c>
      <c r="N2169" s="404">
        <f t="shared" ref="N2169:N2232" si="1634">H2169+I2169-M2169</f>
        <v>0</v>
      </c>
    </row>
    <row r="2170" spans="1:14" ht="30" hidden="1" outlineLevel="1">
      <c r="A2170" s="18">
        <f t="shared" ref="A2170:E2170" si="1635">A1777</f>
        <v>18.2</v>
      </c>
      <c r="B2170" s="372" t="str">
        <f t="shared" si="1635"/>
        <v>Supply, installation &amp; comissioning of energy efficient air compressor at AHP U-8.</v>
      </c>
      <c r="C2170" s="53" t="str">
        <f t="shared" si="1635"/>
        <v>Yet to be approved</v>
      </c>
      <c r="D2170" s="403" t="str">
        <f t="shared" si="1635"/>
        <v>-</v>
      </c>
      <c r="E2170" s="118">
        <f t="shared" si="1635"/>
        <v>0</v>
      </c>
      <c r="F2170" s="404">
        <f t="shared" si="1630"/>
        <v>6</v>
      </c>
      <c r="G2170" s="404">
        <f t="shared" si="1631"/>
        <v>6</v>
      </c>
      <c r="H2170" s="404">
        <f t="shared" si="1633"/>
        <v>0</v>
      </c>
      <c r="I2170" s="404">
        <f>'F4.2'!Z204</f>
        <v>0</v>
      </c>
      <c r="J2170" s="404">
        <f>'F4.2'!AY204</f>
        <v>0</v>
      </c>
      <c r="K2170" s="405"/>
      <c r="L2170" s="405"/>
      <c r="M2170" s="404">
        <f t="shared" si="1628"/>
        <v>0</v>
      </c>
      <c r="N2170" s="404">
        <f t="shared" si="1634"/>
        <v>0</v>
      </c>
    </row>
    <row r="2171" spans="1:14" ht="60" hidden="1" outlineLevel="1">
      <c r="A2171" s="18">
        <f t="shared" ref="A2171:E2171" si="1636">A1778</f>
        <v>18.3</v>
      </c>
      <c r="B2171" s="372" t="str">
        <f t="shared" si="1636"/>
        <v xml:space="preserve"> PROCUREMENT OF COMPLETE ASSEMBLY OF SAM MAKE AR-150/510 PUMPS (2 NOS) FOR REPLACEMENT OF ASH SLURRY PUMPS OF BOTTOM ASH SLURRY DISPOSAL FROM SLURRY TANK TO ASH BUND IN SLURRY PUMP HOUSE. </v>
      </c>
      <c r="C2171" s="53" t="str">
        <f t="shared" si="1636"/>
        <v>Yet to be approved</v>
      </c>
      <c r="D2171" s="403" t="str">
        <f t="shared" si="1636"/>
        <v>-</v>
      </c>
      <c r="E2171" s="118">
        <f t="shared" si="1636"/>
        <v>0</v>
      </c>
      <c r="F2171" s="404">
        <f t="shared" si="1630"/>
        <v>0.5</v>
      </c>
      <c r="G2171" s="404">
        <f t="shared" si="1631"/>
        <v>0.5</v>
      </c>
      <c r="H2171" s="404">
        <f t="shared" si="1633"/>
        <v>0</v>
      </c>
      <c r="I2171" s="404">
        <f>'F4.2'!Z205</f>
        <v>0</v>
      </c>
      <c r="J2171" s="404">
        <f>'F4.2'!AY205</f>
        <v>0</v>
      </c>
      <c r="K2171" s="405"/>
      <c r="L2171" s="405"/>
      <c r="M2171" s="404">
        <f t="shared" si="1628"/>
        <v>0</v>
      </c>
      <c r="N2171" s="404">
        <f t="shared" si="1634"/>
        <v>0</v>
      </c>
    </row>
    <row r="2172" spans="1:14" ht="60" hidden="1" outlineLevel="1">
      <c r="A2172" s="18">
        <f t="shared" ref="A2172:E2172" si="1637">A1779</f>
        <v>18.399999999999999</v>
      </c>
      <c r="B2172" s="372" t="str">
        <f t="shared" si="1637"/>
        <v>PROCUREMENT OF COMPLETE ASSEMBLY OF SAM MAKE ZM-II 530/02 (2 NOS) FOR REPLACEMENT OF HP PUMPS OF BOTTOM ASH &amp; COARSE ASH EVACUATION FROM BA/CA HOPPERS TO SLURRY TANK IN ASH WATER PUMP HOUSE. 0.75 0.89</v>
      </c>
      <c r="C2172" s="53" t="str">
        <f t="shared" si="1637"/>
        <v>Yet to be approved</v>
      </c>
      <c r="D2172" s="403" t="str">
        <f t="shared" si="1637"/>
        <v>-</v>
      </c>
      <c r="E2172" s="118">
        <f t="shared" si="1637"/>
        <v>0</v>
      </c>
      <c r="F2172" s="404">
        <f t="shared" si="1630"/>
        <v>0.4</v>
      </c>
      <c r="G2172" s="404">
        <f t="shared" si="1631"/>
        <v>0.4</v>
      </c>
      <c r="H2172" s="404">
        <f t="shared" si="1633"/>
        <v>0</v>
      </c>
      <c r="I2172" s="404">
        <f>'F4.2'!Z206</f>
        <v>0</v>
      </c>
      <c r="J2172" s="404">
        <f>'F4.2'!AY206</f>
        <v>0</v>
      </c>
      <c r="K2172" s="405"/>
      <c r="L2172" s="405"/>
      <c r="M2172" s="404">
        <f t="shared" si="1628"/>
        <v>0</v>
      </c>
      <c r="N2172" s="404">
        <f t="shared" si="1634"/>
        <v>0</v>
      </c>
    </row>
    <row r="2173" spans="1:14" ht="30" hidden="1" outlineLevel="1">
      <c r="A2173" s="18">
        <f t="shared" ref="A2173:E2173" si="1638">A1780</f>
        <v>18.5</v>
      </c>
      <c r="B2173" s="372" t="str">
        <f t="shared" si="1638"/>
        <v>Procurement of vacuum pumps complete assembly for AHP U-8 NPTPS Parli-V.</v>
      </c>
      <c r="C2173" s="53" t="str">
        <f t="shared" si="1638"/>
        <v>Yet to be approved</v>
      </c>
      <c r="D2173" s="403" t="str">
        <f t="shared" si="1638"/>
        <v>-</v>
      </c>
      <c r="E2173" s="118">
        <f t="shared" si="1638"/>
        <v>0</v>
      </c>
      <c r="F2173" s="404">
        <f t="shared" si="1630"/>
        <v>1.5</v>
      </c>
      <c r="G2173" s="404">
        <f t="shared" si="1631"/>
        <v>1.5</v>
      </c>
      <c r="H2173" s="404">
        <f t="shared" si="1633"/>
        <v>0</v>
      </c>
      <c r="I2173" s="404">
        <f>'F4.2'!Z207</f>
        <v>0</v>
      </c>
      <c r="J2173" s="404">
        <f>'F4.2'!AY207</f>
        <v>0</v>
      </c>
      <c r="K2173" s="405"/>
      <c r="L2173" s="405"/>
      <c r="M2173" s="404">
        <f t="shared" si="1628"/>
        <v>0</v>
      </c>
      <c r="N2173" s="404">
        <f t="shared" si="1634"/>
        <v>0</v>
      </c>
    </row>
    <row r="2174" spans="1:14" ht="30" hidden="1" outlineLevel="1">
      <c r="A2174" s="18">
        <f t="shared" ref="A2174:E2174" si="1639">A1781</f>
        <v>18.600000000000001</v>
      </c>
      <c r="B2174" s="372" t="str">
        <f t="shared" si="1639"/>
        <v>Procurement of vacuum pumps complete assembly for AHP U-8 NPTPS Parli-V.</v>
      </c>
      <c r="C2174" s="53" t="str">
        <f t="shared" si="1639"/>
        <v>Yet to be approved</v>
      </c>
      <c r="D2174" s="403" t="str">
        <f t="shared" si="1639"/>
        <v>-</v>
      </c>
      <c r="E2174" s="118">
        <f t="shared" si="1639"/>
        <v>0</v>
      </c>
      <c r="F2174" s="404">
        <f t="shared" si="1630"/>
        <v>2</v>
      </c>
      <c r="G2174" s="404">
        <f t="shared" si="1631"/>
        <v>2</v>
      </c>
      <c r="H2174" s="404">
        <f t="shared" si="1633"/>
        <v>0</v>
      </c>
      <c r="I2174" s="404">
        <f>'F4.2'!Z208</f>
        <v>0</v>
      </c>
      <c r="J2174" s="404">
        <f>'F4.2'!AY208</f>
        <v>0</v>
      </c>
      <c r="K2174" s="405"/>
      <c r="L2174" s="405"/>
      <c r="M2174" s="404">
        <f t="shared" si="1628"/>
        <v>0</v>
      </c>
      <c r="N2174" s="404">
        <f t="shared" si="1634"/>
        <v>0</v>
      </c>
    </row>
    <row r="2175" spans="1:14" ht="30" hidden="1" outlineLevel="1">
      <c r="A2175" s="18">
        <f t="shared" ref="A2175:E2175" si="1640">A1782</f>
        <v>18.7</v>
      </c>
      <c r="B2175" s="372" t="str">
        <f t="shared" si="1640"/>
        <v>Procurement of Feed Gate Complete Assembly along with modified metallurgy to enhance the life of Clinker Grinder.</v>
      </c>
      <c r="C2175" s="53" t="str">
        <f t="shared" si="1640"/>
        <v>Yet to be approved</v>
      </c>
      <c r="D2175" s="403" t="str">
        <f t="shared" si="1640"/>
        <v>-</v>
      </c>
      <c r="E2175" s="118">
        <f t="shared" si="1640"/>
        <v>0</v>
      </c>
      <c r="F2175" s="404">
        <f t="shared" si="1630"/>
        <v>1</v>
      </c>
      <c r="G2175" s="404">
        <f t="shared" si="1631"/>
        <v>1</v>
      </c>
      <c r="H2175" s="404">
        <f t="shared" si="1633"/>
        <v>0</v>
      </c>
      <c r="I2175" s="404">
        <f>'F4.2'!Z209</f>
        <v>0</v>
      </c>
      <c r="J2175" s="404">
        <f>'F4.2'!AY209</f>
        <v>0</v>
      </c>
      <c r="K2175" s="405"/>
      <c r="L2175" s="405"/>
      <c r="M2175" s="404">
        <f t="shared" si="1628"/>
        <v>0</v>
      </c>
      <c r="N2175" s="404">
        <f t="shared" si="1634"/>
        <v>0</v>
      </c>
    </row>
    <row r="2176" spans="1:14" ht="30" hidden="1" outlineLevel="1">
      <c r="A2176" s="18">
        <f t="shared" ref="A2176:E2176" si="1641">A1783</f>
        <v>18.8</v>
      </c>
      <c r="B2176" s="372" t="str">
        <f t="shared" si="1641"/>
        <v>Procurement of Double Roll Clinker Grinder Complete Assembly with Drive Unit installed at AHP</v>
      </c>
      <c r="C2176" s="53" t="str">
        <f t="shared" si="1641"/>
        <v>Yet to be approved</v>
      </c>
      <c r="D2176" s="403" t="str">
        <f t="shared" si="1641"/>
        <v>-</v>
      </c>
      <c r="E2176" s="118">
        <f t="shared" si="1641"/>
        <v>0</v>
      </c>
      <c r="F2176" s="404">
        <f t="shared" si="1630"/>
        <v>1.25</v>
      </c>
      <c r="G2176" s="404">
        <f t="shared" si="1631"/>
        <v>1.25</v>
      </c>
      <c r="H2176" s="404">
        <f t="shared" si="1633"/>
        <v>0</v>
      </c>
      <c r="I2176" s="404">
        <f>'F4.2'!Z210</f>
        <v>0</v>
      </c>
      <c r="J2176" s="404">
        <f>'F4.2'!AY210</f>
        <v>0</v>
      </c>
      <c r="K2176" s="405"/>
      <c r="L2176" s="405"/>
      <c r="M2176" s="404">
        <f t="shared" si="1628"/>
        <v>0</v>
      </c>
      <c r="N2176" s="404">
        <f t="shared" si="1634"/>
        <v>0</v>
      </c>
    </row>
    <row r="2177" spans="1:14" ht="30" hidden="1" outlineLevel="1">
      <c r="A2177" s="18">
        <f t="shared" ref="A2177:E2177" si="1642">A1784</f>
        <v>18.899999999999999</v>
      </c>
      <c r="B2177" s="372" t="str">
        <f t="shared" si="1642"/>
        <v>Procurement of Instrument Air Dryers assembly for performance improvement</v>
      </c>
      <c r="C2177" s="53" t="str">
        <f t="shared" si="1642"/>
        <v>Yet to be approved</v>
      </c>
      <c r="D2177" s="403" t="str">
        <f t="shared" si="1642"/>
        <v>-</v>
      </c>
      <c r="E2177" s="118">
        <f t="shared" si="1642"/>
        <v>0</v>
      </c>
      <c r="F2177" s="404">
        <f t="shared" si="1630"/>
        <v>0.5</v>
      </c>
      <c r="G2177" s="404">
        <f t="shared" si="1631"/>
        <v>0.5</v>
      </c>
      <c r="H2177" s="404">
        <f t="shared" si="1633"/>
        <v>0</v>
      </c>
      <c r="I2177" s="404">
        <f>'F4.2'!Z211</f>
        <v>0</v>
      </c>
      <c r="J2177" s="404">
        <f>'F4.2'!AY211</f>
        <v>0</v>
      </c>
      <c r="K2177" s="405"/>
      <c r="L2177" s="405"/>
      <c r="M2177" s="404">
        <f t="shared" si="1628"/>
        <v>0</v>
      </c>
      <c r="N2177" s="404">
        <f t="shared" si="1634"/>
        <v>0</v>
      </c>
    </row>
    <row r="2178" spans="1:14" ht="60" hidden="1" outlineLevel="1">
      <c r="A2178" s="18">
        <f t="shared" ref="A2178:E2178" si="1643">A1785</f>
        <v>18.100000000000001</v>
      </c>
      <c r="B2178" s="372" t="str">
        <f t="shared" si="1643"/>
        <v>Procurement of various types of Isolation Valves assembly, Dome Valves assembly, Root Valve Assembly &amp; Expansion Bellows Assembly for Dry Ash Conveing performance improvement</v>
      </c>
      <c r="C2178" s="53" t="str">
        <f t="shared" si="1643"/>
        <v>Yet to be approved</v>
      </c>
      <c r="D2178" s="403" t="str">
        <f t="shared" si="1643"/>
        <v>-</v>
      </c>
      <c r="E2178" s="118">
        <f t="shared" si="1643"/>
        <v>0</v>
      </c>
      <c r="F2178" s="404">
        <f t="shared" si="1630"/>
        <v>3.6</v>
      </c>
      <c r="G2178" s="404">
        <f t="shared" si="1631"/>
        <v>3.6</v>
      </c>
      <c r="H2178" s="404">
        <f t="shared" si="1633"/>
        <v>0</v>
      </c>
      <c r="I2178" s="404">
        <f>'F4.2'!Z212</f>
        <v>0</v>
      </c>
      <c r="J2178" s="404">
        <f>'F4.2'!AY212</f>
        <v>0</v>
      </c>
      <c r="K2178" s="405"/>
      <c r="L2178" s="405"/>
      <c r="M2178" s="404">
        <f t="shared" si="1628"/>
        <v>0</v>
      </c>
      <c r="N2178" s="404">
        <f t="shared" si="1634"/>
        <v>0</v>
      </c>
    </row>
    <row r="2179" spans="1:14" ht="31.5" hidden="1" outlineLevel="1">
      <c r="A2179" s="271">
        <f t="shared" ref="A2179:E2179" si="1644">A1786</f>
        <v>19</v>
      </c>
      <c r="B2179" s="272" t="str">
        <f t="shared" si="1644"/>
        <v>DPR on ash handling plant improvement scheme for AHP U-8 NPTPS Parli-V.</v>
      </c>
      <c r="C2179" s="53" t="str">
        <f t="shared" si="1644"/>
        <v>Yet to be approved</v>
      </c>
      <c r="D2179" s="403" t="str">
        <f t="shared" si="1644"/>
        <v>-</v>
      </c>
      <c r="E2179" s="118">
        <f t="shared" si="1644"/>
        <v>0</v>
      </c>
      <c r="F2179" s="404">
        <f t="shared" si="1630"/>
        <v>0</v>
      </c>
      <c r="G2179" s="404">
        <f t="shared" si="1631"/>
        <v>0</v>
      </c>
      <c r="H2179" s="404">
        <f t="shared" si="1633"/>
        <v>0</v>
      </c>
      <c r="I2179" s="404">
        <f>'F4.2'!Z213</f>
        <v>0</v>
      </c>
      <c r="J2179" s="404">
        <f>'F4.2'!AY213</f>
        <v>0</v>
      </c>
      <c r="K2179" s="405"/>
      <c r="L2179" s="405"/>
      <c r="M2179" s="404">
        <f t="shared" si="1628"/>
        <v>0</v>
      </c>
      <c r="N2179" s="404">
        <f t="shared" si="1634"/>
        <v>0</v>
      </c>
    </row>
    <row r="2180" spans="1:14" ht="30" hidden="1" outlineLevel="1">
      <c r="A2180" s="18">
        <f t="shared" ref="A2180:E2180" si="1645">A1787</f>
        <v>19.100000000000001</v>
      </c>
      <c r="B2180" s="372" t="str">
        <f t="shared" si="1645"/>
        <v>Design, supply, erection, installation &amp; comissioning of DM water close loop cooling system for air compressors at AHP U-8.</v>
      </c>
      <c r="C2180" s="53" t="str">
        <f t="shared" si="1645"/>
        <v>Yet to be approved</v>
      </c>
      <c r="D2180" s="403" t="str">
        <f t="shared" si="1645"/>
        <v>-</v>
      </c>
      <c r="E2180" s="118">
        <f t="shared" si="1645"/>
        <v>0</v>
      </c>
      <c r="F2180" s="404">
        <f t="shared" si="1630"/>
        <v>3</v>
      </c>
      <c r="G2180" s="404">
        <f t="shared" si="1631"/>
        <v>3</v>
      </c>
      <c r="H2180" s="404">
        <f t="shared" si="1633"/>
        <v>0</v>
      </c>
      <c r="I2180" s="404">
        <f>'F4.2'!Z214</f>
        <v>0</v>
      </c>
      <c r="J2180" s="404">
        <f>'F4.2'!AY214</f>
        <v>0</v>
      </c>
      <c r="K2180" s="405"/>
      <c r="L2180" s="405"/>
      <c r="M2180" s="404">
        <f t="shared" si="1628"/>
        <v>0</v>
      </c>
      <c r="N2180" s="404">
        <f t="shared" si="1634"/>
        <v>0</v>
      </c>
    </row>
    <row r="2181" spans="1:14" ht="30" hidden="1" outlineLevel="1">
      <c r="A2181" s="18">
        <f t="shared" ref="A2181:E2181" si="1646">A1788</f>
        <v>19.2</v>
      </c>
      <c r="B2181" s="372" t="str">
        <f t="shared" si="1646"/>
        <v>Up-gradation of Existing Schneider make PLC (HMI + PLC hardware) installed at AHP Unit -8 at Parli TPS.</v>
      </c>
      <c r="C2181" s="53" t="str">
        <f t="shared" si="1646"/>
        <v>Yet to be approved</v>
      </c>
      <c r="D2181" s="403" t="str">
        <f t="shared" si="1646"/>
        <v>-</v>
      </c>
      <c r="E2181" s="118">
        <f t="shared" si="1646"/>
        <v>0</v>
      </c>
      <c r="F2181" s="404">
        <f t="shared" si="1630"/>
        <v>1.5</v>
      </c>
      <c r="G2181" s="404">
        <f t="shared" si="1631"/>
        <v>1.5</v>
      </c>
      <c r="H2181" s="404">
        <f t="shared" si="1633"/>
        <v>0</v>
      </c>
      <c r="I2181" s="404">
        <f>'F4.2'!Z215</f>
        <v>0</v>
      </c>
      <c r="J2181" s="404">
        <f>'F4.2'!AY215</f>
        <v>0</v>
      </c>
      <c r="K2181" s="405"/>
      <c r="L2181" s="405"/>
      <c r="M2181" s="404">
        <f t="shared" si="1628"/>
        <v>0</v>
      </c>
      <c r="N2181" s="404">
        <f t="shared" si="1634"/>
        <v>0</v>
      </c>
    </row>
    <row r="2182" spans="1:14" hidden="1" outlineLevel="1">
      <c r="A2182" s="18">
        <f t="shared" ref="A2182:E2182" si="1647">A1789</f>
        <v>19.3</v>
      </c>
      <c r="B2182" s="372" t="str">
        <f t="shared" si="1647"/>
        <v>Procurement of HT motors for AHP U-8 Parli TPS.</v>
      </c>
      <c r="C2182" s="53" t="str">
        <f t="shared" si="1647"/>
        <v>Yet to be approved</v>
      </c>
      <c r="D2182" s="403" t="str">
        <f t="shared" si="1647"/>
        <v>-</v>
      </c>
      <c r="E2182" s="118">
        <f t="shared" si="1647"/>
        <v>0</v>
      </c>
      <c r="F2182" s="404">
        <f t="shared" si="1630"/>
        <v>2.2999999999999998</v>
      </c>
      <c r="G2182" s="404">
        <f t="shared" si="1631"/>
        <v>2.2999999999999998</v>
      </c>
      <c r="H2182" s="404">
        <f t="shared" si="1633"/>
        <v>0</v>
      </c>
      <c r="I2182" s="404">
        <f>'F4.2'!Z216</f>
        <v>0</v>
      </c>
      <c r="J2182" s="404">
        <f>'F4.2'!AY216</f>
        <v>0</v>
      </c>
      <c r="K2182" s="405"/>
      <c r="L2182" s="405"/>
      <c r="M2182" s="404">
        <f t="shared" si="1628"/>
        <v>0</v>
      </c>
      <c r="N2182" s="404">
        <f t="shared" si="1634"/>
        <v>0</v>
      </c>
    </row>
    <row r="2183" spans="1:14" ht="45" hidden="1" outlineLevel="1">
      <c r="A2183" s="18">
        <f t="shared" ref="A2183:E2183" si="1648">A1790</f>
        <v>19.399999999999999</v>
      </c>
      <c r="B2183" s="372" t="str">
        <f t="shared" si="1648"/>
        <v>PROCUREMENT OF CRITICAL GEARBOXES AND FLUID COUPLINGS INTERNAL ASSEMBLIES FOR SLURRY PUMPS AND SILO HCSD SYSTEM INSTALLED AT AHP, PARLI TPS.</v>
      </c>
      <c r="C2183" s="53" t="str">
        <f t="shared" si="1648"/>
        <v>Yet to be approved</v>
      </c>
      <c r="D2183" s="403" t="str">
        <f t="shared" si="1648"/>
        <v>-</v>
      </c>
      <c r="E2183" s="118">
        <f t="shared" si="1648"/>
        <v>0</v>
      </c>
      <c r="F2183" s="404">
        <f t="shared" si="1630"/>
        <v>1.2</v>
      </c>
      <c r="G2183" s="404">
        <f t="shared" si="1631"/>
        <v>1.2</v>
      </c>
      <c r="H2183" s="404">
        <f t="shared" si="1633"/>
        <v>0</v>
      </c>
      <c r="I2183" s="404">
        <f>'F4.2'!Z217</f>
        <v>0</v>
      </c>
      <c r="J2183" s="404">
        <f>'F4.2'!AY217</f>
        <v>0</v>
      </c>
      <c r="K2183" s="405"/>
      <c r="L2183" s="405"/>
      <c r="M2183" s="404">
        <f t="shared" si="1628"/>
        <v>0</v>
      </c>
      <c r="N2183" s="404">
        <f t="shared" si="1634"/>
        <v>0</v>
      </c>
    </row>
    <row r="2184" spans="1:14" ht="45" hidden="1" outlineLevel="1">
      <c r="A2184" s="18">
        <f t="shared" ref="A2184:E2184" si="1649">A1791</f>
        <v>19.5</v>
      </c>
      <c r="B2184" s="372" t="str">
        <f t="shared" si="1649"/>
        <v>Procurement of Atlas Copco Make Instrument Air Compressors Critical/Non-Critical Spares sub-assembly for performance improvement</v>
      </c>
      <c r="C2184" s="53" t="str">
        <f t="shared" si="1649"/>
        <v>Yet to be approved</v>
      </c>
      <c r="D2184" s="403" t="str">
        <f t="shared" si="1649"/>
        <v>-</v>
      </c>
      <c r="E2184" s="118">
        <f t="shared" si="1649"/>
        <v>0</v>
      </c>
      <c r="F2184" s="404">
        <f t="shared" si="1630"/>
        <v>6</v>
      </c>
      <c r="G2184" s="404">
        <f t="shared" si="1631"/>
        <v>6</v>
      </c>
      <c r="H2184" s="404">
        <f t="shared" si="1633"/>
        <v>0</v>
      </c>
      <c r="I2184" s="404">
        <f>'F4.2'!Z218</f>
        <v>0</v>
      </c>
      <c r="J2184" s="404">
        <f>'F4.2'!AY218</f>
        <v>0</v>
      </c>
      <c r="K2184" s="405"/>
      <c r="L2184" s="405"/>
      <c r="M2184" s="404">
        <f t="shared" si="1628"/>
        <v>0</v>
      </c>
      <c r="N2184" s="404">
        <f t="shared" si="1634"/>
        <v>0</v>
      </c>
    </row>
    <row r="2185" spans="1:14" ht="60" hidden="1" outlineLevel="1">
      <c r="A2185" s="18">
        <f t="shared" ref="A2185:E2185" si="1650">A1792</f>
        <v>19.600000000000001</v>
      </c>
      <c r="B2185" s="372" t="str">
        <f t="shared" si="1650"/>
        <v>Upgradation and improvement in Hopper Temperature monitoring system by providing Rf Type Hopper Level Sensors for performance improvement of conveying of Dry ash evacuation system.</v>
      </c>
      <c r="C2185" s="53" t="str">
        <f t="shared" si="1650"/>
        <v>Yet to be approved</v>
      </c>
      <c r="D2185" s="403" t="str">
        <f t="shared" si="1650"/>
        <v>-</v>
      </c>
      <c r="E2185" s="118">
        <f t="shared" si="1650"/>
        <v>0</v>
      </c>
      <c r="F2185" s="404">
        <f t="shared" si="1630"/>
        <v>1.2</v>
      </c>
      <c r="G2185" s="404">
        <f t="shared" si="1631"/>
        <v>1.2</v>
      </c>
      <c r="H2185" s="404">
        <f t="shared" si="1633"/>
        <v>0</v>
      </c>
      <c r="I2185" s="404">
        <f>'F4.2'!Z219</f>
        <v>0</v>
      </c>
      <c r="J2185" s="404">
        <f>'F4.2'!AY219</f>
        <v>0</v>
      </c>
      <c r="K2185" s="405"/>
      <c r="L2185" s="405"/>
      <c r="M2185" s="404">
        <f t="shared" si="1628"/>
        <v>0</v>
      </c>
      <c r="N2185" s="404">
        <f t="shared" si="1634"/>
        <v>0</v>
      </c>
    </row>
    <row r="2186" spans="1:14" ht="31.5" hidden="1" outlineLevel="1">
      <c r="A2186" s="271">
        <f t="shared" ref="A2186:E2186" si="1651">A1793</f>
        <v>20</v>
      </c>
      <c r="B2186" s="272" t="str">
        <f t="shared" si="1651"/>
        <v>DPR on ash handling plant improvement scheme for AHP U-8 NPTPS Parli-V.</v>
      </c>
      <c r="C2186" s="53" t="str">
        <f t="shared" si="1651"/>
        <v>Yet to be approved</v>
      </c>
      <c r="D2186" s="403" t="str">
        <f t="shared" si="1651"/>
        <v>-</v>
      </c>
      <c r="E2186" s="118">
        <f t="shared" si="1651"/>
        <v>0</v>
      </c>
      <c r="F2186" s="404">
        <f t="shared" si="1630"/>
        <v>0</v>
      </c>
      <c r="G2186" s="404">
        <f t="shared" si="1631"/>
        <v>0</v>
      </c>
      <c r="H2186" s="404">
        <f t="shared" si="1633"/>
        <v>0</v>
      </c>
      <c r="I2186" s="404">
        <f>'F4.2'!Z220</f>
        <v>0</v>
      </c>
      <c r="J2186" s="404">
        <f>'F4.2'!AY220</f>
        <v>0</v>
      </c>
      <c r="K2186" s="405"/>
      <c r="L2186" s="405"/>
      <c r="M2186" s="404">
        <f t="shared" si="1628"/>
        <v>0</v>
      </c>
      <c r="N2186" s="404">
        <f t="shared" si="1634"/>
        <v>0</v>
      </c>
    </row>
    <row r="2187" spans="1:14" ht="30" hidden="1" outlineLevel="1">
      <c r="A2187" s="18">
        <f t="shared" ref="A2187:E2187" si="1652">A1794</f>
        <v>20.100000000000001</v>
      </c>
      <c r="B2187" s="372" t="str">
        <f t="shared" si="1652"/>
        <v xml:space="preserve"> Design, supply, erection, installation &amp; comissioning ESP 1st &amp; 2nd field dry fly ash evacuation &amp; conveying system at AHP U-8.</v>
      </c>
      <c r="C2187" s="53" t="str">
        <f t="shared" si="1652"/>
        <v>Yet to be approved</v>
      </c>
      <c r="D2187" s="403" t="str">
        <f t="shared" si="1652"/>
        <v>-</v>
      </c>
      <c r="E2187" s="118">
        <f t="shared" si="1652"/>
        <v>0</v>
      </c>
      <c r="F2187" s="404">
        <f t="shared" si="1630"/>
        <v>0</v>
      </c>
      <c r="G2187" s="404">
        <f t="shared" si="1631"/>
        <v>0</v>
      </c>
      <c r="H2187" s="404">
        <f t="shared" si="1633"/>
        <v>0</v>
      </c>
      <c r="I2187" s="404">
        <f>'F4.2'!Z221</f>
        <v>21.25</v>
      </c>
      <c r="J2187" s="404">
        <f>'F4.2'!AY221</f>
        <v>21.25</v>
      </c>
      <c r="K2187" s="405"/>
      <c r="L2187" s="405"/>
      <c r="M2187" s="404">
        <f t="shared" si="1628"/>
        <v>21.25</v>
      </c>
      <c r="N2187" s="404">
        <f t="shared" si="1634"/>
        <v>0</v>
      </c>
    </row>
    <row r="2188" spans="1:14" ht="45" hidden="1" outlineLevel="1">
      <c r="A2188" s="18">
        <f t="shared" ref="A2188:E2188" si="1653">A1795</f>
        <v>20.2</v>
      </c>
      <c r="B2188" s="372" t="str">
        <f t="shared" si="1653"/>
        <v>Design, supply, erection, installation &amp; comissioning of dry ash evacuation &amp; conveying system for APH &amp; Economiser ash hoppers at AHP U-8.</v>
      </c>
      <c r="C2188" s="53" t="str">
        <f t="shared" si="1653"/>
        <v>Yet to be approved</v>
      </c>
      <c r="D2188" s="403" t="str">
        <f t="shared" si="1653"/>
        <v>-</v>
      </c>
      <c r="E2188" s="118">
        <f t="shared" si="1653"/>
        <v>0</v>
      </c>
      <c r="F2188" s="404">
        <f t="shared" si="1630"/>
        <v>0</v>
      </c>
      <c r="G2188" s="404">
        <f t="shared" si="1631"/>
        <v>0</v>
      </c>
      <c r="H2188" s="404">
        <f t="shared" si="1633"/>
        <v>0</v>
      </c>
      <c r="I2188" s="404">
        <f>'F4.2'!Z222</f>
        <v>3</v>
      </c>
      <c r="J2188" s="404">
        <f>'F4.2'!AY222</f>
        <v>3</v>
      </c>
      <c r="K2188" s="405"/>
      <c r="L2188" s="405"/>
      <c r="M2188" s="404">
        <f t="shared" si="1628"/>
        <v>3</v>
      </c>
      <c r="N2188" s="404">
        <f t="shared" si="1634"/>
        <v>0</v>
      </c>
    </row>
    <row r="2189" spans="1:14" ht="15.75" hidden="1" outlineLevel="1">
      <c r="A2189" s="271">
        <f t="shared" ref="A2189:E2189" si="1654">A1796</f>
        <v>21</v>
      </c>
      <c r="B2189" s="272" t="str">
        <f t="shared" si="1654"/>
        <v>Verious Civil schemes in Unit 8 NPTPS  Parli V.</v>
      </c>
      <c r="C2189" s="53" t="str">
        <f t="shared" si="1654"/>
        <v>Yet to be approved</v>
      </c>
      <c r="D2189" s="403" t="str">
        <f t="shared" si="1654"/>
        <v>-</v>
      </c>
      <c r="E2189" s="118">
        <f t="shared" si="1654"/>
        <v>0</v>
      </c>
      <c r="F2189" s="404">
        <f t="shared" si="1630"/>
        <v>0</v>
      </c>
      <c r="G2189" s="404">
        <f t="shared" si="1631"/>
        <v>0</v>
      </c>
      <c r="H2189" s="404">
        <f t="shared" si="1633"/>
        <v>0</v>
      </c>
      <c r="I2189" s="404">
        <f>'F4.2'!Z223</f>
        <v>0</v>
      </c>
      <c r="J2189" s="404">
        <f>'F4.2'!AY223</f>
        <v>0</v>
      </c>
      <c r="K2189" s="405"/>
      <c r="L2189" s="405"/>
      <c r="M2189" s="404">
        <f t="shared" si="1628"/>
        <v>0</v>
      </c>
      <c r="N2189" s="404">
        <f t="shared" si="1634"/>
        <v>0</v>
      </c>
    </row>
    <row r="2190" spans="1:14" ht="30" hidden="1" outlineLevel="1">
      <c r="A2190" s="18">
        <f t="shared" ref="A2190:E2190" si="1655">A1797</f>
        <v>21.1</v>
      </c>
      <c r="B2190" s="372" t="str">
        <f t="shared" si="1655"/>
        <v>Construction of chemical laboratory building at Unit 8, NPTPS, Parli V.</v>
      </c>
      <c r="C2190" s="53" t="str">
        <f t="shared" si="1655"/>
        <v>Yet to be approved</v>
      </c>
      <c r="D2190" s="403" t="str">
        <f t="shared" si="1655"/>
        <v>-</v>
      </c>
      <c r="E2190" s="118">
        <f t="shared" si="1655"/>
        <v>0</v>
      </c>
      <c r="F2190" s="404">
        <f t="shared" si="1630"/>
        <v>3.7800000000000002</v>
      </c>
      <c r="G2190" s="404">
        <f t="shared" si="1631"/>
        <v>3.7800000000000002</v>
      </c>
      <c r="H2190" s="404">
        <f t="shared" si="1633"/>
        <v>0</v>
      </c>
      <c r="I2190" s="404">
        <f>'F4.2'!Z224</f>
        <v>0</v>
      </c>
      <c r="J2190" s="404">
        <f>'F4.2'!AY224</f>
        <v>0</v>
      </c>
      <c r="K2190" s="405"/>
      <c r="L2190" s="405"/>
      <c r="M2190" s="404">
        <f t="shared" si="1628"/>
        <v>0</v>
      </c>
      <c r="N2190" s="404">
        <f t="shared" si="1634"/>
        <v>0</v>
      </c>
    </row>
    <row r="2191" spans="1:14" ht="30" hidden="1" outlineLevel="1">
      <c r="A2191" s="18">
        <f t="shared" ref="A2191:E2191" si="1656">A1798</f>
        <v>21.2</v>
      </c>
      <c r="B2191" s="372" t="str">
        <f t="shared" si="1656"/>
        <v>Construction of Alum/salt storage area at Unit No.8 (1X250MW) NPTPS Parli Vaijnath.</v>
      </c>
      <c r="C2191" s="53" t="str">
        <f t="shared" si="1656"/>
        <v>Yet to be approved</v>
      </c>
      <c r="D2191" s="403" t="str">
        <f t="shared" si="1656"/>
        <v>-</v>
      </c>
      <c r="E2191" s="118">
        <f t="shared" si="1656"/>
        <v>0</v>
      </c>
      <c r="F2191" s="404">
        <f t="shared" si="1630"/>
        <v>3.46</v>
      </c>
      <c r="G2191" s="404">
        <f t="shared" si="1631"/>
        <v>3.46</v>
      </c>
      <c r="H2191" s="404">
        <f t="shared" si="1633"/>
        <v>0</v>
      </c>
      <c r="I2191" s="404">
        <f>'F4.2'!Z225</f>
        <v>0</v>
      </c>
      <c r="J2191" s="404">
        <f>'F4.2'!AY225</f>
        <v>0</v>
      </c>
      <c r="K2191" s="405"/>
      <c r="L2191" s="405"/>
      <c r="M2191" s="404">
        <f t="shared" si="1628"/>
        <v>0</v>
      </c>
      <c r="N2191" s="404">
        <f t="shared" si="1634"/>
        <v>0</v>
      </c>
    </row>
    <row r="2192" spans="1:14" hidden="1" outlineLevel="1">
      <c r="A2192" s="18">
        <f t="shared" ref="A2192:E2192" si="1657">A1799</f>
        <v>21.3</v>
      </c>
      <c r="B2192" s="372" t="str">
        <f t="shared" si="1657"/>
        <v>Construction of Fire Fighting station  at Unit-8,  NPTPS  Parli V.</v>
      </c>
      <c r="C2192" s="53" t="str">
        <f t="shared" si="1657"/>
        <v>Yet to be approved</v>
      </c>
      <c r="D2192" s="403" t="str">
        <f t="shared" si="1657"/>
        <v>-</v>
      </c>
      <c r="E2192" s="118">
        <f t="shared" si="1657"/>
        <v>0</v>
      </c>
      <c r="F2192" s="404">
        <f t="shared" si="1630"/>
        <v>1.8599999999999999</v>
      </c>
      <c r="G2192" s="404">
        <f t="shared" si="1631"/>
        <v>1.8599999999999999</v>
      </c>
      <c r="H2192" s="404">
        <f t="shared" si="1633"/>
        <v>0</v>
      </c>
      <c r="I2192" s="404">
        <f>'F4.2'!Z226</f>
        <v>0</v>
      </c>
      <c r="J2192" s="404">
        <f>'F4.2'!AY226</f>
        <v>0</v>
      </c>
      <c r="K2192" s="405"/>
      <c r="L2192" s="405"/>
      <c r="M2192" s="404">
        <f t="shared" si="1628"/>
        <v>0</v>
      </c>
      <c r="N2192" s="404">
        <f t="shared" si="1634"/>
        <v>0</v>
      </c>
    </row>
    <row r="2193" spans="1:14" hidden="1" outlineLevel="1">
      <c r="A2193" s="18">
        <f t="shared" ref="A2193:E2193" si="1658">A1800</f>
        <v>21.4</v>
      </c>
      <c r="B2193" s="372" t="str">
        <f t="shared" si="1658"/>
        <v xml:space="preserve">Construction of workshop building at Unit-8,  NPTPS  Parli V. </v>
      </c>
      <c r="C2193" s="53" t="str">
        <f t="shared" si="1658"/>
        <v>Yet to be approved</v>
      </c>
      <c r="D2193" s="403" t="str">
        <f t="shared" si="1658"/>
        <v>-</v>
      </c>
      <c r="E2193" s="118">
        <f t="shared" si="1658"/>
        <v>0</v>
      </c>
      <c r="F2193" s="404">
        <f t="shared" si="1630"/>
        <v>2.13</v>
      </c>
      <c r="G2193" s="404">
        <f t="shared" si="1631"/>
        <v>2.13</v>
      </c>
      <c r="H2193" s="404">
        <f t="shared" si="1633"/>
        <v>0</v>
      </c>
      <c r="I2193" s="404">
        <f>'F4.2'!Z227</f>
        <v>0</v>
      </c>
      <c r="J2193" s="404">
        <f>'F4.2'!AY227</f>
        <v>0</v>
      </c>
      <c r="K2193" s="405"/>
      <c r="L2193" s="405"/>
      <c r="M2193" s="404">
        <f t="shared" si="1628"/>
        <v>0</v>
      </c>
      <c r="N2193" s="404">
        <f t="shared" si="1634"/>
        <v>0</v>
      </c>
    </row>
    <row r="2194" spans="1:14" ht="15.75" hidden="1" outlineLevel="1">
      <c r="A2194" s="271">
        <f t="shared" ref="A2194:E2194" si="1659">A1801</f>
        <v>22</v>
      </c>
      <c r="B2194" s="272" t="str">
        <f t="shared" si="1659"/>
        <v>CHP improvement scheme at 250 MW</v>
      </c>
      <c r="C2194" s="53">
        <f t="shared" si="1659"/>
        <v>0</v>
      </c>
      <c r="D2194" s="403" t="str">
        <f t="shared" si="1659"/>
        <v>-</v>
      </c>
      <c r="E2194" s="118">
        <f t="shared" si="1659"/>
        <v>0</v>
      </c>
      <c r="F2194" s="404">
        <f t="shared" si="1630"/>
        <v>0</v>
      </c>
      <c r="G2194" s="404">
        <f t="shared" si="1631"/>
        <v>0</v>
      </c>
      <c r="H2194" s="404">
        <f t="shared" si="1633"/>
        <v>0</v>
      </c>
      <c r="I2194" s="404">
        <f>'F4.2'!Z228</f>
        <v>0</v>
      </c>
      <c r="J2194" s="404">
        <f>'F4.2'!AY228</f>
        <v>0</v>
      </c>
      <c r="K2194" s="405"/>
      <c r="L2194" s="405"/>
      <c r="M2194" s="404">
        <f t="shared" si="1628"/>
        <v>0</v>
      </c>
      <c r="N2194" s="404">
        <f t="shared" si="1634"/>
        <v>0</v>
      </c>
    </row>
    <row r="2195" spans="1:14" hidden="1" outlineLevel="1">
      <c r="A2195" s="18">
        <f t="shared" ref="A2195:E2195" si="1660">A1802</f>
        <v>22.1</v>
      </c>
      <c r="B2195" s="372" t="str">
        <f t="shared" si="1660"/>
        <v>CHP improvement scheme at 250 MW</v>
      </c>
      <c r="C2195" s="53">
        <f t="shared" si="1660"/>
        <v>0</v>
      </c>
      <c r="D2195" s="403" t="str">
        <f t="shared" si="1660"/>
        <v>-</v>
      </c>
      <c r="E2195" s="118">
        <f t="shared" si="1660"/>
        <v>0</v>
      </c>
      <c r="F2195" s="404">
        <f t="shared" si="1630"/>
        <v>0</v>
      </c>
      <c r="G2195" s="404">
        <f t="shared" si="1631"/>
        <v>0</v>
      </c>
      <c r="H2195" s="404">
        <f t="shared" si="1633"/>
        <v>0</v>
      </c>
      <c r="I2195" s="404">
        <f>'F4.2'!Z229</f>
        <v>25</v>
      </c>
      <c r="J2195" s="404">
        <f>'F4.2'!AY229</f>
        <v>25</v>
      </c>
      <c r="K2195" s="405"/>
      <c r="L2195" s="405"/>
      <c r="M2195" s="404">
        <f t="shared" si="1628"/>
        <v>25</v>
      </c>
      <c r="N2195" s="404">
        <f t="shared" si="1634"/>
        <v>0</v>
      </c>
    </row>
    <row r="2196" spans="1:14" hidden="1" outlineLevel="1">
      <c r="A2196" s="366">
        <f t="shared" ref="A2196:E2196" si="1661">A1803</f>
        <v>0</v>
      </c>
      <c r="B2196" s="266" t="str">
        <f t="shared" si="1661"/>
        <v>B) Non-DPR</v>
      </c>
      <c r="C2196" s="53">
        <f t="shared" si="1661"/>
        <v>0</v>
      </c>
      <c r="D2196" s="403" t="str">
        <f t="shared" si="1661"/>
        <v>-</v>
      </c>
      <c r="E2196" s="118">
        <f t="shared" si="1661"/>
        <v>0</v>
      </c>
      <c r="F2196" s="404">
        <f t="shared" si="1630"/>
        <v>0</v>
      </c>
      <c r="G2196" s="404">
        <f t="shared" si="1631"/>
        <v>0</v>
      </c>
      <c r="H2196" s="404">
        <f t="shared" si="1633"/>
        <v>0</v>
      </c>
      <c r="I2196" s="404">
        <f>'F4.2'!Z230</f>
        <v>0</v>
      </c>
      <c r="J2196" s="404">
        <f>'F4.2'!AY230</f>
        <v>0</v>
      </c>
      <c r="K2196" s="405"/>
      <c r="L2196" s="405"/>
      <c r="M2196" s="404">
        <f t="shared" si="1628"/>
        <v>0</v>
      </c>
      <c r="N2196" s="404">
        <f t="shared" si="1634"/>
        <v>0</v>
      </c>
    </row>
    <row r="2197" spans="1:14" ht="15.75" hidden="1" outlineLevel="1">
      <c r="A2197" s="271">
        <f t="shared" ref="A2197:E2197" si="1662">A1804</f>
        <v>0</v>
      </c>
      <c r="B2197" s="272">
        <f t="shared" si="1662"/>
        <v>0</v>
      </c>
      <c r="C2197" s="53">
        <f t="shared" si="1662"/>
        <v>0</v>
      </c>
      <c r="D2197" s="403" t="str">
        <f t="shared" si="1662"/>
        <v>-</v>
      </c>
      <c r="E2197" s="118">
        <f t="shared" si="1662"/>
        <v>0</v>
      </c>
      <c r="F2197" s="404">
        <f t="shared" si="1630"/>
        <v>0.56615120600000002</v>
      </c>
      <c r="G2197" s="404">
        <f t="shared" si="1631"/>
        <v>0.56615120600000002</v>
      </c>
      <c r="H2197" s="404">
        <f t="shared" si="1633"/>
        <v>0</v>
      </c>
      <c r="I2197" s="404">
        <f>'F4.2'!Z231</f>
        <v>0</v>
      </c>
      <c r="J2197" s="404">
        <f>'F4.2'!AY231</f>
        <v>0</v>
      </c>
      <c r="K2197" s="405"/>
      <c r="L2197" s="405"/>
      <c r="M2197" s="404">
        <f t="shared" si="1628"/>
        <v>0</v>
      </c>
      <c r="N2197" s="404">
        <f t="shared" si="1634"/>
        <v>0</v>
      </c>
    </row>
    <row r="2198" spans="1:14" ht="15.75" hidden="1" outlineLevel="1">
      <c r="A2198" s="205">
        <f t="shared" ref="A2198:E2198" si="1663">A1805</f>
        <v>0</v>
      </c>
      <c r="B2198" s="206" t="str">
        <f t="shared" si="1663"/>
        <v>B) GA</v>
      </c>
      <c r="C2198" s="53">
        <f t="shared" si="1663"/>
        <v>0</v>
      </c>
      <c r="D2198" s="403" t="str">
        <f t="shared" si="1663"/>
        <v>-</v>
      </c>
      <c r="E2198" s="118">
        <f t="shared" si="1663"/>
        <v>0</v>
      </c>
      <c r="F2198" s="404">
        <f t="shared" si="1630"/>
        <v>0.92312365100000005</v>
      </c>
      <c r="G2198" s="404">
        <f t="shared" si="1631"/>
        <v>0.98371165099999991</v>
      </c>
      <c r="H2198" s="404">
        <f t="shared" si="1633"/>
        <v>-6.0587999999999864E-2</v>
      </c>
      <c r="I2198" s="404">
        <f>'F4.2'!Z232</f>
        <v>0.28999999999999998</v>
      </c>
      <c r="J2198" s="404">
        <f>'F4.2'!AY232</f>
        <v>0.28999999999999998</v>
      </c>
      <c r="K2198" s="405"/>
      <c r="L2198" s="405"/>
      <c r="M2198" s="404">
        <f t="shared" si="1628"/>
        <v>0.28999999999999998</v>
      </c>
      <c r="N2198" s="404">
        <f t="shared" si="1634"/>
        <v>-6.0587999999999864E-2</v>
      </c>
    </row>
    <row r="2199" spans="1:14" hidden="1" outlineLevel="1">
      <c r="A2199" s="68">
        <f t="shared" ref="A2199:E2199" si="1664">A1806</f>
        <v>0</v>
      </c>
      <c r="B2199" s="123">
        <f t="shared" si="1664"/>
        <v>0</v>
      </c>
      <c r="C2199" s="53">
        <f t="shared" si="1664"/>
        <v>0</v>
      </c>
      <c r="D2199" s="403" t="str">
        <f t="shared" si="1664"/>
        <v>-</v>
      </c>
      <c r="E2199" s="118">
        <f t="shared" si="1664"/>
        <v>0</v>
      </c>
      <c r="F2199" s="404">
        <f t="shared" si="1630"/>
        <v>0.28999999999999998</v>
      </c>
      <c r="G2199" s="404">
        <f t="shared" si="1631"/>
        <v>0</v>
      </c>
      <c r="H2199" s="404">
        <f t="shared" si="1633"/>
        <v>0.28999999999999998</v>
      </c>
      <c r="I2199" s="404">
        <f>'F4.2'!Z233</f>
        <v>0</v>
      </c>
      <c r="J2199" s="404">
        <f>'F4.2'!AY233</f>
        <v>0</v>
      </c>
      <c r="K2199" s="405"/>
      <c r="L2199" s="405"/>
      <c r="M2199" s="404">
        <f t="shared" si="1628"/>
        <v>0</v>
      </c>
      <c r="N2199" s="404">
        <f t="shared" si="1634"/>
        <v>0.28999999999999998</v>
      </c>
    </row>
    <row r="2200" spans="1:14" ht="15.75" hidden="1" outlineLevel="1">
      <c r="A2200" s="205">
        <f t="shared" ref="A2200:E2200" si="1665">A1807</f>
        <v>0</v>
      </c>
      <c r="B2200" s="206" t="str">
        <f t="shared" si="1665"/>
        <v>C) Asset received from Project U#8</v>
      </c>
      <c r="C2200" s="53">
        <f t="shared" si="1665"/>
        <v>0</v>
      </c>
      <c r="D2200" s="403" t="str">
        <f t="shared" si="1665"/>
        <v>-</v>
      </c>
      <c r="E2200" s="118">
        <f t="shared" si="1665"/>
        <v>0</v>
      </c>
      <c r="F2200" s="404">
        <f t="shared" si="1630"/>
        <v>0</v>
      </c>
      <c r="G2200" s="404">
        <f t="shared" si="1631"/>
        <v>0</v>
      </c>
      <c r="H2200" s="404">
        <f t="shared" si="1633"/>
        <v>0</v>
      </c>
      <c r="I2200" s="404">
        <f>'F4.2'!Z234</f>
        <v>0</v>
      </c>
      <c r="J2200" s="404">
        <f>'F4.2'!AY234</f>
        <v>0</v>
      </c>
      <c r="K2200" s="405"/>
      <c r="L2200" s="405"/>
      <c r="M2200" s="404">
        <f t="shared" si="1628"/>
        <v>0</v>
      </c>
      <c r="N2200" s="404">
        <f t="shared" si="1634"/>
        <v>0</v>
      </c>
    </row>
    <row r="2201" spans="1:14" hidden="1" outlineLevel="1">
      <c r="A2201" s="68">
        <f t="shared" ref="A2201:E2201" si="1666">A1808</f>
        <v>1</v>
      </c>
      <c r="B2201" s="123" t="str">
        <f t="shared" si="1666"/>
        <v>Asset Recived From Civil-U#8-Land-10101</v>
      </c>
      <c r="C2201" s="53" t="str">
        <f t="shared" si="1666"/>
        <v>N.A.</v>
      </c>
      <c r="D2201" s="403" t="str">
        <f t="shared" si="1666"/>
        <v>-</v>
      </c>
      <c r="E2201" s="118">
        <f t="shared" si="1666"/>
        <v>0</v>
      </c>
      <c r="F2201" s="404">
        <f t="shared" si="1630"/>
        <v>3.1293089999999998E-3</v>
      </c>
      <c r="G2201" s="404">
        <f t="shared" si="1631"/>
        <v>0</v>
      </c>
      <c r="H2201" s="404">
        <f t="shared" si="1633"/>
        <v>3.1293089999999998E-3</v>
      </c>
      <c r="I2201" s="404">
        <f>'F4.2'!Z235</f>
        <v>0</v>
      </c>
      <c r="J2201" s="404">
        <f>'F4.2'!AY235</f>
        <v>0</v>
      </c>
      <c r="K2201" s="405"/>
      <c r="L2201" s="405"/>
      <c r="M2201" s="404">
        <f t="shared" si="1628"/>
        <v>0</v>
      </c>
      <c r="N2201" s="404">
        <f t="shared" si="1634"/>
        <v>3.1293089999999998E-3</v>
      </c>
    </row>
    <row r="2202" spans="1:14" hidden="1" outlineLevel="1">
      <c r="A2202" s="68">
        <f t="shared" ref="A2202:E2202" si="1667">A1809</f>
        <v>2</v>
      </c>
      <c r="B2202" s="123" t="str">
        <f t="shared" si="1667"/>
        <v>Asset Recived From Civil-U#8-T.G. Building-10201</v>
      </c>
      <c r="C2202" s="53" t="str">
        <f t="shared" si="1667"/>
        <v>N.A.</v>
      </c>
      <c r="D2202" s="403" t="str">
        <f t="shared" si="1667"/>
        <v>-</v>
      </c>
      <c r="E2202" s="118">
        <f t="shared" si="1667"/>
        <v>0</v>
      </c>
      <c r="F2202" s="404">
        <f t="shared" si="1630"/>
        <v>1.0037712000000001E-2</v>
      </c>
      <c r="G2202" s="404">
        <f t="shared" si="1631"/>
        <v>0</v>
      </c>
      <c r="H2202" s="404">
        <f t="shared" si="1633"/>
        <v>1.0037712000000001E-2</v>
      </c>
      <c r="I2202" s="404">
        <f>'F4.2'!Z236</f>
        <v>0</v>
      </c>
      <c r="J2202" s="404">
        <f>'F4.2'!AY236</f>
        <v>0</v>
      </c>
      <c r="K2202" s="405"/>
      <c r="L2202" s="405"/>
      <c r="M2202" s="404">
        <f t="shared" si="1628"/>
        <v>0</v>
      </c>
      <c r="N2202" s="404">
        <f t="shared" si="1634"/>
        <v>1.0037712000000001E-2</v>
      </c>
    </row>
    <row r="2203" spans="1:14" ht="30" hidden="1" outlineLevel="1">
      <c r="A2203" s="68">
        <f t="shared" ref="A2203:E2203" si="1668">A1810</f>
        <v>3</v>
      </c>
      <c r="B2203" s="123" t="str">
        <f t="shared" si="1668"/>
        <v>Asset Recived From Civil-U#8-T.G. Building(BC)bay&amp;control room-10201</v>
      </c>
      <c r="C2203" s="53" t="str">
        <f t="shared" si="1668"/>
        <v>N.A.</v>
      </c>
      <c r="D2203" s="403" t="str">
        <f t="shared" si="1668"/>
        <v>-</v>
      </c>
      <c r="E2203" s="118">
        <f t="shared" si="1668"/>
        <v>0</v>
      </c>
      <c r="F2203" s="404">
        <f t="shared" si="1630"/>
        <v>4.578426E-3</v>
      </c>
      <c r="G2203" s="404">
        <f t="shared" si="1631"/>
        <v>0</v>
      </c>
      <c r="H2203" s="404">
        <f t="shared" si="1633"/>
        <v>4.578426E-3</v>
      </c>
      <c r="I2203" s="404">
        <f>'F4.2'!Z237</f>
        <v>0</v>
      </c>
      <c r="J2203" s="404">
        <f>'F4.2'!AY237</f>
        <v>0</v>
      </c>
      <c r="K2203" s="405"/>
      <c r="L2203" s="405"/>
      <c r="M2203" s="404">
        <f t="shared" si="1628"/>
        <v>0</v>
      </c>
      <c r="N2203" s="404">
        <f t="shared" si="1634"/>
        <v>4.578426E-3</v>
      </c>
    </row>
    <row r="2204" spans="1:14" ht="30" hidden="1" outlineLevel="1">
      <c r="A2204" s="68">
        <f t="shared" ref="A2204:E2204" si="1669">A1811</f>
        <v>4</v>
      </c>
      <c r="B2204" s="123" t="str">
        <f t="shared" si="1669"/>
        <v>Asset Recived From Civil-U#8-StructuralSteelWorks4TGBldgA2EBays-10201</v>
      </c>
      <c r="C2204" s="53" t="str">
        <f t="shared" si="1669"/>
        <v>N.A.</v>
      </c>
      <c r="D2204" s="403" t="str">
        <f t="shared" si="1669"/>
        <v>-</v>
      </c>
      <c r="E2204" s="118">
        <f t="shared" si="1669"/>
        <v>0</v>
      </c>
      <c r="F2204" s="404">
        <f t="shared" si="1630"/>
        <v>1.397639E-3</v>
      </c>
      <c r="G2204" s="404">
        <f t="shared" si="1631"/>
        <v>0</v>
      </c>
      <c r="H2204" s="404">
        <f t="shared" si="1633"/>
        <v>1.397639E-3</v>
      </c>
      <c r="I2204" s="404">
        <f>'F4.2'!Z238</f>
        <v>0</v>
      </c>
      <c r="J2204" s="404">
        <f>'F4.2'!AY238</f>
        <v>0</v>
      </c>
      <c r="K2204" s="405"/>
      <c r="L2204" s="405"/>
      <c r="M2204" s="404">
        <f t="shared" si="1628"/>
        <v>0</v>
      </c>
      <c r="N2204" s="404">
        <f t="shared" si="1634"/>
        <v>1.397639E-3</v>
      </c>
    </row>
    <row r="2205" spans="1:14" hidden="1" outlineLevel="1">
      <c r="A2205" s="68">
        <f t="shared" ref="A2205:E2205" si="1670">A1812</f>
        <v>5</v>
      </c>
      <c r="B2205" s="123" t="str">
        <f t="shared" si="1670"/>
        <v>Asset Recived From Civil-U#8-WTP Building-10201</v>
      </c>
      <c r="C2205" s="53" t="str">
        <f t="shared" si="1670"/>
        <v>N.A.</v>
      </c>
      <c r="D2205" s="403" t="str">
        <f t="shared" si="1670"/>
        <v>-</v>
      </c>
      <c r="E2205" s="118">
        <f t="shared" si="1670"/>
        <v>0</v>
      </c>
      <c r="F2205" s="404">
        <f t="shared" si="1630"/>
        <v>1.14825E-4</v>
      </c>
      <c r="G2205" s="404">
        <f t="shared" si="1631"/>
        <v>0</v>
      </c>
      <c r="H2205" s="404">
        <f t="shared" si="1633"/>
        <v>1.14825E-4</v>
      </c>
      <c r="I2205" s="404">
        <f>'F4.2'!Z239</f>
        <v>0</v>
      </c>
      <c r="J2205" s="404">
        <f>'F4.2'!AY239</f>
        <v>0</v>
      </c>
      <c r="K2205" s="405"/>
      <c r="L2205" s="405"/>
      <c r="M2205" s="404">
        <f t="shared" si="1628"/>
        <v>0</v>
      </c>
      <c r="N2205" s="404">
        <f t="shared" si="1634"/>
        <v>1.14825E-4</v>
      </c>
    </row>
    <row r="2206" spans="1:14" ht="30" hidden="1" outlineLevel="1">
      <c r="A2206" s="68">
        <f t="shared" ref="A2206:E2206" si="1671">A1813</f>
        <v>6</v>
      </c>
      <c r="B2206" s="123" t="str">
        <f t="shared" si="1671"/>
        <v>Asset Recived From Civil-U#8-DG SET ROOM CUM AIR COMP. HOUSE-10201</v>
      </c>
      <c r="C2206" s="53" t="str">
        <f t="shared" si="1671"/>
        <v>N.A.</v>
      </c>
      <c r="D2206" s="403" t="str">
        <f t="shared" si="1671"/>
        <v>-</v>
      </c>
      <c r="E2206" s="118">
        <f t="shared" si="1671"/>
        <v>0</v>
      </c>
      <c r="F2206" s="404">
        <f t="shared" si="1630"/>
        <v>1.05983E-4</v>
      </c>
      <c r="G2206" s="404">
        <f t="shared" si="1631"/>
        <v>0</v>
      </c>
      <c r="H2206" s="404">
        <f t="shared" si="1633"/>
        <v>1.05983E-4</v>
      </c>
      <c r="I2206" s="404">
        <f>'F4.2'!Z240</f>
        <v>0</v>
      </c>
      <c r="J2206" s="404">
        <f>'F4.2'!AY240</f>
        <v>0</v>
      </c>
      <c r="K2206" s="405"/>
      <c r="L2206" s="405"/>
      <c r="M2206" s="404">
        <f t="shared" si="1628"/>
        <v>0</v>
      </c>
      <c r="N2206" s="404">
        <f t="shared" si="1634"/>
        <v>1.05983E-4</v>
      </c>
    </row>
    <row r="2207" spans="1:14" ht="30" hidden="1" outlineLevel="1">
      <c r="A2207" s="68">
        <f t="shared" ref="A2207:E2207" si="1672">A1814</f>
        <v>7</v>
      </c>
      <c r="B2207" s="123" t="str">
        <f t="shared" si="1672"/>
        <v>Asset Recived From Civil-U#8-WTP-Raw/Fire water pump House-10233</v>
      </c>
      <c r="C2207" s="53" t="str">
        <f t="shared" si="1672"/>
        <v>N.A.</v>
      </c>
      <c r="D2207" s="403" t="str">
        <f t="shared" si="1672"/>
        <v>-</v>
      </c>
      <c r="E2207" s="118">
        <f t="shared" si="1672"/>
        <v>0</v>
      </c>
      <c r="F2207" s="404">
        <f t="shared" si="1630"/>
        <v>6.9018599999999997E-4</v>
      </c>
      <c r="G2207" s="404">
        <f t="shared" si="1631"/>
        <v>0</v>
      </c>
      <c r="H2207" s="404">
        <f t="shared" si="1633"/>
        <v>6.9018599999999997E-4</v>
      </c>
      <c r="I2207" s="404">
        <f>'F4.2'!Z241</f>
        <v>0</v>
      </c>
      <c r="J2207" s="404">
        <f>'F4.2'!AY241</f>
        <v>0</v>
      </c>
      <c r="K2207" s="405"/>
      <c r="L2207" s="405"/>
      <c r="M2207" s="404">
        <f t="shared" si="1628"/>
        <v>0</v>
      </c>
      <c r="N2207" s="404">
        <f t="shared" si="1634"/>
        <v>6.9018599999999997E-4</v>
      </c>
    </row>
    <row r="2208" spans="1:14" hidden="1" outlineLevel="1">
      <c r="A2208" s="68">
        <f t="shared" ref="A2208:E2208" si="1673">A1815</f>
        <v>8</v>
      </c>
      <c r="B2208" s="123" t="str">
        <f t="shared" si="1673"/>
        <v>Asset Recived From Civil-U#8-SERVICE BUILDING -10211</v>
      </c>
      <c r="C2208" s="53" t="str">
        <f t="shared" si="1673"/>
        <v>N.A.</v>
      </c>
      <c r="D2208" s="403" t="str">
        <f t="shared" si="1673"/>
        <v>-</v>
      </c>
      <c r="E2208" s="118">
        <f t="shared" si="1673"/>
        <v>0</v>
      </c>
      <c r="F2208" s="404">
        <f t="shared" si="1630"/>
        <v>5.51437E-4</v>
      </c>
      <c r="G2208" s="404">
        <f t="shared" si="1631"/>
        <v>0</v>
      </c>
      <c r="H2208" s="404">
        <f t="shared" si="1633"/>
        <v>5.51437E-4</v>
      </c>
      <c r="I2208" s="404">
        <f>'F4.2'!Z242</f>
        <v>0</v>
      </c>
      <c r="J2208" s="404">
        <f>'F4.2'!AY242</f>
        <v>0</v>
      </c>
      <c r="K2208" s="405"/>
      <c r="L2208" s="405"/>
      <c r="M2208" s="404">
        <f t="shared" si="1628"/>
        <v>0</v>
      </c>
      <c r="N2208" s="404">
        <f t="shared" si="1634"/>
        <v>5.51437E-4</v>
      </c>
    </row>
    <row r="2209" spans="1:14" hidden="1" outlineLevel="1">
      <c r="A2209" s="68">
        <f t="shared" ref="A2209:E2209" si="1674">A1816</f>
        <v>9</v>
      </c>
      <c r="B2209" s="123" t="str">
        <f t="shared" si="1674"/>
        <v>Asset Recived From Civil-U#8-Canteen -10233</v>
      </c>
      <c r="C2209" s="53" t="str">
        <f t="shared" si="1674"/>
        <v>N.A.</v>
      </c>
      <c r="D2209" s="403" t="str">
        <f t="shared" si="1674"/>
        <v>-</v>
      </c>
      <c r="E2209" s="118">
        <f t="shared" si="1674"/>
        <v>0</v>
      </c>
      <c r="F2209" s="404">
        <f t="shared" si="1630"/>
        <v>7.2491400000000001E-4</v>
      </c>
      <c r="G2209" s="404">
        <f t="shared" si="1631"/>
        <v>0</v>
      </c>
      <c r="H2209" s="404">
        <f t="shared" si="1633"/>
        <v>7.2491400000000001E-4</v>
      </c>
      <c r="I2209" s="404">
        <f>'F4.2'!Z243</f>
        <v>0</v>
      </c>
      <c r="J2209" s="404">
        <f>'F4.2'!AY243</f>
        <v>0</v>
      </c>
      <c r="K2209" s="405"/>
      <c r="L2209" s="405"/>
      <c r="M2209" s="404">
        <f t="shared" si="1628"/>
        <v>0</v>
      </c>
      <c r="N2209" s="404">
        <f t="shared" si="1634"/>
        <v>7.2491400000000001E-4</v>
      </c>
    </row>
    <row r="2210" spans="1:14" hidden="1" outlineLevel="1">
      <c r="A2210" s="68">
        <f t="shared" ref="A2210:E2210" si="1675">A1817</f>
        <v>10</v>
      </c>
      <c r="B2210" s="123" t="str">
        <f t="shared" si="1675"/>
        <v>Asset Recived From Civil-U#8-PARKING SHED -10233</v>
      </c>
      <c r="C2210" s="53" t="str">
        <f t="shared" si="1675"/>
        <v>N.A.</v>
      </c>
      <c r="D2210" s="403" t="str">
        <f t="shared" si="1675"/>
        <v>-</v>
      </c>
      <c r="E2210" s="118">
        <f t="shared" si="1675"/>
        <v>0</v>
      </c>
      <c r="F2210" s="404">
        <f t="shared" si="1630"/>
        <v>6.1109999999999996E-6</v>
      </c>
      <c r="G2210" s="404">
        <f t="shared" si="1631"/>
        <v>0</v>
      </c>
      <c r="H2210" s="404">
        <f t="shared" si="1633"/>
        <v>6.1109999999999996E-6</v>
      </c>
      <c r="I2210" s="404">
        <f>'F4.2'!Z244</f>
        <v>0</v>
      </c>
      <c r="J2210" s="404">
        <f>'F4.2'!AY244</f>
        <v>0</v>
      </c>
      <c r="K2210" s="405"/>
      <c r="L2210" s="405"/>
      <c r="M2210" s="404">
        <f t="shared" si="1628"/>
        <v>0</v>
      </c>
      <c r="N2210" s="404">
        <f t="shared" si="1634"/>
        <v>6.1109999999999996E-6</v>
      </c>
    </row>
    <row r="2211" spans="1:14" hidden="1" outlineLevel="1">
      <c r="A2211" s="68">
        <f t="shared" ref="A2211:E2211" si="1676">A1818</f>
        <v>11</v>
      </c>
      <c r="B2211" s="123" t="str">
        <f t="shared" si="1676"/>
        <v>Asset Recived From Civil-U#8-Time Security Building -10233</v>
      </c>
      <c r="C2211" s="53" t="str">
        <f t="shared" si="1676"/>
        <v>N.A.</v>
      </c>
      <c r="D2211" s="403" t="str">
        <f t="shared" si="1676"/>
        <v>-</v>
      </c>
      <c r="E2211" s="118">
        <f t="shared" si="1676"/>
        <v>0</v>
      </c>
      <c r="F2211" s="404">
        <f t="shared" si="1630"/>
        <v>3.595E-5</v>
      </c>
      <c r="G2211" s="404">
        <f t="shared" si="1631"/>
        <v>0</v>
      </c>
      <c r="H2211" s="404">
        <f t="shared" si="1633"/>
        <v>3.595E-5</v>
      </c>
      <c r="I2211" s="404">
        <f>'F4.2'!Z245</f>
        <v>0</v>
      </c>
      <c r="J2211" s="404">
        <f>'F4.2'!AY245</f>
        <v>0</v>
      </c>
      <c r="K2211" s="405"/>
      <c r="L2211" s="405"/>
      <c r="M2211" s="404">
        <f t="shared" si="1628"/>
        <v>0</v>
      </c>
      <c r="N2211" s="404">
        <f t="shared" si="1634"/>
        <v>3.595E-5</v>
      </c>
    </row>
    <row r="2212" spans="1:14" ht="30" hidden="1" outlineLevel="1">
      <c r="A2212" s="68">
        <f t="shared" ref="A2212:E2212" si="1677">A1819</f>
        <v>12</v>
      </c>
      <c r="B2212" s="123" t="str">
        <f t="shared" si="1677"/>
        <v>Asset Recived From Civil-U#8-Misc.Building/structure/Watchtower-10233</v>
      </c>
      <c r="C2212" s="53" t="str">
        <f t="shared" si="1677"/>
        <v>N.A.</v>
      </c>
      <c r="D2212" s="403" t="str">
        <f t="shared" si="1677"/>
        <v>-</v>
      </c>
      <c r="E2212" s="118">
        <f t="shared" si="1677"/>
        <v>0</v>
      </c>
      <c r="F2212" s="404">
        <f t="shared" si="1630"/>
        <v>1.7243E-4</v>
      </c>
      <c r="G2212" s="404">
        <f t="shared" si="1631"/>
        <v>0</v>
      </c>
      <c r="H2212" s="404">
        <f t="shared" si="1633"/>
        <v>1.7243E-4</v>
      </c>
      <c r="I2212" s="404">
        <f>'F4.2'!Z246</f>
        <v>0</v>
      </c>
      <c r="J2212" s="404">
        <f>'F4.2'!AY246</f>
        <v>0</v>
      </c>
      <c r="K2212" s="405"/>
      <c r="L2212" s="405"/>
      <c r="M2212" s="404">
        <f t="shared" si="1628"/>
        <v>0</v>
      </c>
      <c r="N2212" s="404">
        <f t="shared" si="1634"/>
        <v>1.7243E-4</v>
      </c>
    </row>
    <row r="2213" spans="1:14" ht="30" hidden="1" outlineLevel="1">
      <c r="A2213" s="68">
        <f t="shared" ref="A2213:E2213" si="1678">A1820</f>
        <v>13</v>
      </c>
      <c r="B2213" s="123" t="str">
        <f t="shared" si="1678"/>
        <v>Asset Recived From Civil-U#8-Boundry compound wall Mall-10233</v>
      </c>
      <c r="C2213" s="53" t="str">
        <f t="shared" si="1678"/>
        <v>N.A.</v>
      </c>
      <c r="D2213" s="403" t="str">
        <f t="shared" si="1678"/>
        <v>-</v>
      </c>
      <c r="E2213" s="118">
        <f t="shared" si="1678"/>
        <v>0</v>
      </c>
      <c r="F2213" s="404">
        <f t="shared" si="1630"/>
        <v>0.15765880700000001</v>
      </c>
      <c r="G2213" s="404">
        <f t="shared" si="1631"/>
        <v>0</v>
      </c>
      <c r="H2213" s="404">
        <f t="shared" si="1633"/>
        <v>0.15765880700000001</v>
      </c>
      <c r="I2213" s="404">
        <f>'F4.2'!Z247</f>
        <v>0</v>
      </c>
      <c r="J2213" s="404">
        <f>'F4.2'!AY247</f>
        <v>0</v>
      </c>
      <c r="K2213" s="405"/>
      <c r="L2213" s="405"/>
      <c r="M2213" s="404">
        <f t="shared" si="1628"/>
        <v>0</v>
      </c>
      <c r="N2213" s="404">
        <f t="shared" si="1634"/>
        <v>0.15765880700000001</v>
      </c>
    </row>
    <row r="2214" spans="1:14" hidden="1" outlineLevel="1">
      <c r="A2214" s="68">
        <f t="shared" ref="A2214:E2214" si="1679">A1821</f>
        <v>14</v>
      </c>
      <c r="B2214" s="123" t="str">
        <f t="shared" si="1679"/>
        <v>Asset Recived From Civil-U#8-Workshop civil work-10233</v>
      </c>
      <c r="C2214" s="53" t="str">
        <f t="shared" si="1679"/>
        <v>N.A.</v>
      </c>
      <c r="D2214" s="403" t="str">
        <f t="shared" si="1679"/>
        <v>-</v>
      </c>
      <c r="E2214" s="118">
        <f t="shared" si="1679"/>
        <v>0</v>
      </c>
      <c r="F2214" s="404">
        <f t="shared" si="1630"/>
        <v>4.1879999999999999E-5</v>
      </c>
      <c r="G2214" s="404">
        <f t="shared" si="1631"/>
        <v>0</v>
      </c>
      <c r="H2214" s="404">
        <f t="shared" si="1633"/>
        <v>4.1879999999999999E-5</v>
      </c>
      <c r="I2214" s="404">
        <f>'F4.2'!Z248</f>
        <v>0</v>
      </c>
      <c r="J2214" s="404">
        <f>'F4.2'!AY248</f>
        <v>0</v>
      </c>
      <c r="K2214" s="405"/>
      <c r="L2214" s="405"/>
      <c r="M2214" s="404">
        <f t="shared" si="1628"/>
        <v>0</v>
      </c>
      <c r="N2214" s="404">
        <f t="shared" si="1634"/>
        <v>4.1879999999999999E-5</v>
      </c>
    </row>
    <row r="2215" spans="1:14" ht="30" hidden="1" outlineLevel="1">
      <c r="A2215" s="68">
        <f t="shared" ref="A2215:E2215" si="1680">A1822</f>
        <v>15</v>
      </c>
      <c r="B2215" s="123" t="str">
        <f t="shared" si="1680"/>
        <v>Asset Recived From Civil-U#8-Interior Work for CEC-I Office-10233</v>
      </c>
      <c r="C2215" s="53" t="str">
        <f t="shared" si="1680"/>
        <v>N.A.</v>
      </c>
      <c r="D2215" s="403" t="str">
        <f t="shared" si="1680"/>
        <v>-</v>
      </c>
      <c r="E2215" s="118">
        <f t="shared" si="1680"/>
        <v>0</v>
      </c>
      <c r="F2215" s="404">
        <f t="shared" si="1630"/>
        <v>5.6437999999999997E-5</v>
      </c>
      <c r="G2215" s="404">
        <f t="shared" si="1631"/>
        <v>0</v>
      </c>
      <c r="H2215" s="404">
        <f t="shared" si="1633"/>
        <v>5.6437999999999997E-5</v>
      </c>
      <c r="I2215" s="404">
        <f>'F4.2'!Z249</f>
        <v>0</v>
      </c>
      <c r="J2215" s="404">
        <f>'F4.2'!AY249</f>
        <v>0</v>
      </c>
      <c r="K2215" s="405"/>
      <c r="L2215" s="405"/>
      <c r="M2215" s="404">
        <f t="shared" si="1628"/>
        <v>0</v>
      </c>
      <c r="N2215" s="404">
        <f t="shared" si="1634"/>
        <v>5.6437999999999997E-5</v>
      </c>
    </row>
    <row r="2216" spans="1:14" hidden="1" outlineLevel="1">
      <c r="A2216" s="68">
        <f t="shared" ref="A2216:E2216" si="1681">A1823</f>
        <v>16</v>
      </c>
      <c r="B2216" s="123" t="str">
        <f t="shared" si="1681"/>
        <v>Asset Recived From Civil-U#8-WTP-Raw water reservoir -10305</v>
      </c>
      <c r="C2216" s="53" t="str">
        <f t="shared" si="1681"/>
        <v>N.A.</v>
      </c>
      <c r="D2216" s="403" t="str">
        <f t="shared" si="1681"/>
        <v>-</v>
      </c>
      <c r="E2216" s="118">
        <f t="shared" si="1681"/>
        <v>0</v>
      </c>
      <c r="F2216" s="404">
        <f t="shared" si="1630"/>
        <v>1.224798E-3</v>
      </c>
      <c r="G2216" s="404">
        <f t="shared" si="1631"/>
        <v>0</v>
      </c>
      <c r="H2216" s="404">
        <f t="shared" si="1633"/>
        <v>1.224798E-3</v>
      </c>
      <c r="I2216" s="404">
        <f>'F4.2'!Z250</f>
        <v>0</v>
      </c>
      <c r="J2216" s="404">
        <f>'F4.2'!AY250</f>
        <v>0</v>
      </c>
      <c r="K2216" s="405"/>
      <c r="L2216" s="405"/>
      <c r="M2216" s="404">
        <f t="shared" si="1628"/>
        <v>0</v>
      </c>
      <c r="N2216" s="404">
        <f t="shared" si="1634"/>
        <v>1.224798E-3</v>
      </c>
    </row>
    <row r="2217" spans="1:14" hidden="1" outlineLevel="1">
      <c r="A2217" s="68">
        <f t="shared" ref="A2217:E2217" si="1682">A1824</f>
        <v>17</v>
      </c>
      <c r="B2217" s="123" t="str">
        <f t="shared" si="1682"/>
        <v>Asset Recived From Civil-U#8-WTP-Clarifier -10305</v>
      </c>
      <c r="C2217" s="53" t="str">
        <f t="shared" si="1682"/>
        <v>N.A.</v>
      </c>
      <c r="D2217" s="403" t="str">
        <f t="shared" si="1682"/>
        <v>-</v>
      </c>
      <c r="E2217" s="118">
        <f t="shared" si="1682"/>
        <v>0</v>
      </c>
      <c r="F2217" s="404">
        <f t="shared" si="1630"/>
        <v>1.1651750000000001E-3</v>
      </c>
      <c r="G2217" s="404">
        <f t="shared" si="1631"/>
        <v>0</v>
      </c>
      <c r="H2217" s="404">
        <f t="shared" si="1633"/>
        <v>1.1651750000000001E-3</v>
      </c>
      <c r="I2217" s="404">
        <f>'F4.2'!Z251</f>
        <v>0</v>
      </c>
      <c r="J2217" s="404">
        <f>'F4.2'!AY251</f>
        <v>0</v>
      </c>
      <c r="K2217" s="405"/>
      <c r="L2217" s="405"/>
      <c r="M2217" s="404">
        <f t="shared" si="1628"/>
        <v>0</v>
      </c>
      <c r="N2217" s="404">
        <f t="shared" si="1634"/>
        <v>1.1651750000000001E-3</v>
      </c>
    </row>
    <row r="2218" spans="1:14" ht="30" hidden="1" outlineLevel="1">
      <c r="A2218" s="68">
        <f t="shared" ref="A2218:E2218" si="1683">A1825</f>
        <v>18</v>
      </c>
      <c r="B2218" s="123" t="str">
        <f t="shared" si="1683"/>
        <v>Asset Recived From Civil-U#8-WTP-Clarifier Water Storage Tank-10305</v>
      </c>
      <c r="C2218" s="53" t="str">
        <f t="shared" si="1683"/>
        <v>N.A.</v>
      </c>
      <c r="D2218" s="403" t="str">
        <f t="shared" si="1683"/>
        <v>-</v>
      </c>
      <c r="E2218" s="118">
        <f t="shared" si="1683"/>
        <v>0</v>
      </c>
      <c r="F2218" s="404">
        <f t="shared" si="1630"/>
        <v>1.9514200000000001E-4</v>
      </c>
      <c r="G2218" s="404">
        <f t="shared" si="1631"/>
        <v>0</v>
      </c>
      <c r="H2218" s="404">
        <f t="shared" si="1633"/>
        <v>1.9514200000000001E-4</v>
      </c>
      <c r="I2218" s="404">
        <f>'F4.2'!Z252</f>
        <v>0</v>
      </c>
      <c r="J2218" s="404">
        <f>'F4.2'!AY252</f>
        <v>0</v>
      </c>
      <c r="K2218" s="405"/>
      <c r="L2218" s="405"/>
      <c r="M2218" s="404">
        <f t="shared" si="1628"/>
        <v>0</v>
      </c>
      <c r="N2218" s="404">
        <f t="shared" si="1634"/>
        <v>1.9514200000000001E-4</v>
      </c>
    </row>
    <row r="2219" spans="1:14" hidden="1" outlineLevel="1">
      <c r="A2219" s="68">
        <f t="shared" ref="A2219:E2219" si="1684">A1826</f>
        <v>19</v>
      </c>
      <c r="B2219" s="123" t="str">
        <f t="shared" si="1684"/>
        <v>Asset Recived From Civil-U#8-C.W. pump house &amp; forebay-10310</v>
      </c>
      <c r="C2219" s="53" t="str">
        <f t="shared" si="1684"/>
        <v>N.A.</v>
      </c>
      <c r="D2219" s="403" t="str">
        <f t="shared" si="1684"/>
        <v>-</v>
      </c>
      <c r="E2219" s="118">
        <f t="shared" si="1684"/>
        <v>0</v>
      </c>
      <c r="F2219" s="404">
        <f t="shared" si="1630"/>
        <v>5.2946099999999995E-4</v>
      </c>
      <c r="G2219" s="404">
        <f t="shared" si="1631"/>
        <v>0</v>
      </c>
      <c r="H2219" s="404">
        <f t="shared" si="1633"/>
        <v>5.2946099999999995E-4</v>
      </c>
      <c r="I2219" s="404">
        <f>'F4.2'!Z253</f>
        <v>0</v>
      </c>
      <c r="J2219" s="404">
        <f>'F4.2'!AY253</f>
        <v>0</v>
      </c>
      <c r="K2219" s="405"/>
      <c r="L2219" s="405"/>
      <c r="M2219" s="404">
        <f t="shared" si="1628"/>
        <v>0</v>
      </c>
      <c r="N2219" s="404">
        <f t="shared" si="1634"/>
        <v>5.2946099999999995E-4</v>
      </c>
    </row>
    <row r="2220" spans="1:14" ht="30" hidden="1" outlineLevel="1">
      <c r="A2220" s="68">
        <f t="shared" ref="A2220:E2220" si="1685">A1827</f>
        <v>20</v>
      </c>
      <c r="B2220" s="123" t="str">
        <f t="shared" si="1685"/>
        <v>Asset Recived From Civil-U#8-Construction of STP for Colony-10322</v>
      </c>
      <c r="C2220" s="53" t="str">
        <f t="shared" si="1685"/>
        <v>N.A.</v>
      </c>
      <c r="D2220" s="403" t="str">
        <f t="shared" si="1685"/>
        <v>-</v>
      </c>
      <c r="E2220" s="118">
        <f t="shared" si="1685"/>
        <v>0</v>
      </c>
      <c r="F2220" s="404">
        <f t="shared" si="1630"/>
        <v>1.79662E-4</v>
      </c>
      <c r="G2220" s="404">
        <f t="shared" si="1631"/>
        <v>0</v>
      </c>
      <c r="H2220" s="404">
        <f t="shared" si="1633"/>
        <v>1.79662E-4</v>
      </c>
      <c r="I2220" s="404">
        <f>'F4.2'!Z254</f>
        <v>0</v>
      </c>
      <c r="J2220" s="404">
        <f>'F4.2'!AY254</f>
        <v>0</v>
      </c>
      <c r="K2220" s="405"/>
      <c r="L2220" s="405"/>
      <c r="M2220" s="404">
        <f t="shared" si="1628"/>
        <v>0</v>
      </c>
      <c r="N2220" s="404">
        <f t="shared" si="1634"/>
        <v>1.79662E-4</v>
      </c>
    </row>
    <row r="2221" spans="1:14" hidden="1" outlineLevel="1">
      <c r="A2221" s="68">
        <f t="shared" ref="A2221:E2221" si="1686">A1828</f>
        <v>21</v>
      </c>
      <c r="B2221" s="123" t="str">
        <f t="shared" si="1686"/>
        <v>Asset Recived From Civil-U#8-Cooling Towers-10311</v>
      </c>
      <c r="C2221" s="53" t="str">
        <f t="shared" si="1686"/>
        <v>N.A.</v>
      </c>
      <c r="D2221" s="403" t="str">
        <f t="shared" si="1686"/>
        <v>-</v>
      </c>
      <c r="E2221" s="118">
        <f t="shared" si="1686"/>
        <v>0</v>
      </c>
      <c r="F2221" s="404">
        <f t="shared" si="1630"/>
        <v>0.37627639299999999</v>
      </c>
      <c r="G2221" s="404">
        <f t="shared" si="1631"/>
        <v>0</v>
      </c>
      <c r="H2221" s="404">
        <f t="shared" si="1633"/>
        <v>0.37627639299999999</v>
      </c>
      <c r="I2221" s="404">
        <f>'F4.2'!Z255</f>
        <v>0</v>
      </c>
      <c r="J2221" s="404">
        <f>'F4.2'!AY255</f>
        <v>0</v>
      </c>
      <c r="K2221" s="405"/>
      <c r="L2221" s="405"/>
      <c r="M2221" s="404">
        <f t="shared" si="1628"/>
        <v>0</v>
      </c>
      <c r="N2221" s="404">
        <f t="shared" si="1634"/>
        <v>0.37627639299999999</v>
      </c>
    </row>
    <row r="2222" spans="1:14" hidden="1" outlineLevel="1">
      <c r="A2222" s="68">
        <f t="shared" ref="A2222:E2222" si="1687">A1829</f>
        <v>22</v>
      </c>
      <c r="B2222" s="123" t="str">
        <f t="shared" si="1687"/>
        <v>Asset Recived From Civil-U#8-Railway sidings-10412</v>
      </c>
      <c r="C2222" s="53" t="str">
        <f t="shared" si="1687"/>
        <v>N.A.</v>
      </c>
      <c r="D2222" s="403" t="str">
        <f t="shared" si="1687"/>
        <v>-</v>
      </c>
      <c r="E2222" s="118">
        <f t="shared" si="1687"/>
        <v>0</v>
      </c>
      <c r="F2222" s="404">
        <f t="shared" si="1630"/>
        <v>0.13615478800000003</v>
      </c>
      <c r="G2222" s="404">
        <f t="shared" si="1631"/>
        <v>0</v>
      </c>
      <c r="H2222" s="404">
        <f t="shared" si="1633"/>
        <v>0.13615478800000003</v>
      </c>
      <c r="I2222" s="404">
        <f>'F4.2'!Z256</f>
        <v>0</v>
      </c>
      <c r="J2222" s="404">
        <f>'F4.2'!AY256</f>
        <v>0</v>
      </c>
      <c r="K2222" s="405"/>
      <c r="L2222" s="405"/>
      <c r="M2222" s="404">
        <f t="shared" si="1628"/>
        <v>0</v>
      </c>
      <c r="N2222" s="404">
        <f t="shared" si="1634"/>
        <v>0.13615478800000003</v>
      </c>
    </row>
    <row r="2223" spans="1:14" hidden="1" outlineLevel="1">
      <c r="A2223" s="68">
        <f t="shared" ref="A2223:E2223" si="1688">A1830</f>
        <v>23</v>
      </c>
      <c r="B2223" s="123" t="str">
        <f t="shared" si="1688"/>
        <v>Asset Recived From Civil-U#8-In plant Roads -10401</v>
      </c>
      <c r="C2223" s="53" t="str">
        <f t="shared" si="1688"/>
        <v>N.A.</v>
      </c>
      <c r="D2223" s="403" t="str">
        <f t="shared" si="1688"/>
        <v>-</v>
      </c>
      <c r="E2223" s="118">
        <f t="shared" si="1688"/>
        <v>0</v>
      </c>
      <c r="F2223" s="404">
        <f t="shared" si="1630"/>
        <v>9.1029900000000005E-4</v>
      </c>
      <c r="G2223" s="404">
        <f t="shared" si="1631"/>
        <v>0</v>
      </c>
      <c r="H2223" s="404">
        <f t="shared" si="1633"/>
        <v>9.1029900000000005E-4</v>
      </c>
      <c r="I2223" s="404">
        <f>'F4.2'!Z257</f>
        <v>0</v>
      </c>
      <c r="J2223" s="404">
        <f>'F4.2'!AY257</f>
        <v>0</v>
      </c>
      <c r="K2223" s="405"/>
      <c r="L2223" s="405"/>
      <c r="M2223" s="404">
        <f t="shared" si="1628"/>
        <v>0</v>
      </c>
      <c r="N2223" s="404">
        <f t="shared" si="1634"/>
        <v>9.1029900000000005E-4</v>
      </c>
    </row>
    <row r="2224" spans="1:14" hidden="1" outlineLevel="1">
      <c r="A2224" s="68">
        <f t="shared" ref="A2224:E2224" si="1689">A1831</f>
        <v>24</v>
      </c>
      <c r="B2224" s="123" t="str">
        <f t="shared" si="1689"/>
        <v>Asset Recived From Civil-U#8-Pipe Rack -10419</v>
      </c>
      <c r="C2224" s="53" t="str">
        <f t="shared" si="1689"/>
        <v>N.A.</v>
      </c>
      <c r="D2224" s="403" t="str">
        <f t="shared" si="1689"/>
        <v>-</v>
      </c>
      <c r="E2224" s="118">
        <f t="shared" si="1689"/>
        <v>0</v>
      </c>
      <c r="F2224" s="404">
        <f t="shared" si="1630"/>
        <v>4.1823400000000002E-4</v>
      </c>
      <c r="G2224" s="404">
        <f t="shared" si="1631"/>
        <v>0</v>
      </c>
      <c r="H2224" s="404">
        <f t="shared" si="1633"/>
        <v>4.1823400000000002E-4</v>
      </c>
      <c r="I2224" s="404">
        <f>'F4.2'!Z258</f>
        <v>0</v>
      </c>
      <c r="J2224" s="404">
        <f>'F4.2'!AY258</f>
        <v>0</v>
      </c>
      <c r="K2224" s="405"/>
      <c r="L2224" s="405"/>
      <c r="M2224" s="404">
        <f t="shared" si="1628"/>
        <v>0</v>
      </c>
      <c r="N2224" s="404">
        <f t="shared" si="1634"/>
        <v>4.1823400000000002E-4</v>
      </c>
    </row>
    <row r="2225" spans="1:14" hidden="1" outlineLevel="1">
      <c r="A2225" s="68">
        <f t="shared" ref="A2225:E2225" si="1690">A1832</f>
        <v>25</v>
      </c>
      <c r="B2225" s="123" t="str">
        <f t="shared" si="1690"/>
        <v>Asset Recived From Civil-U#8-Transformar yard area -10541</v>
      </c>
      <c r="C2225" s="53" t="str">
        <f t="shared" si="1690"/>
        <v>N.A.</v>
      </c>
      <c r="D2225" s="403" t="str">
        <f t="shared" si="1690"/>
        <v>-</v>
      </c>
      <c r="E2225" s="118">
        <f t="shared" si="1690"/>
        <v>0</v>
      </c>
      <c r="F2225" s="404">
        <f t="shared" si="1630"/>
        <v>5.31695E-4</v>
      </c>
      <c r="G2225" s="404">
        <f t="shared" si="1631"/>
        <v>0</v>
      </c>
      <c r="H2225" s="404">
        <f t="shared" si="1633"/>
        <v>5.31695E-4</v>
      </c>
      <c r="I2225" s="404">
        <f>'F4.2'!Z259</f>
        <v>0</v>
      </c>
      <c r="J2225" s="404">
        <f>'F4.2'!AY259</f>
        <v>0</v>
      </c>
      <c r="K2225" s="405"/>
      <c r="L2225" s="405"/>
      <c r="M2225" s="404">
        <f t="shared" si="1628"/>
        <v>0</v>
      </c>
      <c r="N2225" s="404">
        <f t="shared" si="1634"/>
        <v>5.31695E-4</v>
      </c>
    </row>
    <row r="2226" spans="1:14" ht="30" hidden="1" outlineLevel="1">
      <c r="A2226" s="68">
        <f t="shared" ref="A2226:E2226" si="1691">A1833</f>
        <v>26</v>
      </c>
      <c r="B2226" s="123" t="str">
        <f t="shared" si="1691"/>
        <v>Asset Recived From Civil-U#8-BA-Boiler and Auxilary foundation-10501</v>
      </c>
      <c r="C2226" s="53" t="str">
        <f t="shared" si="1691"/>
        <v>N.A.</v>
      </c>
      <c r="D2226" s="403" t="str">
        <f t="shared" si="1691"/>
        <v>-</v>
      </c>
      <c r="E2226" s="118">
        <f t="shared" si="1691"/>
        <v>0</v>
      </c>
      <c r="F2226" s="404">
        <f t="shared" si="1630"/>
        <v>6.1116199999999999E-3</v>
      </c>
      <c r="G2226" s="404">
        <f t="shared" si="1631"/>
        <v>0</v>
      </c>
      <c r="H2226" s="404">
        <f t="shared" si="1633"/>
        <v>6.1116199999999999E-3</v>
      </c>
      <c r="I2226" s="404">
        <f>'F4.2'!Z260</f>
        <v>0</v>
      </c>
      <c r="J2226" s="404">
        <f>'F4.2'!AY260</f>
        <v>0</v>
      </c>
      <c r="K2226" s="405"/>
      <c r="L2226" s="405"/>
      <c r="M2226" s="404">
        <f t="shared" si="1628"/>
        <v>0</v>
      </c>
      <c r="N2226" s="404">
        <f t="shared" si="1634"/>
        <v>6.1116199999999999E-3</v>
      </c>
    </row>
    <row r="2227" spans="1:14" hidden="1" outlineLevel="1">
      <c r="A2227" s="68">
        <f t="shared" ref="A2227:E2227" si="1692">A1834</f>
        <v>27</v>
      </c>
      <c r="B2227" s="123" t="str">
        <f t="shared" si="1692"/>
        <v>Asset Recived From Civil-U#8-BA-FD FAN FOUNDATIONS -10501</v>
      </c>
      <c r="C2227" s="53" t="str">
        <f t="shared" si="1692"/>
        <v>N.A.</v>
      </c>
      <c r="D2227" s="403" t="str">
        <f t="shared" si="1692"/>
        <v>-</v>
      </c>
      <c r="E2227" s="118">
        <f t="shared" si="1692"/>
        <v>0</v>
      </c>
      <c r="F2227" s="404">
        <f t="shared" si="1630"/>
        <v>1.11659E-4</v>
      </c>
      <c r="G2227" s="404">
        <f t="shared" si="1631"/>
        <v>0</v>
      </c>
      <c r="H2227" s="404">
        <f t="shared" si="1633"/>
        <v>1.11659E-4</v>
      </c>
      <c r="I2227" s="404">
        <f>'F4.2'!Z261</f>
        <v>0</v>
      </c>
      <c r="J2227" s="404">
        <f>'F4.2'!AY261</f>
        <v>0</v>
      </c>
      <c r="K2227" s="405"/>
      <c r="L2227" s="405"/>
      <c r="M2227" s="404">
        <f t="shared" si="1628"/>
        <v>0</v>
      </c>
      <c r="N2227" s="404">
        <f t="shared" si="1634"/>
        <v>1.11659E-4</v>
      </c>
    </row>
    <row r="2228" spans="1:14" hidden="1" outlineLevel="1">
      <c r="A2228" s="68">
        <f t="shared" ref="A2228:E2228" si="1693">A1835</f>
        <v>28</v>
      </c>
      <c r="B2228" s="123" t="str">
        <f t="shared" si="1693"/>
        <v>Asset Recived From Civil-U#8-BA-PA FAN FOUNDATION -10501</v>
      </c>
      <c r="C2228" s="53" t="str">
        <f t="shared" si="1693"/>
        <v>N.A.</v>
      </c>
      <c r="D2228" s="403" t="str">
        <f t="shared" si="1693"/>
        <v>-</v>
      </c>
      <c r="E2228" s="118">
        <f t="shared" si="1693"/>
        <v>0</v>
      </c>
      <c r="F2228" s="404">
        <f t="shared" si="1630"/>
        <v>1.11659E-4</v>
      </c>
      <c r="G2228" s="404">
        <f t="shared" si="1631"/>
        <v>0</v>
      </c>
      <c r="H2228" s="404">
        <f t="shared" si="1633"/>
        <v>1.11659E-4</v>
      </c>
      <c r="I2228" s="404">
        <f>'F4.2'!Z262</f>
        <v>0</v>
      </c>
      <c r="J2228" s="404">
        <f>'F4.2'!AY262</f>
        <v>0</v>
      </c>
      <c r="K2228" s="405"/>
      <c r="L2228" s="405"/>
      <c r="M2228" s="404">
        <f t="shared" si="1628"/>
        <v>0</v>
      </c>
      <c r="N2228" s="404">
        <f t="shared" si="1634"/>
        <v>1.11659E-4</v>
      </c>
    </row>
    <row r="2229" spans="1:14" hidden="1" outlineLevel="1">
      <c r="A2229" s="68">
        <f t="shared" ref="A2229:E2229" si="1694">A1836</f>
        <v>29</v>
      </c>
      <c r="B2229" s="123" t="str">
        <f t="shared" si="1694"/>
        <v>Asset Recived From Civil-U#8-BA-I.D. Fan foundation -10501</v>
      </c>
      <c r="C2229" s="53" t="str">
        <f t="shared" si="1694"/>
        <v>N.A.</v>
      </c>
      <c r="D2229" s="403" t="str">
        <f t="shared" si="1694"/>
        <v>-</v>
      </c>
      <c r="E2229" s="118">
        <f t="shared" si="1694"/>
        <v>0</v>
      </c>
      <c r="F2229" s="404">
        <f t="shared" si="1630"/>
        <v>2.23317E-4</v>
      </c>
      <c r="G2229" s="404">
        <f t="shared" si="1631"/>
        <v>0</v>
      </c>
      <c r="H2229" s="404">
        <f t="shared" si="1633"/>
        <v>2.23317E-4</v>
      </c>
      <c r="I2229" s="404">
        <f>'F4.2'!Z263</f>
        <v>0</v>
      </c>
      <c r="J2229" s="404">
        <f>'F4.2'!AY263</f>
        <v>0</v>
      </c>
      <c r="K2229" s="405"/>
      <c r="L2229" s="405"/>
      <c r="M2229" s="404">
        <f t="shared" si="1628"/>
        <v>0</v>
      </c>
      <c r="N2229" s="404">
        <f t="shared" si="1634"/>
        <v>2.23317E-4</v>
      </c>
    </row>
    <row r="2230" spans="1:14" hidden="1" outlineLevel="1">
      <c r="A2230" s="68">
        <f t="shared" ref="A2230:E2230" si="1695">A1837</f>
        <v>30</v>
      </c>
      <c r="B2230" s="123" t="str">
        <f t="shared" si="1695"/>
        <v>Asset Recived From Civil-U#8-BA-MILL FOUNDATION-10501</v>
      </c>
      <c r="C2230" s="53" t="str">
        <f t="shared" si="1695"/>
        <v>N.A.</v>
      </c>
      <c r="D2230" s="403" t="str">
        <f t="shared" si="1695"/>
        <v>-</v>
      </c>
      <c r="E2230" s="118">
        <f t="shared" si="1695"/>
        <v>0</v>
      </c>
      <c r="F2230" s="404">
        <f t="shared" si="1630"/>
        <v>1.98259E-4</v>
      </c>
      <c r="G2230" s="404">
        <f t="shared" si="1631"/>
        <v>0</v>
      </c>
      <c r="H2230" s="404">
        <f t="shared" si="1633"/>
        <v>1.98259E-4</v>
      </c>
      <c r="I2230" s="404">
        <f>'F4.2'!Z264</f>
        <v>0</v>
      </c>
      <c r="J2230" s="404">
        <f>'F4.2'!AY264</f>
        <v>0</v>
      </c>
      <c r="K2230" s="405"/>
      <c r="L2230" s="405"/>
      <c r="M2230" s="404">
        <f t="shared" si="1628"/>
        <v>0</v>
      </c>
      <c r="N2230" s="404">
        <f t="shared" si="1634"/>
        <v>1.98259E-4</v>
      </c>
    </row>
    <row r="2231" spans="1:14" ht="30" hidden="1" outlineLevel="1">
      <c r="A2231" s="68">
        <f t="shared" ref="A2231:E2231" si="1696">A1838</f>
        <v>31</v>
      </c>
      <c r="B2231" s="123" t="str">
        <f t="shared" si="1696"/>
        <v>Asset Recived From Civil-U#8-BA-BUNKER FOUNDATION &amp; STRUCTURE-10515</v>
      </c>
      <c r="C2231" s="53" t="str">
        <f t="shared" si="1696"/>
        <v>N.A.</v>
      </c>
      <c r="D2231" s="403" t="str">
        <f t="shared" si="1696"/>
        <v>-</v>
      </c>
      <c r="E2231" s="118">
        <f t="shared" si="1696"/>
        <v>0</v>
      </c>
      <c r="F2231" s="404">
        <f t="shared" si="1630"/>
        <v>1.392536E-3</v>
      </c>
      <c r="G2231" s="404">
        <f t="shared" si="1631"/>
        <v>0</v>
      </c>
      <c r="H2231" s="404">
        <f t="shared" si="1633"/>
        <v>1.392536E-3</v>
      </c>
      <c r="I2231" s="404">
        <f>'F4.2'!Z265</f>
        <v>0</v>
      </c>
      <c r="J2231" s="404">
        <f>'F4.2'!AY265</f>
        <v>0</v>
      </c>
      <c r="K2231" s="405"/>
      <c r="L2231" s="405"/>
      <c r="M2231" s="404">
        <f t="shared" ref="M2231:M2294" si="1697">SUM(J2231:L2231)</f>
        <v>0</v>
      </c>
      <c r="N2231" s="404">
        <f t="shared" si="1634"/>
        <v>1.392536E-3</v>
      </c>
    </row>
    <row r="2232" spans="1:14" hidden="1" outlineLevel="1">
      <c r="A2232" s="68">
        <f t="shared" ref="A2232:E2232" si="1698">A1839</f>
        <v>32</v>
      </c>
      <c r="B2232" s="123" t="str">
        <f t="shared" si="1698"/>
        <v>Asset Recived From Civil-U#8-ESP-10501</v>
      </c>
      <c r="C2232" s="53" t="str">
        <f t="shared" si="1698"/>
        <v>N.A.</v>
      </c>
      <c r="D2232" s="403" t="str">
        <f t="shared" si="1698"/>
        <v>-</v>
      </c>
      <c r="E2232" s="118">
        <f t="shared" si="1698"/>
        <v>0</v>
      </c>
      <c r="F2232" s="404">
        <f t="shared" ref="F2232:F2295" si="1699">F1839+I1839</f>
        <v>7.0722000000000005E-4</v>
      </c>
      <c r="G2232" s="404">
        <f t="shared" ref="G2232:G2295" si="1700">G1839+M1839</f>
        <v>0</v>
      </c>
      <c r="H2232" s="404">
        <f t="shared" si="1633"/>
        <v>7.0722000000000005E-4</v>
      </c>
      <c r="I2232" s="404">
        <f>'F4.2'!Z266</f>
        <v>0</v>
      </c>
      <c r="J2232" s="404">
        <f>'F4.2'!AY266</f>
        <v>0</v>
      </c>
      <c r="K2232" s="405"/>
      <c r="L2232" s="405"/>
      <c r="M2232" s="404">
        <f t="shared" si="1697"/>
        <v>0</v>
      </c>
      <c r="N2232" s="404">
        <f t="shared" si="1634"/>
        <v>7.0722000000000005E-4</v>
      </c>
    </row>
    <row r="2233" spans="1:14" hidden="1" outlineLevel="1">
      <c r="A2233" s="68">
        <f t="shared" ref="A2233:E2233" si="1701">A1840</f>
        <v>33</v>
      </c>
      <c r="B2233" s="123" t="str">
        <f t="shared" si="1701"/>
        <v>Asset Recived From Civil-U#8-ESP Control Room-10501</v>
      </c>
      <c r="C2233" s="53" t="str">
        <f t="shared" si="1701"/>
        <v>N.A.</v>
      </c>
      <c r="D2233" s="403" t="str">
        <f t="shared" si="1701"/>
        <v>-</v>
      </c>
      <c r="E2233" s="118">
        <f t="shared" si="1701"/>
        <v>0</v>
      </c>
      <c r="F2233" s="404">
        <f t="shared" si="1699"/>
        <v>4.2763499999999999E-4</v>
      </c>
      <c r="G2233" s="404">
        <f t="shared" si="1700"/>
        <v>0</v>
      </c>
      <c r="H2233" s="404">
        <f t="shared" ref="H2233:H2296" si="1702">F2233-G2233</f>
        <v>4.2763499999999999E-4</v>
      </c>
      <c r="I2233" s="404">
        <f>'F4.2'!Z267</f>
        <v>0</v>
      </c>
      <c r="J2233" s="404">
        <f>'F4.2'!AY267</f>
        <v>0</v>
      </c>
      <c r="K2233" s="405"/>
      <c r="L2233" s="405"/>
      <c r="M2233" s="404">
        <f t="shared" si="1697"/>
        <v>0</v>
      </c>
      <c r="N2233" s="404">
        <f t="shared" ref="N2233:N2296" si="1703">H2233+I2233-M2233</f>
        <v>4.2763499999999999E-4</v>
      </c>
    </row>
    <row r="2234" spans="1:14" hidden="1" outlineLevel="1">
      <c r="A2234" s="68">
        <f t="shared" ref="A2234:E2234" si="1704">A1841</f>
        <v>34</v>
      </c>
      <c r="B2234" s="123" t="str">
        <f t="shared" si="1704"/>
        <v>Asset Recived From Civil-U#8-RCC Chimney -10501</v>
      </c>
      <c r="C2234" s="53" t="str">
        <f t="shared" si="1704"/>
        <v>N.A.</v>
      </c>
      <c r="D2234" s="403" t="str">
        <f t="shared" si="1704"/>
        <v>-</v>
      </c>
      <c r="E2234" s="118">
        <f t="shared" si="1704"/>
        <v>0</v>
      </c>
      <c r="F2234" s="404">
        <f t="shared" si="1699"/>
        <v>4.612672E-3</v>
      </c>
      <c r="G2234" s="404">
        <f t="shared" si="1700"/>
        <v>0</v>
      </c>
      <c r="H2234" s="404">
        <f t="shared" si="1702"/>
        <v>4.612672E-3</v>
      </c>
      <c r="I2234" s="404">
        <f>'F4.2'!Z268</f>
        <v>0</v>
      </c>
      <c r="J2234" s="404">
        <f>'F4.2'!AY268</f>
        <v>0</v>
      </c>
      <c r="K2234" s="405"/>
      <c r="L2234" s="405"/>
      <c r="M2234" s="404">
        <f t="shared" si="1697"/>
        <v>0</v>
      </c>
      <c r="N2234" s="404">
        <f t="shared" si="1703"/>
        <v>4.612672E-3</v>
      </c>
    </row>
    <row r="2235" spans="1:14" ht="30" hidden="1" outlineLevel="1">
      <c r="A2235" s="68">
        <f t="shared" ref="A2235:E2235" si="1705">A1842</f>
        <v>35</v>
      </c>
      <c r="B2235" s="123" t="str">
        <f t="shared" si="1705"/>
        <v>Asset Recived From Civil-U#8-WTP-D.M.Plant equipment fdn. etc.-10509</v>
      </c>
      <c r="C2235" s="53" t="str">
        <f t="shared" si="1705"/>
        <v>N.A.</v>
      </c>
      <c r="D2235" s="403" t="str">
        <f t="shared" si="1705"/>
        <v>-</v>
      </c>
      <c r="E2235" s="118">
        <f t="shared" si="1705"/>
        <v>0</v>
      </c>
      <c r="F2235" s="404">
        <f t="shared" si="1699"/>
        <v>6.3898000000000004E-5</v>
      </c>
      <c r="G2235" s="404">
        <f t="shared" si="1700"/>
        <v>0</v>
      </c>
      <c r="H2235" s="404">
        <f t="shared" si="1702"/>
        <v>6.3898000000000004E-5</v>
      </c>
      <c r="I2235" s="404">
        <f>'F4.2'!Z269</f>
        <v>0</v>
      </c>
      <c r="J2235" s="404">
        <f>'F4.2'!AY269</f>
        <v>0</v>
      </c>
      <c r="K2235" s="405"/>
      <c r="L2235" s="405"/>
      <c r="M2235" s="404">
        <f t="shared" si="1697"/>
        <v>0</v>
      </c>
      <c r="N2235" s="404">
        <f t="shared" si="1703"/>
        <v>6.3898000000000004E-5</v>
      </c>
    </row>
    <row r="2236" spans="1:14" hidden="1" outlineLevel="1">
      <c r="A2236" s="68">
        <f t="shared" ref="A2236:E2236" si="1706">A1843</f>
        <v>36</v>
      </c>
      <c r="B2236" s="123" t="str">
        <f t="shared" si="1706"/>
        <v>Asset Recived From Civil-U#8-CHP-Wagon Tippler-10515</v>
      </c>
      <c r="C2236" s="53" t="str">
        <f t="shared" si="1706"/>
        <v>N.A.</v>
      </c>
      <c r="D2236" s="403" t="str">
        <f t="shared" si="1706"/>
        <v>-</v>
      </c>
      <c r="E2236" s="118">
        <f t="shared" si="1706"/>
        <v>0</v>
      </c>
      <c r="F2236" s="404">
        <f t="shared" si="1699"/>
        <v>9.4041100000000005E-4</v>
      </c>
      <c r="G2236" s="404">
        <f t="shared" si="1700"/>
        <v>0</v>
      </c>
      <c r="H2236" s="404">
        <f t="shared" si="1702"/>
        <v>9.4041100000000005E-4</v>
      </c>
      <c r="I2236" s="404">
        <f>'F4.2'!Z270</f>
        <v>0</v>
      </c>
      <c r="J2236" s="404">
        <f>'F4.2'!AY270</f>
        <v>0</v>
      </c>
      <c r="K2236" s="405"/>
      <c r="L2236" s="405"/>
      <c r="M2236" s="404">
        <f t="shared" si="1697"/>
        <v>0</v>
      </c>
      <c r="N2236" s="404">
        <f t="shared" si="1703"/>
        <v>9.4041100000000005E-4</v>
      </c>
    </row>
    <row r="2237" spans="1:14" hidden="1" outlineLevel="1">
      <c r="A2237" s="68">
        <f t="shared" ref="A2237:E2237" si="1707">A1844</f>
        <v>37</v>
      </c>
      <c r="B2237" s="123" t="str">
        <f t="shared" si="1707"/>
        <v>Asset Recived From Civil-U#8-CHP-Crusher House -10515</v>
      </c>
      <c r="C2237" s="53" t="str">
        <f t="shared" si="1707"/>
        <v>N.A.</v>
      </c>
      <c r="D2237" s="403" t="str">
        <f t="shared" si="1707"/>
        <v>-</v>
      </c>
      <c r="E2237" s="118">
        <f t="shared" si="1707"/>
        <v>0</v>
      </c>
      <c r="F2237" s="404">
        <f t="shared" si="1699"/>
        <v>7.4704199999999995E-4</v>
      </c>
      <c r="G2237" s="404">
        <f t="shared" si="1700"/>
        <v>0</v>
      </c>
      <c r="H2237" s="404">
        <f t="shared" si="1702"/>
        <v>7.4704199999999995E-4</v>
      </c>
      <c r="I2237" s="404">
        <f>'F4.2'!Z271</f>
        <v>0</v>
      </c>
      <c r="J2237" s="404">
        <f>'F4.2'!AY271</f>
        <v>0</v>
      </c>
      <c r="K2237" s="405"/>
      <c r="L2237" s="405"/>
      <c r="M2237" s="404">
        <f t="shared" si="1697"/>
        <v>0</v>
      </c>
      <c r="N2237" s="404">
        <f t="shared" si="1703"/>
        <v>7.4704199999999995E-4</v>
      </c>
    </row>
    <row r="2238" spans="1:14" hidden="1" outlineLevel="1">
      <c r="A2238" s="68">
        <f t="shared" ref="A2238:E2238" si="1708">A1845</f>
        <v>38</v>
      </c>
      <c r="B2238" s="123" t="str">
        <f t="shared" si="1708"/>
        <v>Asset Recived From Civil-U#8-CHP-Stacker Reclaimer -10515</v>
      </c>
      <c r="C2238" s="53" t="str">
        <f t="shared" si="1708"/>
        <v>N.A.</v>
      </c>
      <c r="D2238" s="403" t="str">
        <f t="shared" si="1708"/>
        <v>-</v>
      </c>
      <c r="E2238" s="118">
        <f t="shared" si="1708"/>
        <v>0</v>
      </c>
      <c r="F2238" s="404">
        <f t="shared" si="1699"/>
        <v>2.8485300000000001E-4</v>
      </c>
      <c r="G2238" s="404">
        <f t="shared" si="1700"/>
        <v>0</v>
      </c>
      <c r="H2238" s="404">
        <f t="shared" si="1702"/>
        <v>2.8485300000000001E-4</v>
      </c>
      <c r="I2238" s="404">
        <f>'F4.2'!Z272</f>
        <v>0</v>
      </c>
      <c r="J2238" s="404">
        <f>'F4.2'!AY272</f>
        <v>0</v>
      </c>
      <c r="K2238" s="405"/>
      <c r="L2238" s="405"/>
      <c r="M2238" s="404">
        <f t="shared" si="1697"/>
        <v>0</v>
      </c>
      <c r="N2238" s="404">
        <f t="shared" si="1703"/>
        <v>2.8485300000000001E-4</v>
      </c>
    </row>
    <row r="2239" spans="1:14" hidden="1" outlineLevel="1">
      <c r="A2239" s="68">
        <f t="shared" ref="A2239:E2239" si="1709">A1846</f>
        <v>39</v>
      </c>
      <c r="B2239" s="123" t="str">
        <f t="shared" si="1709"/>
        <v>Asset Recived From Civil-U#8-CHP-Stock Yard-10515</v>
      </c>
      <c r="C2239" s="53" t="str">
        <f t="shared" si="1709"/>
        <v>N.A.</v>
      </c>
      <c r="D2239" s="403" t="str">
        <f t="shared" si="1709"/>
        <v>-</v>
      </c>
      <c r="E2239" s="118">
        <f t="shared" si="1709"/>
        <v>0</v>
      </c>
      <c r="F2239" s="404">
        <f t="shared" si="1699"/>
        <v>1.5851400000000001E-4</v>
      </c>
      <c r="G2239" s="404">
        <f t="shared" si="1700"/>
        <v>0</v>
      </c>
      <c r="H2239" s="404">
        <f t="shared" si="1702"/>
        <v>1.5851400000000001E-4</v>
      </c>
      <c r="I2239" s="404">
        <f>'F4.2'!Z273</f>
        <v>0</v>
      </c>
      <c r="J2239" s="404">
        <f>'F4.2'!AY273</f>
        <v>0</v>
      </c>
      <c r="K2239" s="405"/>
      <c r="L2239" s="405"/>
      <c r="M2239" s="404">
        <f t="shared" si="1697"/>
        <v>0</v>
      </c>
      <c r="N2239" s="404">
        <f t="shared" si="1703"/>
        <v>1.5851400000000001E-4</v>
      </c>
    </row>
    <row r="2240" spans="1:14" ht="30" hidden="1" outlineLevel="1">
      <c r="A2240" s="68">
        <f t="shared" ref="A2240:E2240" si="1710">A1847</f>
        <v>40</v>
      </c>
      <c r="B2240" s="123" t="str">
        <f t="shared" si="1710"/>
        <v>Asset Recived From Civil-U#8-CHP-ConveyorPedetals&amp;TransferPoint-10515</v>
      </c>
      <c r="C2240" s="53" t="str">
        <f t="shared" si="1710"/>
        <v>N.A.</v>
      </c>
      <c r="D2240" s="403" t="str">
        <f t="shared" si="1710"/>
        <v>-</v>
      </c>
      <c r="E2240" s="118">
        <f t="shared" si="1710"/>
        <v>0</v>
      </c>
      <c r="F2240" s="404">
        <f t="shared" si="1699"/>
        <v>5.5407899999999996E-4</v>
      </c>
      <c r="G2240" s="404">
        <f t="shared" si="1700"/>
        <v>0</v>
      </c>
      <c r="H2240" s="404">
        <f t="shared" si="1702"/>
        <v>5.5407899999999996E-4</v>
      </c>
      <c r="I2240" s="404">
        <f>'F4.2'!Z274</f>
        <v>0</v>
      </c>
      <c r="J2240" s="404">
        <f>'F4.2'!AY274</f>
        <v>0</v>
      </c>
      <c r="K2240" s="405"/>
      <c r="L2240" s="405"/>
      <c r="M2240" s="404">
        <f t="shared" si="1697"/>
        <v>0</v>
      </c>
      <c r="N2240" s="404">
        <f t="shared" si="1703"/>
        <v>5.5407899999999996E-4</v>
      </c>
    </row>
    <row r="2241" spans="1:14" hidden="1" outlineLevel="1">
      <c r="A2241" s="68">
        <f t="shared" ref="A2241:E2241" si="1711">A1848</f>
        <v>41</v>
      </c>
      <c r="B2241" s="123" t="str">
        <f t="shared" si="1711"/>
        <v>Asset Recived From Civil-U#8-CHP-MCC ROOM -10515</v>
      </c>
      <c r="C2241" s="53" t="str">
        <f t="shared" si="1711"/>
        <v>N.A.</v>
      </c>
      <c r="D2241" s="403" t="str">
        <f t="shared" si="1711"/>
        <v>-</v>
      </c>
      <c r="E2241" s="118">
        <f t="shared" si="1711"/>
        <v>0</v>
      </c>
      <c r="F2241" s="404">
        <f t="shared" si="1699"/>
        <v>2.6945000000000002E-4</v>
      </c>
      <c r="G2241" s="404">
        <f t="shared" si="1700"/>
        <v>0</v>
      </c>
      <c r="H2241" s="404">
        <f t="shared" si="1702"/>
        <v>2.6945000000000002E-4</v>
      </c>
      <c r="I2241" s="404">
        <f>'F4.2'!Z275</f>
        <v>0</v>
      </c>
      <c r="J2241" s="404">
        <f>'F4.2'!AY275</f>
        <v>0</v>
      </c>
      <c r="K2241" s="405"/>
      <c r="L2241" s="405"/>
      <c r="M2241" s="404">
        <f t="shared" si="1697"/>
        <v>0</v>
      </c>
      <c r="N2241" s="404">
        <f t="shared" si="1703"/>
        <v>2.6945000000000002E-4</v>
      </c>
    </row>
    <row r="2242" spans="1:14" hidden="1" outlineLevel="1">
      <c r="A2242" s="68">
        <f t="shared" ref="A2242:E2242" si="1712">A1849</f>
        <v>42</v>
      </c>
      <c r="B2242" s="123" t="str">
        <f t="shared" si="1712"/>
        <v>Asset Recived From Civil-U#8-AHP-RCC Ash Silo -10501</v>
      </c>
      <c r="C2242" s="53" t="str">
        <f t="shared" si="1712"/>
        <v>N.A.</v>
      </c>
      <c r="D2242" s="403" t="str">
        <f t="shared" si="1712"/>
        <v>-</v>
      </c>
      <c r="E2242" s="118">
        <f t="shared" si="1712"/>
        <v>0</v>
      </c>
      <c r="F2242" s="404">
        <f t="shared" si="1699"/>
        <v>1.64229E-4</v>
      </c>
      <c r="G2242" s="404">
        <f t="shared" si="1700"/>
        <v>0</v>
      </c>
      <c r="H2242" s="404">
        <f t="shared" si="1702"/>
        <v>1.64229E-4</v>
      </c>
      <c r="I2242" s="404">
        <f>'F4.2'!Z276</f>
        <v>0</v>
      </c>
      <c r="J2242" s="404">
        <f>'F4.2'!AY276</f>
        <v>0</v>
      </c>
      <c r="K2242" s="405"/>
      <c r="L2242" s="405"/>
      <c r="M2242" s="404">
        <f t="shared" si="1697"/>
        <v>0</v>
      </c>
      <c r="N2242" s="404">
        <f t="shared" si="1703"/>
        <v>1.64229E-4</v>
      </c>
    </row>
    <row r="2243" spans="1:14" hidden="1" outlineLevel="1">
      <c r="A2243" s="68">
        <f t="shared" ref="A2243:E2243" si="1713">A1850</f>
        <v>43</v>
      </c>
      <c r="B2243" s="123" t="str">
        <f t="shared" si="1713"/>
        <v>Asset Recived From Civil-U#8-AHP-Staicase near Silo-10501</v>
      </c>
      <c r="C2243" s="53" t="str">
        <f t="shared" si="1713"/>
        <v>N.A.</v>
      </c>
      <c r="D2243" s="403" t="str">
        <f t="shared" si="1713"/>
        <v>-</v>
      </c>
      <c r="E2243" s="118">
        <f t="shared" si="1713"/>
        <v>0</v>
      </c>
      <c r="F2243" s="404">
        <f t="shared" si="1699"/>
        <v>1.7302000000000001E-5</v>
      </c>
      <c r="G2243" s="404">
        <f t="shared" si="1700"/>
        <v>0</v>
      </c>
      <c r="H2243" s="404">
        <f t="shared" si="1702"/>
        <v>1.7302000000000001E-5</v>
      </c>
      <c r="I2243" s="404">
        <f>'F4.2'!Z277</f>
        <v>0</v>
      </c>
      <c r="J2243" s="404">
        <f>'F4.2'!AY277</f>
        <v>0</v>
      </c>
      <c r="K2243" s="405"/>
      <c r="L2243" s="405"/>
      <c r="M2243" s="404">
        <f t="shared" si="1697"/>
        <v>0</v>
      </c>
      <c r="N2243" s="404">
        <f t="shared" si="1703"/>
        <v>1.7302000000000001E-5</v>
      </c>
    </row>
    <row r="2244" spans="1:14" hidden="1" outlineLevel="1">
      <c r="A2244" s="68">
        <f t="shared" ref="A2244:E2244" si="1714">A1851</f>
        <v>44</v>
      </c>
      <c r="B2244" s="123" t="str">
        <f t="shared" si="1714"/>
        <v>Asset Recived From Civil-U#8-AHP-Drain sump in Silo Area -10501</v>
      </c>
      <c r="C2244" s="53" t="str">
        <f t="shared" si="1714"/>
        <v>N.A.</v>
      </c>
      <c r="D2244" s="403" t="str">
        <f t="shared" si="1714"/>
        <v>-</v>
      </c>
      <c r="E2244" s="118">
        <f t="shared" si="1714"/>
        <v>0</v>
      </c>
      <c r="F2244" s="404">
        <f t="shared" si="1699"/>
        <v>8.551E-6</v>
      </c>
      <c r="G2244" s="404">
        <f t="shared" si="1700"/>
        <v>0</v>
      </c>
      <c r="H2244" s="404">
        <f t="shared" si="1702"/>
        <v>8.551E-6</v>
      </c>
      <c r="I2244" s="404">
        <f>'F4.2'!Z278</f>
        <v>0</v>
      </c>
      <c r="J2244" s="404">
        <f>'F4.2'!AY278</f>
        <v>0</v>
      </c>
      <c r="K2244" s="405"/>
      <c r="L2244" s="405"/>
      <c r="M2244" s="404">
        <f t="shared" si="1697"/>
        <v>0</v>
      </c>
      <c r="N2244" s="404">
        <f t="shared" si="1703"/>
        <v>8.551E-6</v>
      </c>
    </row>
    <row r="2245" spans="1:14" hidden="1" outlineLevel="1">
      <c r="A2245" s="68">
        <f t="shared" ref="A2245:E2245" si="1715">A1852</f>
        <v>45</v>
      </c>
      <c r="B2245" s="123" t="str">
        <f t="shared" si="1715"/>
        <v>Asset Recived From Civil-U#8-AHP-Slurry Mixing Tank Fdn.-10501</v>
      </c>
      <c r="C2245" s="53" t="str">
        <f t="shared" si="1715"/>
        <v>N.A.</v>
      </c>
      <c r="D2245" s="403" t="str">
        <f t="shared" si="1715"/>
        <v>-</v>
      </c>
      <c r="E2245" s="118">
        <f t="shared" si="1715"/>
        <v>0</v>
      </c>
      <c r="F2245" s="404">
        <f t="shared" si="1699"/>
        <v>1.6923E-5</v>
      </c>
      <c r="G2245" s="404">
        <f t="shared" si="1700"/>
        <v>0</v>
      </c>
      <c r="H2245" s="404">
        <f t="shared" si="1702"/>
        <v>1.6923E-5</v>
      </c>
      <c r="I2245" s="404">
        <f>'F4.2'!Z279</f>
        <v>0</v>
      </c>
      <c r="J2245" s="404">
        <f>'F4.2'!AY279</f>
        <v>0</v>
      </c>
      <c r="K2245" s="405"/>
      <c r="L2245" s="405"/>
      <c r="M2245" s="404">
        <f t="shared" si="1697"/>
        <v>0</v>
      </c>
      <c r="N2245" s="404">
        <f t="shared" si="1703"/>
        <v>1.6923E-5</v>
      </c>
    </row>
    <row r="2246" spans="1:14" hidden="1" outlineLevel="1">
      <c r="A2246" s="68">
        <f t="shared" ref="A2246:E2246" si="1716">A1853</f>
        <v>46</v>
      </c>
      <c r="B2246" s="123" t="str">
        <f t="shared" si="1716"/>
        <v>Asset Recived From Civil-U#8-AHP-HCSD PUMP HOUSE-10501</v>
      </c>
      <c r="C2246" s="53" t="str">
        <f t="shared" si="1716"/>
        <v>N.A.</v>
      </c>
      <c r="D2246" s="403" t="str">
        <f t="shared" si="1716"/>
        <v>-</v>
      </c>
      <c r="E2246" s="118">
        <f t="shared" si="1716"/>
        <v>0</v>
      </c>
      <c r="F2246" s="404">
        <f t="shared" si="1699"/>
        <v>5.8934000000000002E-5</v>
      </c>
      <c r="G2246" s="404">
        <f t="shared" si="1700"/>
        <v>0</v>
      </c>
      <c r="H2246" s="404">
        <f t="shared" si="1702"/>
        <v>5.8934000000000002E-5</v>
      </c>
      <c r="I2246" s="404">
        <f>'F4.2'!Z280</f>
        <v>0</v>
      </c>
      <c r="J2246" s="404">
        <f>'F4.2'!AY280</f>
        <v>0</v>
      </c>
      <c r="K2246" s="405"/>
      <c r="L2246" s="405"/>
      <c r="M2246" s="404">
        <f t="shared" si="1697"/>
        <v>0</v>
      </c>
      <c r="N2246" s="404">
        <f t="shared" si="1703"/>
        <v>5.8934000000000002E-5</v>
      </c>
    </row>
    <row r="2247" spans="1:14" hidden="1" outlineLevel="1">
      <c r="A2247" s="68">
        <f t="shared" ref="A2247:E2247" si="1717">A1854</f>
        <v>47</v>
      </c>
      <c r="B2247" s="123" t="str">
        <f t="shared" si="1717"/>
        <v>Asset Recived From Civil-U#8-AHP-Ash Slurry Pump House -10501</v>
      </c>
      <c r="C2247" s="53" t="str">
        <f t="shared" si="1717"/>
        <v>N.A.</v>
      </c>
      <c r="D2247" s="403" t="str">
        <f t="shared" si="1717"/>
        <v>-</v>
      </c>
      <c r="E2247" s="118">
        <f t="shared" si="1717"/>
        <v>0</v>
      </c>
      <c r="F2247" s="404">
        <f t="shared" si="1699"/>
        <v>1.4947300000000001E-4</v>
      </c>
      <c r="G2247" s="404">
        <f t="shared" si="1700"/>
        <v>0</v>
      </c>
      <c r="H2247" s="404">
        <f t="shared" si="1702"/>
        <v>1.4947300000000001E-4</v>
      </c>
      <c r="I2247" s="404">
        <f>'F4.2'!Z281</f>
        <v>0</v>
      </c>
      <c r="J2247" s="404">
        <f>'F4.2'!AY281</f>
        <v>0</v>
      </c>
      <c r="K2247" s="405"/>
      <c r="L2247" s="405"/>
      <c r="M2247" s="404">
        <f t="shared" si="1697"/>
        <v>0</v>
      </c>
      <c r="N2247" s="404">
        <f t="shared" si="1703"/>
        <v>1.4947300000000001E-4</v>
      </c>
    </row>
    <row r="2248" spans="1:14" hidden="1" outlineLevel="1">
      <c r="A2248" s="68">
        <f t="shared" ref="A2248:E2248" si="1718">A1855</f>
        <v>48</v>
      </c>
      <c r="B2248" s="123" t="str">
        <f t="shared" si="1718"/>
        <v>Asset Recived From Civil-U#8-AHP-Ash Slurry Sump-10501</v>
      </c>
      <c r="C2248" s="53" t="str">
        <f t="shared" si="1718"/>
        <v>N.A.</v>
      </c>
      <c r="D2248" s="403" t="str">
        <f t="shared" si="1718"/>
        <v>-</v>
      </c>
      <c r="E2248" s="118">
        <f t="shared" si="1718"/>
        <v>0</v>
      </c>
      <c r="F2248" s="404">
        <f t="shared" si="1699"/>
        <v>4.5158999999999999E-5</v>
      </c>
      <c r="G2248" s="404">
        <f t="shared" si="1700"/>
        <v>0</v>
      </c>
      <c r="H2248" s="404">
        <f t="shared" si="1702"/>
        <v>4.5158999999999999E-5</v>
      </c>
      <c r="I2248" s="404">
        <f>'F4.2'!Z282</f>
        <v>0</v>
      </c>
      <c r="J2248" s="404">
        <f>'F4.2'!AY282</f>
        <v>0</v>
      </c>
      <c r="K2248" s="405"/>
      <c r="L2248" s="405"/>
      <c r="M2248" s="404">
        <f t="shared" si="1697"/>
        <v>0</v>
      </c>
      <c r="N2248" s="404">
        <f t="shared" si="1703"/>
        <v>4.5158999999999999E-5</v>
      </c>
    </row>
    <row r="2249" spans="1:14" hidden="1" outlineLevel="1">
      <c r="A2249" s="68">
        <f t="shared" ref="A2249:E2249" si="1719">A1856</f>
        <v>49</v>
      </c>
      <c r="B2249" s="123" t="str">
        <f t="shared" si="1719"/>
        <v>Asset Recived From Civil-U#8-AHP-Ash Water Tank-10501</v>
      </c>
      <c r="C2249" s="53" t="str">
        <f t="shared" si="1719"/>
        <v>N.A.</v>
      </c>
      <c r="D2249" s="403" t="str">
        <f t="shared" si="1719"/>
        <v>-</v>
      </c>
      <c r="E2249" s="118">
        <f t="shared" si="1719"/>
        <v>0</v>
      </c>
      <c r="F2249" s="404">
        <f t="shared" si="1699"/>
        <v>3.4220000000000001E-5</v>
      </c>
      <c r="G2249" s="404">
        <f t="shared" si="1700"/>
        <v>0</v>
      </c>
      <c r="H2249" s="404">
        <f t="shared" si="1702"/>
        <v>3.4220000000000001E-5</v>
      </c>
      <c r="I2249" s="404">
        <f>'F4.2'!Z283</f>
        <v>0</v>
      </c>
      <c r="J2249" s="404">
        <f>'F4.2'!AY283</f>
        <v>0</v>
      </c>
      <c r="K2249" s="405"/>
      <c r="L2249" s="405"/>
      <c r="M2249" s="404">
        <f t="shared" si="1697"/>
        <v>0</v>
      </c>
      <c r="N2249" s="404">
        <f t="shared" si="1703"/>
        <v>3.4220000000000001E-5</v>
      </c>
    </row>
    <row r="2250" spans="1:14" hidden="1" outlineLevel="1">
      <c r="A2250" s="68">
        <f t="shared" ref="A2250:E2250" si="1720">A1857</f>
        <v>50</v>
      </c>
      <c r="B2250" s="123" t="str">
        <f t="shared" si="1720"/>
        <v>Asset Recived From Civil-U#8-AHP-Bottom Ash Hopper-10501</v>
      </c>
      <c r="C2250" s="53" t="str">
        <f t="shared" si="1720"/>
        <v>N.A.</v>
      </c>
      <c r="D2250" s="403" t="str">
        <f t="shared" si="1720"/>
        <v>-</v>
      </c>
      <c r="E2250" s="118">
        <f t="shared" si="1720"/>
        <v>0</v>
      </c>
      <c r="F2250" s="404">
        <f t="shared" si="1699"/>
        <v>4.409E-5</v>
      </c>
      <c r="G2250" s="404">
        <f t="shared" si="1700"/>
        <v>0</v>
      </c>
      <c r="H2250" s="404">
        <f t="shared" si="1702"/>
        <v>4.409E-5</v>
      </c>
      <c r="I2250" s="404">
        <f>'F4.2'!Z284</f>
        <v>0</v>
      </c>
      <c r="J2250" s="404">
        <f>'F4.2'!AY284</f>
        <v>0</v>
      </c>
      <c r="K2250" s="405"/>
      <c r="L2250" s="405"/>
      <c r="M2250" s="404">
        <f t="shared" si="1697"/>
        <v>0</v>
      </c>
      <c r="N2250" s="404">
        <f t="shared" si="1703"/>
        <v>4.409E-5</v>
      </c>
    </row>
    <row r="2251" spans="1:14" ht="30" hidden="1" outlineLevel="1">
      <c r="A2251" s="68">
        <f t="shared" ref="A2251:E2251" si="1721">A1858</f>
        <v>51</v>
      </c>
      <c r="B2251" s="123" t="str">
        <f t="shared" si="1721"/>
        <v>Asset Recived From Civil-U#8-AHP-Drain sump in BAH Area -10501</v>
      </c>
      <c r="C2251" s="53" t="str">
        <f t="shared" si="1721"/>
        <v>N.A.</v>
      </c>
      <c r="D2251" s="403" t="str">
        <f t="shared" si="1721"/>
        <v>-</v>
      </c>
      <c r="E2251" s="118">
        <f t="shared" si="1721"/>
        <v>0</v>
      </c>
      <c r="F2251" s="404">
        <f t="shared" si="1699"/>
        <v>8.5750000000000001E-6</v>
      </c>
      <c r="G2251" s="404">
        <f t="shared" si="1700"/>
        <v>0</v>
      </c>
      <c r="H2251" s="404">
        <f t="shared" si="1702"/>
        <v>8.5750000000000001E-6</v>
      </c>
      <c r="I2251" s="404">
        <f>'F4.2'!Z285</f>
        <v>0</v>
      </c>
      <c r="J2251" s="404">
        <f>'F4.2'!AY285</f>
        <v>0</v>
      </c>
      <c r="K2251" s="405"/>
      <c r="L2251" s="405"/>
      <c r="M2251" s="404">
        <f t="shared" si="1697"/>
        <v>0</v>
      </c>
      <c r="N2251" s="404">
        <f t="shared" si="1703"/>
        <v>8.5750000000000001E-6</v>
      </c>
    </row>
    <row r="2252" spans="1:14" ht="30" hidden="1" outlineLevel="1">
      <c r="A2252" s="68">
        <f t="shared" ref="A2252:E2252" si="1722">A1859</f>
        <v>52</v>
      </c>
      <c r="B2252" s="123" t="str">
        <f t="shared" si="1722"/>
        <v>Asset Recived From Civil-U#8-Ash Slurry Pipe Line AHP-Pedestals-10501</v>
      </c>
      <c r="C2252" s="53" t="str">
        <f t="shared" si="1722"/>
        <v>N.A.</v>
      </c>
      <c r="D2252" s="403" t="str">
        <f t="shared" si="1722"/>
        <v>-</v>
      </c>
      <c r="E2252" s="118">
        <f t="shared" si="1722"/>
        <v>0</v>
      </c>
      <c r="F2252" s="404">
        <f t="shared" si="1699"/>
        <v>1.38462E-4</v>
      </c>
      <c r="G2252" s="404">
        <f t="shared" si="1700"/>
        <v>0</v>
      </c>
      <c r="H2252" s="404">
        <f t="shared" si="1702"/>
        <v>1.38462E-4</v>
      </c>
      <c r="I2252" s="404">
        <f>'F4.2'!Z286</f>
        <v>0</v>
      </c>
      <c r="J2252" s="404">
        <f>'F4.2'!AY286</f>
        <v>0</v>
      </c>
      <c r="K2252" s="405"/>
      <c r="L2252" s="405"/>
      <c r="M2252" s="404">
        <f t="shared" si="1697"/>
        <v>0</v>
      </c>
      <c r="N2252" s="404">
        <f t="shared" si="1703"/>
        <v>1.38462E-4</v>
      </c>
    </row>
    <row r="2253" spans="1:14" ht="30" hidden="1" outlineLevel="1">
      <c r="A2253" s="68">
        <f t="shared" ref="A2253:E2253" si="1723">A1860</f>
        <v>53</v>
      </c>
      <c r="B2253" s="123" t="str">
        <f t="shared" si="1723"/>
        <v>Asset Recived From Civil-U#8-AHP-Buffer Hopper Foundation-10501</v>
      </c>
      <c r="C2253" s="53" t="str">
        <f t="shared" si="1723"/>
        <v>N.A.</v>
      </c>
      <c r="D2253" s="403" t="str">
        <f t="shared" si="1723"/>
        <v>-</v>
      </c>
      <c r="E2253" s="118">
        <f t="shared" si="1723"/>
        <v>0</v>
      </c>
      <c r="F2253" s="404">
        <f t="shared" si="1699"/>
        <v>3.5627999999999998E-5</v>
      </c>
      <c r="G2253" s="404">
        <f t="shared" si="1700"/>
        <v>0</v>
      </c>
      <c r="H2253" s="404">
        <f t="shared" si="1702"/>
        <v>3.5627999999999998E-5</v>
      </c>
      <c r="I2253" s="404">
        <f>'F4.2'!Z287</f>
        <v>0</v>
      </c>
      <c r="J2253" s="404">
        <f>'F4.2'!AY287</f>
        <v>0</v>
      </c>
      <c r="K2253" s="405"/>
      <c r="L2253" s="405"/>
      <c r="M2253" s="404">
        <f t="shared" si="1697"/>
        <v>0</v>
      </c>
      <c r="N2253" s="404">
        <f t="shared" si="1703"/>
        <v>3.5627999999999998E-5</v>
      </c>
    </row>
    <row r="2254" spans="1:14" ht="30" hidden="1" outlineLevel="1">
      <c r="A2254" s="68">
        <f t="shared" ref="A2254:E2254" si="1724">A1861</f>
        <v>54</v>
      </c>
      <c r="B2254" s="123" t="str">
        <f t="shared" si="1724"/>
        <v>Asset Recived From Civil-U#8-AHP-Mill reject hopper foundation-10501</v>
      </c>
      <c r="C2254" s="53" t="str">
        <f t="shared" si="1724"/>
        <v>N.A.</v>
      </c>
      <c r="D2254" s="403" t="str">
        <f t="shared" si="1724"/>
        <v>-</v>
      </c>
      <c r="E2254" s="118">
        <f t="shared" si="1724"/>
        <v>0</v>
      </c>
      <c r="F2254" s="404">
        <f t="shared" si="1699"/>
        <v>1.7813999999999999E-5</v>
      </c>
      <c r="G2254" s="404">
        <f t="shared" si="1700"/>
        <v>0</v>
      </c>
      <c r="H2254" s="404">
        <f t="shared" si="1702"/>
        <v>1.7813999999999999E-5</v>
      </c>
      <c r="I2254" s="404">
        <f>'F4.2'!Z288</f>
        <v>0</v>
      </c>
      <c r="J2254" s="404">
        <f>'F4.2'!AY288</f>
        <v>0</v>
      </c>
      <c r="K2254" s="405"/>
      <c r="L2254" s="405"/>
      <c r="M2254" s="404">
        <f t="shared" si="1697"/>
        <v>0</v>
      </c>
      <c r="N2254" s="404">
        <f t="shared" si="1703"/>
        <v>1.7813999999999999E-5</v>
      </c>
    </row>
    <row r="2255" spans="1:14" hidden="1" outlineLevel="1">
      <c r="A2255" s="68">
        <f t="shared" ref="A2255:E2255" si="1725">A1862</f>
        <v>55</v>
      </c>
      <c r="B2255" s="123" t="str">
        <f t="shared" si="1725"/>
        <v>Asset Recived From Civil-U#8-FHP-Fuel Oil pump house-10516</v>
      </c>
      <c r="C2255" s="53" t="str">
        <f t="shared" si="1725"/>
        <v>N.A.</v>
      </c>
      <c r="D2255" s="403" t="str">
        <f t="shared" si="1725"/>
        <v>-</v>
      </c>
      <c r="E2255" s="118">
        <f t="shared" si="1725"/>
        <v>0</v>
      </c>
      <c r="F2255" s="404">
        <f t="shared" si="1699"/>
        <v>6.5769099999999996E-4</v>
      </c>
      <c r="G2255" s="404">
        <f t="shared" si="1700"/>
        <v>0</v>
      </c>
      <c r="H2255" s="404">
        <f t="shared" si="1702"/>
        <v>6.5769099999999996E-4</v>
      </c>
      <c r="I2255" s="404">
        <f>'F4.2'!Z289</f>
        <v>0</v>
      </c>
      <c r="J2255" s="404">
        <f>'F4.2'!AY289</f>
        <v>0</v>
      </c>
      <c r="K2255" s="405"/>
      <c r="L2255" s="405"/>
      <c r="M2255" s="404">
        <f t="shared" si="1697"/>
        <v>0</v>
      </c>
      <c r="N2255" s="404">
        <f t="shared" si="1703"/>
        <v>6.5769099999999996E-4</v>
      </c>
    </row>
    <row r="2256" spans="1:14" hidden="1" outlineLevel="1">
      <c r="A2256" s="68">
        <f t="shared" ref="A2256:E2256" si="1726">A1863</f>
        <v>56</v>
      </c>
      <c r="B2256" s="123" t="str">
        <f t="shared" si="1726"/>
        <v>Asset Recived From Civil-U#8-FHP-DYKE AREA -10516</v>
      </c>
      <c r="C2256" s="53" t="str">
        <f t="shared" si="1726"/>
        <v>N.A.</v>
      </c>
      <c r="D2256" s="403" t="str">
        <f t="shared" si="1726"/>
        <v>-</v>
      </c>
      <c r="E2256" s="118">
        <f t="shared" si="1726"/>
        <v>0</v>
      </c>
      <c r="F2256" s="404">
        <f t="shared" si="1699"/>
        <v>1.9338999999999999E-5</v>
      </c>
      <c r="G2256" s="404">
        <f t="shared" si="1700"/>
        <v>0</v>
      </c>
      <c r="H2256" s="404">
        <f t="shared" si="1702"/>
        <v>1.9338999999999999E-5</v>
      </c>
      <c r="I2256" s="404">
        <f>'F4.2'!Z290</f>
        <v>0</v>
      </c>
      <c r="J2256" s="404">
        <f>'F4.2'!AY290</f>
        <v>0</v>
      </c>
      <c r="K2256" s="405"/>
      <c r="L2256" s="405"/>
      <c r="M2256" s="404">
        <f t="shared" si="1697"/>
        <v>0</v>
      </c>
      <c r="N2256" s="404">
        <f t="shared" si="1703"/>
        <v>1.9338999999999999E-5</v>
      </c>
    </row>
    <row r="2257" spans="1:14" hidden="1" outlineLevel="1">
      <c r="A2257" s="68">
        <f t="shared" ref="A2257:E2257" si="1727">A1864</f>
        <v>57</v>
      </c>
      <c r="B2257" s="123" t="str">
        <f t="shared" si="1727"/>
        <v>Asset Recived From Civil-U#8-Effulent Treatment Plant -10509</v>
      </c>
      <c r="C2257" s="53" t="str">
        <f t="shared" si="1727"/>
        <v>N.A.</v>
      </c>
      <c r="D2257" s="403" t="str">
        <f t="shared" si="1727"/>
        <v>-</v>
      </c>
      <c r="E2257" s="118">
        <f t="shared" si="1727"/>
        <v>0</v>
      </c>
      <c r="F2257" s="404">
        <f t="shared" si="1699"/>
        <v>1.4134799999999999E-4</v>
      </c>
      <c r="G2257" s="404">
        <f t="shared" si="1700"/>
        <v>0</v>
      </c>
      <c r="H2257" s="404">
        <f t="shared" si="1702"/>
        <v>1.4134799999999999E-4</v>
      </c>
      <c r="I2257" s="404">
        <f>'F4.2'!Z291</f>
        <v>0</v>
      </c>
      <c r="J2257" s="404">
        <f>'F4.2'!AY291</f>
        <v>0</v>
      </c>
      <c r="K2257" s="405"/>
      <c r="L2257" s="405"/>
      <c r="M2257" s="404">
        <f t="shared" si="1697"/>
        <v>0</v>
      </c>
      <c r="N2257" s="404">
        <f t="shared" si="1703"/>
        <v>1.4134799999999999E-4</v>
      </c>
    </row>
    <row r="2258" spans="1:14" hidden="1" outlineLevel="1">
      <c r="A2258" s="68">
        <f t="shared" ref="A2258:E2258" si="1728">A1865</f>
        <v>58</v>
      </c>
      <c r="B2258" s="123" t="str">
        <f t="shared" si="1728"/>
        <v>Asset Recived From Project-U#8-Boiler Pressure parts-10501</v>
      </c>
      <c r="C2258" s="53" t="str">
        <f t="shared" si="1728"/>
        <v>N.A.</v>
      </c>
      <c r="D2258" s="403" t="str">
        <f t="shared" si="1728"/>
        <v>-</v>
      </c>
      <c r="E2258" s="118">
        <f t="shared" si="1728"/>
        <v>0</v>
      </c>
      <c r="F2258" s="404">
        <f t="shared" si="1699"/>
        <v>6.5490000000000007E-2</v>
      </c>
      <c r="G2258" s="404">
        <f t="shared" si="1700"/>
        <v>0</v>
      </c>
      <c r="H2258" s="404">
        <f t="shared" si="1702"/>
        <v>6.5490000000000007E-2</v>
      </c>
      <c r="I2258" s="404">
        <f>'F4.2'!Z292</f>
        <v>0</v>
      </c>
      <c r="J2258" s="404">
        <f>'F4.2'!AY292</f>
        <v>0</v>
      </c>
      <c r="K2258" s="405"/>
      <c r="L2258" s="405"/>
      <c r="M2258" s="404">
        <f t="shared" si="1697"/>
        <v>0</v>
      </c>
      <c r="N2258" s="404">
        <f t="shared" si="1703"/>
        <v>6.5490000000000007E-2</v>
      </c>
    </row>
    <row r="2259" spans="1:14" ht="30" hidden="1" outlineLevel="1">
      <c r="A2259" s="68">
        <f t="shared" ref="A2259:E2259" si="1729">A1866</f>
        <v>59</v>
      </c>
      <c r="B2259" s="123" t="str">
        <f t="shared" si="1729"/>
        <v>Asset Recived From Project-U#8-Mandatory Spares from BHEL–Trichy</v>
      </c>
      <c r="C2259" s="53" t="str">
        <f t="shared" si="1729"/>
        <v>N.A.</v>
      </c>
      <c r="D2259" s="403" t="str">
        <f t="shared" si="1729"/>
        <v>-</v>
      </c>
      <c r="E2259" s="118">
        <f t="shared" si="1729"/>
        <v>0</v>
      </c>
      <c r="F2259" s="404">
        <f t="shared" si="1699"/>
        <v>7.4618999999999996E-3</v>
      </c>
      <c r="G2259" s="404">
        <f t="shared" si="1700"/>
        <v>0</v>
      </c>
      <c r="H2259" s="404">
        <f t="shared" si="1702"/>
        <v>7.4618999999999996E-3</v>
      </c>
      <c r="I2259" s="404">
        <f>'F4.2'!Z293</f>
        <v>0</v>
      </c>
      <c r="J2259" s="404">
        <f>'F4.2'!AY293</f>
        <v>0</v>
      </c>
      <c r="K2259" s="405"/>
      <c r="L2259" s="405"/>
      <c r="M2259" s="404">
        <f t="shared" si="1697"/>
        <v>0</v>
      </c>
      <c r="N2259" s="404">
        <f t="shared" si="1703"/>
        <v>7.4618999999999996E-3</v>
      </c>
    </row>
    <row r="2260" spans="1:14" ht="30" hidden="1" outlineLevel="1">
      <c r="A2260" s="68">
        <f t="shared" ref="A2260:E2260" si="1730">A1867</f>
        <v>60</v>
      </c>
      <c r="B2260" s="123" t="str">
        <f t="shared" si="1730"/>
        <v>Asset Recived From Civil-U#8-Coal mill reject trench at coal mill D&amp;E</v>
      </c>
      <c r="C2260" s="53" t="str">
        <f t="shared" si="1730"/>
        <v>N.A.</v>
      </c>
      <c r="D2260" s="403" t="str">
        <f t="shared" si="1730"/>
        <v>-</v>
      </c>
      <c r="E2260" s="118">
        <f t="shared" si="1730"/>
        <v>0</v>
      </c>
      <c r="F2260" s="404">
        <f t="shared" si="1699"/>
        <v>4.6610299000000001E-2</v>
      </c>
      <c r="G2260" s="404">
        <f t="shared" si="1700"/>
        <v>0</v>
      </c>
      <c r="H2260" s="404">
        <f t="shared" si="1702"/>
        <v>4.6610299000000001E-2</v>
      </c>
      <c r="I2260" s="404">
        <f>'F4.2'!Z294</f>
        <v>0</v>
      </c>
      <c r="J2260" s="404">
        <f>'F4.2'!AY294</f>
        <v>0</v>
      </c>
      <c r="K2260" s="405"/>
      <c r="L2260" s="405"/>
      <c r="M2260" s="404">
        <f t="shared" si="1697"/>
        <v>0</v>
      </c>
      <c r="N2260" s="404">
        <f t="shared" si="1703"/>
        <v>4.6610299000000001E-2</v>
      </c>
    </row>
    <row r="2261" spans="1:14" ht="30" hidden="1" outlineLevel="1">
      <c r="A2261" s="68">
        <f t="shared" ref="A2261:E2261" si="1731">A1868</f>
        <v>61</v>
      </c>
      <c r="B2261" s="123" t="str">
        <f t="shared" si="1731"/>
        <v>Asset Recived From Project-U#8-Canteen Equipments &amp; kitchen Utensils</v>
      </c>
      <c r="C2261" s="53" t="str">
        <f t="shared" si="1731"/>
        <v>N.A.</v>
      </c>
      <c r="D2261" s="403" t="str">
        <f t="shared" si="1731"/>
        <v>-</v>
      </c>
      <c r="E2261" s="118">
        <f t="shared" si="1731"/>
        <v>0</v>
      </c>
      <c r="F2261" s="404">
        <f t="shared" si="1699"/>
        <v>0.21887515400000002</v>
      </c>
      <c r="G2261" s="404">
        <f t="shared" si="1700"/>
        <v>0</v>
      </c>
      <c r="H2261" s="404">
        <f t="shared" si="1702"/>
        <v>0.21887515400000002</v>
      </c>
      <c r="I2261" s="404">
        <f>'F4.2'!Z295</f>
        <v>0</v>
      </c>
      <c r="J2261" s="404">
        <f>'F4.2'!AY295</f>
        <v>0</v>
      </c>
      <c r="K2261" s="405"/>
      <c r="L2261" s="405"/>
      <c r="M2261" s="404">
        <f t="shared" si="1697"/>
        <v>0</v>
      </c>
      <c r="N2261" s="404">
        <f t="shared" si="1703"/>
        <v>0.21887515400000002</v>
      </c>
    </row>
    <row r="2262" spans="1:14" ht="30" hidden="1" outlineLevel="1">
      <c r="A2262" s="68">
        <f t="shared" ref="A2262:E2262" si="1732">A1869</f>
        <v>62</v>
      </c>
      <c r="B2262" s="123" t="str">
        <f t="shared" si="1732"/>
        <v>Asset Recived From Project-U#8-Supply &amp; Erection of ACW system-10310</v>
      </c>
      <c r="C2262" s="53" t="str">
        <f t="shared" si="1732"/>
        <v>N.A.</v>
      </c>
      <c r="D2262" s="403" t="str">
        <f t="shared" si="1732"/>
        <v>-</v>
      </c>
      <c r="E2262" s="118">
        <f t="shared" si="1732"/>
        <v>0</v>
      </c>
      <c r="F2262" s="404">
        <f t="shared" si="1699"/>
        <v>8.3684199999999997E-4</v>
      </c>
      <c r="G2262" s="404">
        <f t="shared" si="1700"/>
        <v>0</v>
      </c>
      <c r="H2262" s="404">
        <f t="shared" si="1702"/>
        <v>8.3684199999999997E-4</v>
      </c>
      <c r="I2262" s="404">
        <f>'F4.2'!Z296</f>
        <v>0</v>
      </c>
      <c r="J2262" s="404">
        <f>'F4.2'!AY296</f>
        <v>0</v>
      </c>
      <c r="K2262" s="405"/>
      <c r="L2262" s="405"/>
      <c r="M2262" s="404">
        <f t="shared" si="1697"/>
        <v>0</v>
      </c>
      <c r="N2262" s="404">
        <f t="shared" si="1703"/>
        <v>8.3684199999999997E-4</v>
      </c>
    </row>
    <row r="2263" spans="1:14" ht="30" hidden="1" outlineLevel="1">
      <c r="A2263" s="68">
        <f t="shared" ref="A2263:E2263" si="1733">A1870</f>
        <v>63</v>
      </c>
      <c r="B2263" s="123" t="str">
        <f t="shared" si="1733"/>
        <v>Asset Recived From Project-U#8-SUPPLY &amp; ERECTION OF CCW SYSTEM-10310</v>
      </c>
      <c r="C2263" s="53" t="str">
        <f t="shared" si="1733"/>
        <v>N.A.</v>
      </c>
      <c r="D2263" s="403" t="str">
        <f t="shared" si="1733"/>
        <v>-</v>
      </c>
      <c r="E2263" s="118">
        <f t="shared" si="1733"/>
        <v>0</v>
      </c>
      <c r="F2263" s="404">
        <f t="shared" si="1699"/>
        <v>4.8560299999999999E-3</v>
      </c>
      <c r="G2263" s="404">
        <f t="shared" si="1700"/>
        <v>0</v>
      </c>
      <c r="H2263" s="404">
        <f t="shared" si="1702"/>
        <v>4.8560299999999999E-3</v>
      </c>
      <c r="I2263" s="404">
        <f>'F4.2'!Z297</f>
        <v>0</v>
      </c>
      <c r="J2263" s="404">
        <f>'F4.2'!AY297</f>
        <v>0</v>
      </c>
      <c r="K2263" s="405"/>
      <c r="L2263" s="405"/>
      <c r="M2263" s="404">
        <f t="shared" si="1697"/>
        <v>0</v>
      </c>
      <c r="N2263" s="404">
        <f t="shared" si="1703"/>
        <v>4.8560299999999999E-3</v>
      </c>
    </row>
    <row r="2264" spans="1:14" ht="30" hidden="1" outlineLevel="1">
      <c r="A2264" s="68">
        <f t="shared" ref="A2264:E2264" si="1734">A1871</f>
        <v>64</v>
      </c>
      <c r="B2264" s="123" t="str">
        <f t="shared" si="1734"/>
        <v>Asset Recived From Project-U#8-TG set &amp; its auxilleries-HP/LPFeedWate</v>
      </c>
      <c r="C2264" s="53" t="str">
        <f t="shared" si="1734"/>
        <v>N.A.</v>
      </c>
      <c r="D2264" s="403" t="str">
        <f t="shared" si="1734"/>
        <v>-</v>
      </c>
      <c r="E2264" s="118">
        <f t="shared" si="1734"/>
        <v>0</v>
      </c>
      <c r="F2264" s="404">
        <f t="shared" si="1699"/>
        <v>1.6841648000000001E-2</v>
      </c>
      <c r="G2264" s="404">
        <f t="shared" si="1700"/>
        <v>0</v>
      </c>
      <c r="H2264" s="404">
        <f t="shared" si="1702"/>
        <v>1.6841648000000001E-2</v>
      </c>
      <c r="I2264" s="404">
        <f>'F4.2'!Z298</f>
        <v>0</v>
      </c>
      <c r="J2264" s="404">
        <f>'F4.2'!AY298</f>
        <v>0</v>
      </c>
      <c r="K2264" s="405"/>
      <c r="L2264" s="405"/>
      <c r="M2264" s="404">
        <f t="shared" si="1697"/>
        <v>0</v>
      </c>
      <c r="N2264" s="404">
        <f t="shared" si="1703"/>
        <v>1.6841648000000001E-2</v>
      </c>
    </row>
    <row r="2265" spans="1:14" ht="30" hidden="1" outlineLevel="1">
      <c r="A2265" s="68">
        <f t="shared" ref="A2265:E2265" si="1735">A1872</f>
        <v>65</v>
      </c>
      <c r="B2265" s="123" t="str">
        <f t="shared" si="1735"/>
        <v>Asset Recived From Project-U#8-TG set and its auxilleries- Boilerfeed</v>
      </c>
      <c r="C2265" s="53" t="str">
        <f t="shared" si="1735"/>
        <v>N.A.</v>
      </c>
      <c r="D2265" s="403" t="str">
        <f t="shared" si="1735"/>
        <v>-</v>
      </c>
      <c r="E2265" s="118">
        <f t="shared" si="1735"/>
        <v>0</v>
      </c>
      <c r="F2265" s="404">
        <f t="shared" si="1699"/>
        <v>1.8479445000000001E-2</v>
      </c>
      <c r="G2265" s="404">
        <f t="shared" si="1700"/>
        <v>0</v>
      </c>
      <c r="H2265" s="404">
        <f t="shared" si="1702"/>
        <v>1.8479445000000001E-2</v>
      </c>
      <c r="I2265" s="404">
        <f>'F4.2'!Z299</f>
        <v>0</v>
      </c>
      <c r="J2265" s="404">
        <f>'F4.2'!AY299</f>
        <v>0</v>
      </c>
      <c r="K2265" s="405"/>
      <c r="L2265" s="405"/>
      <c r="M2265" s="404">
        <f t="shared" si="1697"/>
        <v>0</v>
      </c>
      <c r="N2265" s="404">
        <f t="shared" si="1703"/>
        <v>1.8479445000000001E-2</v>
      </c>
    </row>
    <row r="2266" spans="1:14" ht="30" hidden="1" outlineLevel="1">
      <c r="A2266" s="68">
        <f t="shared" ref="A2266:E2266" si="1736">A1873</f>
        <v>66</v>
      </c>
      <c r="B2266" s="123" t="str">
        <f t="shared" si="1736"/>
        <v>Asset Recived From Project-U#8-Air Conditioning-MandatorySpares-10576</v>
      </c>
      <c r="C2266" s="53" t="str">
        <f t="shared" si="1736"/>
        <v>N.A.</v>
      </c>
      <c r="D2266" s="403" t="str">
        <f t="shared" si="1736"/>
        <v>-</v>
      </c>
      <c r="E2266" s="118">
        <f t="shared" si="1736"/>
        <v>0</v>
      </c>
      <c r="F2266" s="404">
        <f t="shared" si="1699"/>
        <v>1.7255999999999999E-5</v>
      </c>
      <c r="G2266" s="404">
        <f t="shared" si="1700"/>
        <v>0</v>
      </c>
      <c r="H2266" s="404">
        <f t="shared" si="1702"/>
        <v>1.7255999999999999E-5</v>
      </c>
      <c r="I2266" s="404">
        <f>'F4.2'!Z300</f>
        <v>0</v>
      </c>
      <c r="J2266" s="404">
        <f>'F4.2'!AY300</f>
        <v>0</v>
      </c>
      <c r="K2266" s="405"/>
      <c r="L2266" s="405"/>
      <c r="M2266" s="404">
        <f t="shared" si="1697"/>
        <v>0</v>
      </c>
      <c r="N2266" s="404">
        <f t="shared" si="1703"/>
        <v>1.7255999999999999E-5</v>
      </c>
    </row>
    <row r="2267" spans="1:14" hidden="1" outlineLevel="1">
      <c r="A2267" s="68">
        <f t="shared" ref="A2267:E2267" si="1737">A1874</f>
        <v>67</v>
      </c>
      <c r="B2267" s="123" t="str">
        <f t="shared" si="1737"/>
        <v>Asset Recived From Project-U#8-Air Conditioning system-10576</v>
      </c>
      <c r="C2267" s="53" t="str">
        <f t="shared" si="1737"/>
        <v>N.A.</v>
      </c>
      <c r="D2267" s="403" t="str">
        <f t="shared" si="1737"/>
        <v>-</v>
      </c>
      <c r="E2267" s="118">
        <f t="shared" si="1737"/>
        <v>0</v>
      </c>
      <c r="F2267" s="404">
        <f t="shared" si="1699"/>
        <v>1.344619E-3</v>
      </c>
      <c r="G2267" s="404">
        <f t="shared" si="1700"/>
        <v>0</v>
      </c>
      <c r="H2267" s="404">
        <f t="shared" si="1702"/>
        <v>1.344619E-3</v>
      </c>
      <c r="I2267" s="404">
        <f>'F4.2'!Z301</f>
        <v>0</v>
      </c>
      <c r="J2267" s="404">
        <f>'F4.2'!AY301</f>
        <v>0</v>
      </c>
      <c r="K2267" s="405"/>
      <c r="L2267" s="405"/>
      <c r="M2267" s="404">
        <f t="shared" si="1697"/>
        <v>0</v>
      </c>
      <c r="N2267" s="404">
        <f t="shared" si="1703"/>
        <v>1.344619E-3</v>
      </c>
    </row>
    <row r="2268" spans="1:14" ht="30" hidden="1" outlineLevel="1">
      <c r="A2268" s="68">
        <f t="shared" ref="A2268:E2268" si="1738">A1875</f>
        <v>68</v>
      </c>
      <c r="B2268" s="123" t="str">
        <f t="shared" si="1738"/>
        <v>Asset Recived From Project-U#8-AHP-FLY ASH &amp; HCSD-SYSTEM-10501</v>
      </c>
      <c r="C2268" s="53" t="str">
        <f t="shared" si="1738"/>
        <v>N.A.</v>
      </c>
      <c r="D2268" s="403" t="str">
        <f t="shared" si="1738"/>
        <v>-</v>
      </c>
      <c r="E2268" s="118">
        <f t="shared" si="1738"/>
        <v>0</v>
      </c>
      <c r="F2268" s="404">
        <f t="shared" si="1699"/>
        <v>2.1652109999999998E-3</v>
      </c>
      <c r="G2268" s="404">
        <f t="shared" si="1700"/>
        <v>0</v>
      </c>
      <c r="H2268" s="404">
        <f t="shared" si="1702"/>
        <v>2.1652109999999998E-3</v>
      </c>
      <c r="I2268" s="404">
        <f>'F4.2'!Z302</f>
        <v>0</v>
      </c>
      <c r="J2268" s="404">
        <f>'F4.2'!AY302</f>
        <v>0</v>
      </c>
      <c r="K2268" s="405"/>
      <c r="L2268" s="405"/>
      <c r="M2268" s="404">
        <f t="shared" si="1697"/>
        <v>0</v>
      </c>
      <c r="N2268" s="404">
        <f t="shared" si="1703"/>
        <v>2.1652109999999998E-3</v>
      </c>
    </row>
    <row r="2269" spans="1:14" ht="30" hidden="1" outlineLevel="1">
      <c r="A2269" s="68">
        <f t="shared" ref="A2269:E2269" si="1739">A1876</f>
        <v>69</v>
      </c>
      <c r="B2269" s="123" t="str">
        <f t="shared" si="1739"/>
        <v>Asset Recived From Project-U#8-AHP-FLYASH&amp;HCSD-SYSTEMBOUGHT OUT-10501</v>
      </c>
      <c r="C2269" s="53" t="str">
        <f t="shared" si="1739"/>
        <v>N.A.</v>
      </c>
      <c r="D2269" s="403" t="str">
        <f t="shared" si="1739"/>
        <v>-</v>
      </c>
      <c r="E2269" s="118">
        <f t="shared" si="1739"/>
        <v>0</v>
      </c>
      <c r="F2269" s="404">
        <f t="shared" si="1699"/>
        <v>7.0969070000000004E-3</v>
      </c>
      <c r="G2269" s="404">
        <f t="shared" si="1700"/>
        <v>0</v>
      </c>
      <c r="H2269" s="404">
        <f t="shared" si="1702"/>
        <v>7.0969070000000004E-3</v>
      </c>
      <c r="I2269" s="404">
        <f>'F4.2'!Z303</f>
        <v>0</v>
      </c>
      <c r="J2269" s="404">
        <f>'F4.2'!AY303</f>
        <v>0</v>
      </c>
      <c r="K2269" s="405"/>
      <c r="L2269" s="405"/>
      <c r="M2269" s="404">
        <f t="shared" si="1697"/>
        <v>0</v>
      </c>
      <c r="N2269" s="404">
        <f t="shared" si="1703"/>
        <v>7.0969070000000004E-3</v>
      </c>
    </row>
    <row r="2270" spans="1:14" ht="30" hidden="1" outlineLevel="1">
      <c r="A2270" s="68">
        <f t="shared" ref="A2270:E2270" si="1740">A1877</f>
        <v>70</v>
      </c>
      <c r="B2270" s="123" t="str">
        <f t="shared" si="1740"/>
        <v>Asset Recived From Project-U#8-AHP-BOTTOM ASH SYSTEM-10501</v>
      </c>
      <c r="C2270" s="53" t="str">
        <f t="shared" si="1740"/>
        <v>N.A.</v>
      </c>
      <c r="D2270" s="403" t="str">
        <f t="shared" si="1740"/>
        <v>-</v>
      </c>
      <c r="E2270" s="118">
        <f t="shared" si="1740"/>
        <v>0</v>
      </c>
      <c r="F2270" s="404">
        <f t="shared" si="1699"/>
        <v>1.2125858999999999E-2</v>
      </c>
      <c r="G2270" s="404">
        <f t="shared" si="1700"/>
        <v>0</v>
      </c>
      <c r="H2270" s="404">
        <f t="shared" si="1702"/>
        <v>1.2125858999999999E-2</v>
      </c>
      <c r="I2270" s="404">
        <f>'F4.2'!Z304</f>
        <v>0</v>
      </c>
      <c r="J2270" s="404">
        <f>'F4.2'!AY304</f>
        <v>0</v>
      </c>
      <c r="K2270" s="405"/>
      <c r="L2270" s="405"/>
      <c r="M2270" s="404">
        <f t="shared" si="1697"/>
        <v>0</v>
      </c>
      <c r="N2270" s="404">
        <f t="shared" si="1703"/>
        <v>1.2125858999999999E-2</v>
      </c>
    </row>
    <row r="2271" spans="1:14" hidden="1" outlineLevel="1">
      <c r="A2271" s="68">
        <f t="shared" ref="A2271:E2271" si="1741">A1878</f>
        <v>71</v>
      </c>
      <c r="B2271" s="123" t="str">
        <f t="shared" si="1741"/>
        <v>Asset Recived From Project-U#8-AHP-ELECTRICAL C &amp; I-10501</v>
      </c>
      <c r="C2271" s="53" t="str">
        <f t="shared" si="1741"/>
        <v>N.A.</v>
      </c>
      <c r="D2271" s="403" t="str">
        <f t="shared" si="1741"/>
        <v>-</v>
      </c>
      <c r="E2271" s="118">
        <f t="shared" si="1741"/>
        <v>0</v>
      </c>
      <c r="F2271" s="404">
        <f t="shared" si="1699"/>
        <v>4.0530039999999998E-3</v>
      </c>
      <c r="G2271" s="404">
        <f t="shared" si="1700"/>
        <v>0</v>
      </c>
      <c r="H2271" s="404">
        <f t="shared" si="1702"/>
        <v>4.0530039999999998E-3</v>
      </c>
      <c r="I2271" s="404">
        <f>'F4.2'!Z305</f>
        <v>0</v>
      </c>
      <c r="J2271" s="404">
        <f>'F4.2'!AY305</f>
        <v>0</v>
      </c>
      <c r="K2271" s="405"/>
      <c r="L2271" s="405"/>
      <c r="M2271" s="404">
        <f t="shared" si="1697"/>
        <v>0</v>
      </c>
      <c r="N2271" s="404">
        <f t="shared" si="1703"/>
        <v>4.0530039999999998E-3</v>
      </c>
    </row>
    <row r="2272" spans="1:14" hidden="1" outlineLevel="1">
      <c r="A2272" s="68">
        <f t="shared" ref="A2272:E2272" si="1742">A1879</f>
        <v>72</v>
      </c>
      <c r="B2272" s="123" t="str">
        <f t="shared" si="1742"/>
        <v>Asset Recived From Project-U#8-AHP-GEHO PUMP-10501</v>
      </c>
      <c r="C2272" s="53" t="str">
        <f t="shared" si="1742"/>
        <v>N.A.</v>
      </c>
      <c r="D2272" s="403" t="str">
        <f t="shared" si="1742"/>
        <v>-</v>
      </c>
      <c r="E2272" s="118">
        <f t="shared" si="1742"/>
        <v>0</v>
      </c>
      <c r="F2272" s="404">
        <f t="shared" si="1699"/>
        <v>9.5127619999999993E-3</v>
      </c>
      <c r="G2272" s="404">
        <f t="shared" si="1700"/>
        <v>0</v>
      </c>
      <c r="H2272" s="404">
        <f t="shared" si="1702"/>
        <v>9.5127619999999993E-3</v>
      </c>
      <c r="I2272" s="404">
        <f>'F4.2'!Z306</f>
        <v>0</v>
      </c>
      <c r="J2272" s="404">
        <f>'F4.2'!AY306</f>
        <v>0</v>
      </c>
      <c r="K2272" s="405"/>
      <c r="L2272" s="405"/>
      <c r="M2272" s="404">
        <f t="shared" si="1697"/>
        <v>0</v>
      </c>
      <c r="N2272" s="404">
        <f t="shared" si="1703"/>
        <v>9.5127619999999993E-3</v>
      </c>
    </row>
    <row r="2273" spans="1:14" ht="30" hidden="1" outlineLevel="1">
      <c r="A2273" s="68">
        <f t="shared" ref="A2273:E2273" si="1743">A1880</f>
        <v>73</v>
      </c>
      <c r="B2273" s="123" t="str">
        <f t="shared" si="1743"/>
        <v>Asset Recived FromProject-U#8-Boiler&amp;Aux -Power Cycle Piping-10501</v>
      </c>
      <c r="C2273" s="53" t="str">
        <f t="shared" si="1743"/>
        <v>N.A.</v>
      </c>
      <c r="D2273" s="403" t="str">
        <f t="shared" si="1743"/>
        <v>-</v>
      </c>
      <c r="E2273" s="118">
        <f t="shared" si="1743"/>
        <v>0</v>
      </c>
      <c r="F2273" s="404">
        <f t="shared" si="1699"/>
        <v>4.1004594999999998E-2</v>
      </c>
      <c r="G2273" s="404">
        <f t="shared" si="1700"/>
        <v>0</v>
      </c>
      <c r="H2273" s="404">
        <f t="shared" si="1702"/>
        <v>4.1004594999999998E-2</v>
      </c>
      <c r="I2273" s="404">
        <f>'F4.2'!Z307</f>
        <v>0</v>
      </c>
      <c r="J2273" s="404">
        <f>'F4.2'!AY307</f>
        <v>0</v>
      </c>
      <c r="K2273" s="405"/>
      <c r="L2273" s="405"/>
      <c r="M2273" s="404">
        <f t="shared" si="1697"/>
        <v>0</v>
      </c>
      <c r="N2273" s="404">
        <f t="shared" si="1703"/>
        <v>4.1004594999999998E-2</v>
      </c>
    </row>
    <row r="2274" spans="1:14" ht="30" hidden="1" outlineLevel="1">
      <c r="A2274" s="68">
        <f t="shared" ref="A2274:E2274" si="1744">A1881</f>
        <v>74</v>
      </c>
      <c r="B2274" s="123" t="str">
        <f t="shared" si="1744"/>
        <v>Asset Recived From Project-U#8-Boiler&amp;Aux-SUIT BLOWER &amp; PIPING-10501</v>
      </c>
      <c r="C2274" s="53" t="str">
        <f t="shared" si="1744"/>
        <v>N.A.</v>
      </c>
      <c r="D2274" s="403" t="str">
        <f t="shared" si="1744"/>
        <v>-</v>
      </c>
      <c r="E2274" s="118">
        <f t="shared" si="1744"/>
        <v>0</v>
      </c>
      <c r="F2274" s="404">
        <f t="shared" si="1699"/>
        <v>8.3837327000000003E-2</v>
      </c>
      <c r="G2274" s="404">
        <f t="shared" si="1700"/>
        <v>0</v>
      </c>
      <c r="H2274" s="404">
        <f t="shared" si="1702"/>
        <v>8.3837327000000003E-2</v>
      </c>
      <c r="I2274" s="404">
        <f>'F4.2'!Z308</f>
        <v>0</v>
      </c>
      <c r="J2274" s="404">
        <f>'F4.2'!AY308</f>
        <v>0</v>
      </c>
      <c r="K2274" s="405"/>
      <c r="L2274" s="405"/>
      <c r="M2274" s="404">
        <f t="shared" si="1697"/>
        <v>0</v>
      </c>
      <c r="N2274" s="404">
        <f t="shared" si="1703"/>
        <v>8.3837327000000003E-2</v>
      </c>
    </row>
    <row r="2275" spans="1:14" ht="30" hidden="1" outlineLevel="1">
      <c r="A2275" s="68">
        <f t="shared" ref="A2275:E2275" si="1745">A1882</f>
        <v>75</v>
      </c>
      <c r="B2275" s="123" t="str">
        <f t="shared" si="1745"/>
        <v>Asset Recived From Project-U#8-Boiler &amp; Auxillaries - PA FAN-10501</v>
      </c>
      <c r="C2275" s="53" t="str">
        <f t="shared" si="1745"/>
        <v>N.A.</v>
      </c>
      <c r="D2275" s="403" t="str">
        <f t="shared" si="1745"/>
        <v>-</v>
      </c>
      <c r="E2275" s="118">
        <f t="shared" si="1745"/>
        <v>0</v>
      </c>
      <c r="F2275" s="404">
        <f t="shared" si="1699"/>
        <v>1.022551E-3</v>
      </c>
      <c r="G2275" s="404">
        <f t="shared" si="1700"/>
        <v>0</v>
      </c>
      <c r="H2275" s="404">
        <f t="shared" si="1702"/>
        <v>1.022551E-3</v>
      </c>
      <c r="I2275" s="404">
        <f>'F4.2'!Z309</f>
        <v>0</v>
      </c>
      <c r="J2275" s="404">
        <f>'F4.2'!AY309</f>
        <v>0</v>
      </c>
      <c r="K2275" s="405"/>
      <c r="L2275" s="405"/>
      <c r="M2275" s="404">
        <f t="shared" si="1697"/>
        <v>0</v>
      </c>
      <c r="N2275" s="404">
        <f t="shared" si="1703"/>
        <v>1.022551E-3</v>
      </c>
    </row>
    <row r="2276" spans="1:14" ht="30" hidden="1" outlineLevel="1">
      <c r="A2276" s="68">
        <f t="shared" ref="A2276:E2276" si="1746">A1883</f>
        <v>76</v>
      </c>
      <c r="B2276" s="123" t="str">
        <f t="shared" si="1746"/>
        <v>Asset Recived From Project-U#8-Boiler&amp;Aux-Air Preheaters-10501</v>
      </c>
      <c r="C2276" s="53" t="str">
        <f t="shared" si="1746"/>
        <v>N.A.</v>
      </c>
      <c r="D2276" s="403" t="str">
        <f t="shared" si="1746"/>
        <v>-</v>
      </c>
      <c r="E2276" s="118">
        <f t="shared" si="1746"/>
        <v>0</v>
      </c>
      <c r="F2276" s="404">
        <f t="shared" si="1699"/>
        <v>1.3280755999999999E-2</v>
      </c>
      <c r="G2276" s="404">
        <f t="shared" si="1700"/>
        <v>0</v>
      </c>
      <c r="H2276" s="404">
        <f t="shared" si="1702"/>
        <v>1.3280755999999999E-2</v>
      </c>
      <c r="I2276" s="404">
        <f>'F4.2'!Z310</f>
        <v>0</v>
      </c>
      <c r="J2276" s="404">
        <f>'F4.2'!AY310</f>
        <v>0</v>
      </c>
      <c r="K2276" s="405"/>
      <c r="L2276" s="405"/>
      <c r="M2276" s="404">
        <f t="shared" si="1697"/>
        <v>0</v>
      </c>
      <c r="N2276" s="404">
        <f t="shared" si="1703"/>
        <v>1.3280755999999999E-2</v>
      </c>
    </row>
    <row r="2277" spans="1:14" ht="30" hidden="1" outlineLevel="1">
      <c r="A2277" s="68">
        <f t="shared" ref="A2277:E2277" si="1747">A1884</f>
        <v>77</v>
      </c>
      <c r="B2277" s="123" t="str">
        <f t="shared" si="1747"/>
        <v>Asset Recived From Project-U#8-Boiler &amp; Auxillaries -COAL MILL-10501</v>
      </c>
      <c r="C2277" s="53" t="str">
        <f t="shared" si="1747"/>
        <v>N.A.</v>
      </c>
      <c r="D2277" s="403" t="str">
        <f t="shared" si="1747"/>
        <v>-</v>
      </c>
      <c r="E2277" s="118">
        <f t="shared" si="1747"/>
        <v>0</v>
      </c>
      <c r="F2277" s="404">
        <f t="shared" si="1699"/>
        <v>5.1243500999999997E-2</v>
      </c>
      <c r="G2277" s="404">
        <f t="shared" si="1700"/>
        <v>0</v>
      </c>
      <c r="H2277" s="404">
        <f t="shared" si="1702"/>
        <v>5.1243500999999997E-2</v>
      </c>
      <c r="I2277" s="404">
        <f>'F4.2'!Z311</f>
        <v>0</v>
      </c>
      <c r="J2277" s="404">
        <f>'F4.2'!AY311</f>
        <v>0</v>
      </c>
      <c r="K2277" s="405"/>
      <c r="L2277" s="405"/>
      <c r="M2277" s="404">
        <f t="shared" si="1697"/>
        <v>0</v>
      </c>
      <c r="N2277" s="404">
        <f t="shared" si="1703"/>
        <v>5.1243500999999997E-2</v>
      </c>
    </row>
    <row r="2278" spans="1:14" ht="30" hidden="1" outlineLevel="1">
      <c r="A2278" s="68">
        <f t="shared" ref="A2278:E2278" si="1748">A1885</f>
        <v>78</v>
      </c>
      <c r="B2278" s="123" t="str">
        <f t="shared" si="1748"/>
        <v>Asset Recived From Project-U#8-Boiler &amp; Auxillaries -FD FAN-10501</v>
      </c>
      <c r="C2278" s="53" t="str">
        <f t="shared" si="1748"/>
        <v>N.A.</v>
      </c>
      <c r="D2278" s="403" t="str">
        <f t="shared" si="1748"/>
        <v>-</v>
      </c>
      <c r="E2278" s="118">
        <f t="shared" si="1748"/>
        <v>0</v>
      </c>
      <c r="F2278" s="404">
        <f t="shared" si="1699"/>
        <v>6.8170000000000004E-4</v>
      </c>
      <c r="G2278" s="404">
        <f t="shared" si="1700"/>
        <v>0</v>
      </c>
      <c r="H2278" s="404">
        <f t="shared" si="1702"/>
        <v>6.8170000000000004E-4</v>
      </c>
      <c r="I2278" s="404">
        <f>'F4.2'!Z312</f>
        <v>0</v>
      </c>
      <c r="J2278" s="404">
        <f>'F4.2'!AY312</f>
        <v>0</v>
      </c>
      <c r="K2278" s="405"/>
      <c r="L2278" s="405"/>
      <c r="M2278" s="404">
        <f t="shared" si="1697"/>
        <v>0</v>
      </c>
      <c r="N2278" s="404">
        <f t="shared" si="1703"/>
        <v>6.8170000000000004E-4</v>
      </c>
    </row>
    <row r="2279" spans="1:14" ht="30" hidden="1" outlineLevel="1">
      <c r="A2279" s="68">
        <f t="shared" ref="A2279:E2279" si="1749">A1886</f>
        <v>79</v>
      </c>
      <c r="B2279" s="123" t="str">
        <f t="shared" si="1749"/>
        <v>Asset Recived From Project-U#8-Boiler &amp; Auxillaries- ID FAN-10501</v>
      </c>
      <c r="C2279" s="53" t="str">
        <f t="shared" si="1749"/>
        <v>N.A.</v>
      </c>
      <c r="D2279" s="403" t="str">
        <f t="shared" si="1749"/>
        <v>-</v>
      </c>
      <c r="E2279" s="118">
        <f t="shared" si="1749"/>
        <v>0</v>
      </c>
      <c r="F2279" s="404">
        <f t="shared" si="1699"/>
        <v>1.7042509999999999E-3</v>
      </c>
      <c r="G2279" s="404">
        <f t="shared" si="1700"/>
        <v>0</v>
      </c>
      <c r="H2279" s="404">
        <f t="shared" si="1702"/>
        <v>1.7042509999999999E-3</v>
      </c>
      <c r="I2279" s="404">
        <f>'F4.2'!Z313</f>
        <v>0</v>
      </c>
      <c r="J2279" s="404">
        <f>'F4.2'!AY313</f>
        <v>0</v>
      </c>
      <c r="K2279" s="405"/>
      <c r="L2279" s="405"/>
      <c r="M2279" s="404">
        <f t="shared" si="1697"/>
        <v>0</v>
      </c>
      <c r="N2279" s="404">
        <f t="shared" si="1703"/>
        <v>1.7042509999999999E-3</v>
      </c>
    </row>
    <row r="2280" spans="1:14" ht="30" hidden="1" outlineLevel="1">
      <c r="A2280" s="68">
        <f t="shared" ref="A2280:E2280" si="1750">A1887</f>
        <v>80</v>
      </c>
      <c r="B2280" s="123" t="str">
        <f t="shared" si="1750"/>
        <v>Asset Recived From Project-U#8-Boiler&amp;Aux-Mandatory Spares-10501</v>
      </c>
      <c r="C2280" s="53" t="str">
        <f t="shared" si="1750"/>
        <v>N.A.</v>
      </c>
      <c r="D2280" s="403" t="str">
        <f t="shared" si="1750"/>
        <v>-</v>
      </c>
      <c r="E2280" s="118">
        <f t="shared" si="1750"/>
        <v>0</v>
      </c>
      <c r="F2280" s="404">
        <f t="shared" si="1699"/>
        <v>9.7934579999999997E-3</v>
      </c>
      <c r="G2280" s="404">
        <f t="shared" si="1700"/>
        <v>0</v>
      </c>
      <c r="H2280" s="404">
        <f t="shared" si="1702"/>
        <v>9.7934579999999997E-3</v>
      </c>
      <c r="I2280" s="404">
        <f>'F4.2'!Z314</f>
        <v>0</v>
      </c>
      <c r="J2280" s="404">
        <f>'F4.2'!AY314</f>
        <v>0</v>
      </c>
      <c r="K2280" s="405"/>
      <c r="L2280" s="405"/>
      <c r="M2280" s="404">
        <f t="shared" si="1697"/>
        <v>0</v>
      </c>
      <c r="N2280" s="404">
        <f t="shared" si="1703"/>
        <v>9.7934579999999997E-3</v>
      </c>
    </row>
    <row r="2281" spans="1:14" ht="30" hidden="1" outlineLevel="1">
      <c r="A2281" s="68">
        <f t="shared" ref="A2281:E2281" si="1751">A1888</f>
        <v>81</v>
      </c>
      <c r="B2281" s="123" t="str">
        <f t="shared" si="1751"/>
        <v>Asset Recived From Project-U#8-Boiler&amp;Aux-PLATFORM,STAIRS,GRATINGS,</v>
      </c>
      <c r="C2281" s="53" t="str">
        <f t="shared" si="1751"/>
        <v>N.A.</v>
      </c>
      <c r="D2281" s="403" t="str">
        <f t="shared" si="1751"/>
        <v>-</v>
      </c>
      <c r="E2281" s="118">
        <f t="shared" si="1751"/>
        <v>0</v>
      </c>
      <c r="F2281" s="404">
        <f t="shared" si="1699"/>
        <v>3.0595908000000002E-2</v>
      </c>
      <c r="G2281" s="404">
        <f t="shared" si="1700"/>
        <v>0</v>
      </c>
      <c r="H2281" s="404">
        <f t="shared" si="1702"/>
        <v>3.0595908000000002E-2</v>
      </c>
      <c r="I2281" s="404">
        <f>'F4.2'!Z315</f>
        <v>0</v>
      </c>
      <c r="J2281" s="404">
        <f>'F4.2'!AY315</f>
        <v>0</v>
      </c>
      <c r="K2281" s="405"/>
      <c r="L2281" s="405"/>
      <c r="M2281" s="404">
        <f t="shared" si="1697"/>
        <v>0</v>
      </c>
      <c r="N2281" s="404">
        <f t="shared" si="1703"/>
        <v>3.0595908000000002E-2</v>
      </c>
    </row>
    <row r="2282" spans="1:14" hidden="1" outlineLevel="1">
      <c r="A2282" s="68">
        <f t="shared" ref="A2282:E2282" si="1752">A1889</f>
        <v>82</v>
      </c>
      <c r="B2282" s="123" t="str">
        <f t="shared" si="1752"/>
        <v>Asset Recived From Project-U#8-Boiler Pressure parts-10501</v>
      </c>
      <c r="C2282" s="53" t="str">
        <f t="shared" si="1752"/>
        <v>N.A.</v>
      </c>
      <c r="D2282" s="403" t="str">
        <f t="shared" si="1752"/>
        <v>-</v>
      </c>
      <c r="E2282" s="118">
        <f t="shared" si="1752"/>
        <v>0</v>
      </c>
      <c r="F2282" s="404">
        <f t="shared" si="1699"/>
        <v>0.17807421000000001</v>
      </c>
      <c r="G2282" s="404">
        <f t="shared" si="1700"/>
        <v>0</v>
      </c>
      <c r="H2282" s="404">
        <f t="shared" si="1702"/>
        <v>0.17807421000000001</v>
      </c>
      <c r="I2282" s="404">
        <f>'F4.2'!Z316</f>
        <v>0</v>
      </c>
      <c r="J2282" s="404">
        <f>'F4.2'!AY316</f>
        <v>0</v>
      </c>
      <c r="K2282" s="405"/>
      <c r="L2282" s="405"/>
      <c r="M2282" s="404">
        <f t="shared" si="1697"/>
        <v>0</v>
      </c>
      <c r="N2282" s="404">
        <f t="shared" si="1703"/>
        <v>0.17807421000000001</v>
      </c>
    </row>
    <row r="2283" spans="1:14" ht="30" hidden="1" outlineLevel="1">
      <c r="A2283" s="68">
        <f t="shared" ref="A2283:E2283" si="1753">A1890</f>
        <v>83</v>
      </c>
      <c r="B2283" s="123" t="str">
        <f t="shared" si="1753"/>
        <v>Asset Recived From Project-U#8-220V-BATTERY+CHARGERS-MAIN PLANT-10563</v>
      </c>
      <c r="C2283" s="53" t="str">
        <f t="shared" si="1753"/>
        <v>N.A.</v>
      </c>
      <c r="D2283" s="403" t="str">
        <f t="shared" si="1753"/>
        <v>-</v>
      </c>
      <c r="E2283" s="118">
        <f t="shared" si="1753"/>
        <v>0</v>
      </c>
      <c r="F2283" s="404">
        <f t="shared" si="1699"/>
        <v>2.0848189999999999E-3</v>
      </c>
      <c r="G2283" s="404">
        <f t="shared" si="1700"/>
        <v>0</v>
      </c>
      <c r="H2283" s="404">
        <f t="shared" si="1702"/>
        <v>2.0848189999999999E-3</v>
      </c>
      <c r="I2283" s="404">
        <f>'F4.2'!Z317</f>
        <v>0</v>
      </c>
      <c r="J2283" s="404">
        <f>'F4.2'!AY317</f>
        <v>0</v>
      </c>
      <c r="K2283" s="405"/>
      <c r="L2283" s="405"/>
      <c r="M2283" s="404">
        <f t="shared" si="1697"/>
        <v>0</v>
      </c>
      <c r="N2283" s="404">
        <f t="shared" si="1703"/>
        <v>2.0848189999999999E-3</v>
      </c>
    </row>
    <row r="2284" spans="1:14" ht="30" hidden="1" outlineLevel="1">
      <c r="A2284" s="68">
        <f t="shared" ref="A2284:E2284" si="1754">A1891</f>
        <v>84</v>
      </c>
      <c r="B2284" s="123" t="str">
        <f t="shared" si="1754"/>
        <v>Asset Recived From Project-U#8-220V -BATTERY WITH CHARGERS(CHP)-10563</v>
      </c>
      <c r="C2284" s="53" t="str">
        <f t="shared" si="1754"/>
        <v>N.A.</v>
      </c>
      <c r="D2284" s="403" t="str">
        <f t="shared" si="1754"/>
        <v>-</v>
      </c>
      <c r="E2284" s="118">
        <f t="shared" si="1754"/>
        <v>0</v>
      </c>
      <c r="F2284" s="404">
        <f t="shared" si="1699"/>
        <v>2.0745099999999999E-4</v>
      </c>
      <c r="G2284" s="404">
        <f t="shared" si="1700"/>
        <v>0</v>
      </c>
      <c r="H2284" s="404">
        <f t="shared" si="1702"/>
        <v>2.0745099999999999E-4</v>
      </c>
      <c r="I2284" s="404">
        <f>'F4.2'!Z318</f>
        <v>0</v>
      </c>
      <c r="J2284" s="404">
        <f>'F4.2'!AY318</f>
        <v>0</v>
      </c>
      <c r="K2284" s="405"/>
      <c r="L2284" s="405"/>
      <c r="M2284" s="404">
        <f t="shared" si="1697"/>
        <v>0</v>
      </c>
      <c r="N2284" s="404">
        <f t="shared" si="1703"/>
        <v>2.0745099999999999E-4</v>
      </c>
    </row>
    <row r="2285" spans="1:14" ht="30" hidden="1" outlineLevel="1">
      <c r="A2285" s="68">
        <f t="shared" ref="A2285:E2285" si="1755">A1892</f>
        <v>85</v>
      </c>
      <c r="B2285" s="123" t="str">
        <f t="shared" si="1755"/>
        <v>Asset Recived From Project-U#8-220V-BATTERY+CHARG-WAGON TRIP-2N-10563</v>
      </c>
      <c r="C2285" s="53" t="str">
        <f t="shared" si="1755"/>
        <v>N.A.</v>
      </c>
      <c r="D2285" s="403" t="str">
        <f t="shared" si="1755"/>
        <v>-</v>
      </c>
      <c r="E2285" s="118">
        <f t="shared" si="1755"/>
        <v>0</v>
      </c>
      <c r="F2285" s="404">
        <f t="shared" si="1699"/>
        <v>8.4673999999999996E-5</v>
      </c>
      <c r="G2285" s="404">
        <f t="shared" si="1700"/>
        <v>0</v>
      </c>
      <c r="H2285" s="404">
        <f t="shared" si="1702"/>
        <v>8.4673999999999996E-5</v>
      </c>
      <c r="I2285" s="404">
        <f>'F4.2'!Z319</f>
        <v>0</v>
      </c>
      <c r="J2285" s="404">
        <f>'F4.2'!AY319</f>
        <v>0</v>
      </c>
      <c r="K2285" s="405"/>
      <c r="L2285" s="405"/>
      <c r="M2285" s="404">
        <f t="shared" si="1697"/>
        <v>0</v>
      </c>
      <c r="N2285" s="404">
        <f t="shared" si="1703"/>
        <v>8.4673999999999996E-5</v>
      </c>
    </row>
    <row r="2286" spans="1:14" ht="30" hidden="1" outlineLevel="1">
      <c r="A2286" s="68">
        <f t="shared" ref="A2286:E2286" si="1756">A1893</f>
        <v>86</v>
      </c>
      <c r="B2286" s="123" t="str">
        <f t="shared" si="1756"/>
        <v>Asset Recived From Project-U#8-BOP-OTHER C&amp; i INSTRUMENTS-10509</v>
      </c>
      <c r="C2286" s="53" t="str">
        <f t="shared" si="1756"/>
        <v>N.A.</v>
      </c>
      <c r="D2286" s="403" t="str">
        <f t="shared" si="1756"/>
        <v>-</v>
      </c>
      <c r="E2286" s="118">
        <f t="shared" si="1756"/>
        <v>0</v>
      </c>
      <c r="F2286" s="404">
        <f t="shared" si="1699"/>
        <v>1.3440609999999999E-3</v>
      </c>
      <c r="G2286" s="404">
        <f t="shared" si="1700"/>
        <v>0</v>
      </c>
      <c r="H2286" s="404">
        <f t="shared" si="1702"/>
        <v>1.3440609999999999E-3</v>
      </c>
      <c r="I2286" s="404">
        <f>'F4.2'!Z320</f>
        <v>0</v>
      </c>
      <c r="J2286" s="404">
        <f>'F4.2'!AY320</f>
        <v>0</v>
      </c>
      <c r="K2286" s="405"/>
      <c r="L2286" s="405"/>
      <c r="M2286" s="404">
        <f t="shared" si="1697"/>
        <v>0</v>
      </c>
      <c r="N2286" s="404">
        <f t="shared" si="1703"/>
        <v>1.3440609999999999E-3</v>
      </c>
    </row>
    <row r="2287" spans="1:14" hidden="1" outlineLevel="1">
      <c r="A2287" s="68">
        <f t="shared" ref="A2287:E2287" si="1757">A1894</f>
        <v>87</v>
      </c>
      <c r="B2287" s="123" t="str">
        <f t="shared" si="1757"/>
        <v>Asset Recived From Project-U#8-CHP-CONVEYOR SYSTEM-10515</v>
      </c>
      <c r="C2287" s="53" t="str">
        <f t="shared" si="1757"/>
        <v>N.A.</v>
      </c>
      <c r="D2287" s="403" t="str">
        <f t="shared" si="1757"/>
        <v>-</v>
      </c>
      <c r="E2287" s="118">
        <f t="shared" si="1757"/>
        <v>0</v>
      </c>
      <c r="F2287" s="404">
        <f t="shared" si="1699"/>
        <v>1.540935E-2</v>
      </c>
      <c r="G2287" s="404">
        <f t="shared" si="1700"/>
        <v>0</v>
      </c>
      <c r="H2287" s="404">
        <f t="shared" si="1702"/>
        <v>1.540935E-2</v>
      </c>
      <c r="I2287" s="404">
        <f>'F4.2'!Z321</f>
        <v>0</v>
      </c>
      <c r="J2287" s="404">
        <f>'F4.2'!AY321</f>
        <v>0</v>
      </c>
      <c r="K2287" s="405"/>
      <c r="L2287" s="405"/>
      <c r="M2287" s="404">
        <f t="shared" si="1697"/>
        <v>0</v>
      </c>
      <c r="N2287" s="404">
        <f t="shared" si="1703"/>
        <v>1.540935E-2</v>
      </c>
    </row>
    <row r="2288" spans="1:14" hidden="1" outlineLevel="1">
      <c r="A2288" s="68">
        <f t="shared" ref="A2288:E2288" si="1758">A1895</f>
        <v>88</v>
      </c>
      <c r="B2288" s="123" t="str">
        <f t="shared" si="1758"/>
        <v>Asset Recived From Project-U#8-CHP-WOBLER FEEDER-10515</v>
      </c>
      <c r="C2288" s="53" t="str">
        <f t="shared" si="1758"/>
        <v>N.A.</v>
      </c>
      <c r="D2288" s="403" t="str">
        <f t="shared" si="1758"/>
        <v>-</v>
      </c>
      <c r="E2288" s="118">
        <f t="shared" si="1758"/>
        <v>0</v>
      </c>
      <c r="F2288" s="404">
        <f t="shared" si="1699"/>
        <v>5.4613100000000005E-4</v>
      </c>
      <c r="G2288" s="404">
        <f t="shared" si="1700"/>
        <v>0</v>
      </c>
      <c r="H2288" s="404">
        <f t="shared" si="1702"/>
        <v>5.4613100000000005E-4</v>
      </c>
      <c r="I2288" s="404">
        <f>'F4.2'!Z322</f>
        <v>0</v>
      </c>
      <c r="J2288" s="404">
        <f>'F4.2'!AY322</f>
        <v>0</v>
      </c>
      <c r="K2288" s="405"/>
      <c r="L2288" s="405"/>
      <c r="M2288" s="404">
        <f t="shared" si="1697"/>
        <v>0</v>
      </c>
      <c r="N2288" s="404">
        <f t="shared" si="1703"/>
        <v>5.4613100000000005E-4</v>
      </c>
    </row>
    <row r="2289" spans="1:14" hidden="1" outlineLevel="1">
      <c r="A2289" s="68">
        <f t="shared" ref="A2289:E2289" si="1759">A1896</f>
        <v>89</v>
      </c>
      <c r="B2289" s="123" t="str">
        <f t="shared" si="1759"/>
        <v>Asset Recived From Project-U#8-CHP-APRON FEEDER-10515</v>
      </c>
      <c r="C2289" s="53" t="str">
        <f t="shared" si="1759"/>
        <v>N.A.</v>
      </c>
      <c r="D2289" s="403" t="str">
        <f t="shared" si="1759"/>
        <v>-</v>
      </c>
      <c r="E2289" s="118">
        <f t="shared" si="1759"/>
        <v>0</v>
      </c>
      <c r="F2289" s="404">
        <f t="shared" si="1699"/>
        <v>2.8149E-3</v>
      </c>
      <c r="G2289" s="404">
        <f t="shared" si="1700"/>
        <v>0</v>
      </c>
      <c r="H2289" s="404">
        <f t="shared" si="1702"/>
        <v>2.8149E-3</v>
      </c>
      <c r="I2289" s="404">
        <f>'F4.2'!Z323</f>
        <v>0</v>
      </c>
      <c r="J2289" s="404">
        <f>'F4.2'!AY323</f>
        <v>0</v>
      </c>
      <c r="K2289" s="405"/>
      <c r="L2289" s="405"/>
      <c r="M2289" s="404">
        <f t="shared" si="1697"/>
        <v>0</v>
      </c>
      <c r="N2289" s="404">
        <f t="shared" si="1703"/>
        <v>2.8149E-3</v>
      </c>
    </row>
    <row r="2290" spans="1:14" ht="30" hidden="1" outlineLevel="1">
      <c r="A2290" s="68">
        <f t="shared" ref="A2290:E2290" si="1760">A1897</f>
        <v>90</v>
      </c>
      <c r="B2290" s="123" t="str">
        <f t="shared" si="1760"/>
        <v>Asset Recived From Project-U#8-CHP-ILMS,METAL DETECTOR,BELT WEIGHER</v>
      </c>
      <c r="C2290" s="53" t="str">
        <f t="shared" si="1760"/>
        <v>N.A.</v>
      </c>
      <c r="D2290" s="403" t="str">
        <f t="shared" si="1760"/>
        <v>-</v>
      </c>
      <c r="E2290" s="118">
        <f t="shared" si="1760"/>
        <v>0</v>
      </c>
      <c r="F2290" s="404">
        <f t="shared" si="1699"/>
        <v>1.170412E-3</v>
      </c>
      <c r="G2290" s="404">
        <f t="shared" si="1700"/>
        <v>0</v>
      </c>
      <c r="H2290" s="404">
        <f t="shared" si="1702"/>
        <v>1.170412E-3</v>
      </c>
      <c r="I2290" s="404">
        <f>'F4.2'!Z324</f>
        <v>0</v>
      </c>
      <c r="J2290" s="404">
        <f>'F4.2'!AY324</f>
        <v>0</v>
      </c>
      <c r="K2290" s="405"/>
      <c r="L2290" s="405"/>
      <c r="M2290" s="404">
        <f t="shared" si="1697"/>
        <v>0</v>
      </c>
      <c r="N2290" s="404">
        <f t="shared" si="1703"/>
        <v>1.170412E-3</v>
      </c>
    </row>
    <row r="2291" spans="1:14" hidden="1" outlineLevel="1">
      <c r="A2291" s="68">
        <f t="shared" ref="A2291:E2291" si="1761">A1898</f>
        <v>91</v>
      </c>
      <c r="B2291" s="123" t="str">
        <f t="shared" si="1761"/>
        <v>Asset Recived From Project-U#8-CHP-IMPACT CRUSHER-10515</v>
      </c>
      <c r="C2291" s="53" t="str">
        <f t="shared" si="1761"/>
        <v>N.A.</v>
      </c>
      <c r="D2291" s="403" t="str">
        <f t="shared" si="1761"/>
        <v>-</v>
      </c>
      <c r="E2291" s="118">
        <f t="shared" si="1761"/>
        <v>0</v>
      </c>
      <c r="F2291" s="404">
        <f t="shared" si="1699"/>
        <v>2.0637770000000001E-3</v>
      </c>
      <c r="G2291" s="404">
        <f t="shared" si="1700"/>
        <v>0</v>
      </c>
      <c r="H2291" s="404">
        <f t="shared" si="1702"/>
        <v>2.0637770000000001E-3</v>
      </c>
      <c r="I2291" s="404">
        <f>'F4.2'!Z325</f>
        <v>0</v>
      </c>
      <c r="J2291" s="404">
        <f>'F4.2'!AY325</f>
        <v>0</v>
      </c>
      <c r="K2291" s="405"/>
      <c r="L2291" s="405"/>
      <c r="M2291" s="404">
        <f t="shared" si="1697"/>
        <v>0</v>
      </c>
      <c r="N2291" s="404">
        <f t="shared" si="1703"/>
        <v>2.0637770000000001E-3</v>
      </c>
    </row>
    <row r="2292" spans="1:14" hidden="1" outlineLevel="1">
      <c r="A2292" s="68">
        <f t="shared" ref="A2292:E2292" si="1762">A1899</f>
        <v>92</v>
      </c>
      <c r="B2292" s="123" t="str">
        <f t="shared" si="1762"/>
        <v>Project-U#8-CHP-STRACKER CUM RECLAIMER-10515</v>
      </c>
      <c r="C2292" s="53" t="str">
        <f t="shared" si="1762"/>
        <v>N.A.</v>
      </c>
      <c r="D2292" s="403" t="str">
        <f t="shared" si="1762"/>
        <v>-</v>
      </c>
      <c r="E2292" s="118">
        <f t="shared" si="1762"/>
        <v>0</v>
      </c>
      <c r="F2292" s="404">
        <f t="shared" si="1699"/>
        <v>8.2014210000000004E-3</v>
      </c>
      <c r="G2292" s="404">
        <f t="shared" si="1700"/>
        <v>0</v>
      </c>
      <c r="H2292" s="404">
        <f t="shared" si="1702"/>
        <v>8.2014210000000004E-3</v>
      </c>
      <c r="I2292" s="404">
        <f>'F4.2'!Z326</f>
        <v>0</v>
      </c>
      <c r="J2292" s="404">
        <f>'F4.2'!AY326</f>
        <v>0</v>
      </c>
      <c r="K2292" s="405"/>
      <c r="L2292" s="405"/>
      <c r="M2292" s="404">
        <f t="shared" si="1697"/>
        <v>0</v>
      </c>
      <c r="N2292" s="404">
        <f t="shared" si="1703"/>
        <v>8.2014210000000004E-3</v>
      </c>
    </row>
    <row r="2293" spans="1:14" hidden="1" outlineLevel="1">
      <c r="A2293" s="68">
        <f t="shared" ref="A2293:E2293" si="1763">A1900</f>
        <v>93</v>
      </c>
      <c r="B2293" s="123" t="str">
        <f t="shared" si="1763"/>
        <v>Project-U#8-CHP-SIDE DISCHARGE TYPE WAGON TRIPPLER</v>
      </c>
      <c r="C2293" s="53" t="str">
        <f t="shared" si="1763"/>
        <v>N.A.</v>
      </c>
      <c r="D2293" s="403" t="str">
        <f t="shared" si="1763"/>
        <v>-</v>
      </c>
      <c r="E2293" s="118">
        <f t="shared" si="1763"/>
        <v>0</v>
      </c>
      <c r="F2293" s="404">
        <f t="shared" si="1699"/>
        <v>7.783575E-3</v>
      </c>
      <c r="G2293" s="404">
        <f t="shared" si="1700"/>
        <v>0</v>
      </c>
      <c r="H2293" s="404">
        <f t="shared" si="1702"/>
        <v>7.783575E-3</v>
      </c>
      <c r="I2293" s="404">
        <f>'F4.2'!Z327</f>
        <v>0</v>
      </c>
      <c r="J2293" s="404">
        <f>'F4.2'!AY327</f>
        <v>0</v>
      </c>
      <c r="K2293" s="405"/>
      <c r="L2293" s="405"/>
      <c r="M2293" s="404">
        <f t="shared" si="1697"/>
        <v>0</v>
      </c>
      <c r="N2293" s="404">
        <f t="shared" si="1703"/>
        <v>7.783575E-3</v>
      </c>
    </row>
    <row r="2294" spans="1:14" hidden="1" outlineLevel="1">
      <c r="A2294" s="68">
        <f t="shared" ref="A2294:E2294" si="1764">A1901</f>
        <v>94</v>
      </c>
      <c r="B2294" s="123" t="str">
        <f t="shared" si="1764"/>
        <v>Project-U#8-Coal Handling Plant-M.S.-10515</v>
      </c>
      <c r="C2294" s="53" t="str">
        <f t="shared" si="1764"/>
        <v>N.A.</v>
      </c>
      <c r="D2294" s="403" t="str">
        <f t="shared" si="1764"/>
        <v>-</v>
      </c>
      <c r="E2294" s="118">
        <f t="shared" si="1764"/>
        <v>0</v>
      </c>
      <c r="F2294" s="404">
        <f t="shared" si="1699"/>
        <v>3.4267400000000001E-4</v>
      </c>
      <c r="G2294" s="404">
        <f t="shared" si="1700"/>
        <v>0</v>
      </c>
      <c r="H2294" s="404">
        <f t="shared" si="1702"/>
        <v>3.4267400000000001E-4</v>
      </c>
      <c r="I2294" s="404">
        <f>'F4.2'!Z328</f>
        <v>0</v>
      </c>
      <c r="J2294" s="404">
        <f>'F4.2'!AY328</f>
        <v>0</v>
      </c>
      <c r="K2294" s="405"/>
      <c r="L2294" s="405"/>
      <c r="M2294" s="404">
        <f t="shared" si="1697"/>
        <v>0</v>
      </c>
      <c r="N2294" s="404">
        <f t="shared" si="1703"/>
        <v>3.4267400000000001E-4</v>
      </c>
    </row>
    <row r="2295" spans="1:14" hidden="1" outlineLevel="1">
      <c r="A2295" s="68">
        <f t="shared" ref="A2295:E2295" si="1765">A1902</f>
        <v>95</v>
      </c>
      <c r="B2295" s="123" t="str">
        <f t="shared" si="1765"/>
        <v>Project-U#8-communication system-10572</v>
      </c>
      <c r="C2295" s="53" t="str">
        <f t="shared" si="1765"/>
        <v>N.A.</v>
      </c>
      <c r="D2295" s="403" t="str">
        <f t="shared" si="1765"/>
        <v>-</v>
      </c>
      <c r="E2295" s="118">
        <f t="shared" si="1765"/>
        <v>0</v>
      </c>
      <c r="F2295" s="404">
        <f t="shared" si="1699"/>
        <v>1.92531E-3</v>
      </c>
      <c r="G2295" s="404">
        <f t="shared" si="1700"/>
        <v>0</v>
      </c>
      <c r="H2295" s="404">
        <f t="shared" si="1702"/>
        <v>1.92531E-3</v>
      </c>
      <c r="I2295" s="404">
        <f>'F4.2'!Z329</f>
        <v>0</v>
      </c>
      <c r="J2295" s="404">
        <f>'F4.2'!AY329</f>
        <v>0</v>
      </c>
      <c r="K2295" s="405"/>
      <c r="L2295" s="405"/>
      <c r="M2295" s="404">
        <f t="shared" ref="M2295:M2358" si="1766">SUM(J2295:L2295)</f>
        <v>0</v>
      </c>
      <c r="N2295" s="404">
        <f t="shared" si="1703"/>
        <v>1.92531E-3</v>
      </c>
    </row>
    <row r="2296" spans="1:14" hidden="1" outlineLevel="1">
      <c r="A2296" s="68">
        <f t="shared" ref="A2296:E2296" si="1767">A1903</f>
        <v>96</v>
      </c>
      <c r="B2296" s="123" t="str">
        <f t="shared" si="1767"/>
        <v>Project-U#8-UPS INVERTORS-10563</v>
      </c>
      <c r="C2296" s="53" t="str">
        <f t="shared" si="1767"/>
        <v>N.A.</v>
      </c>
      <c r="D2296" s="403" t="str">
        <f t="shared" si="1767"/>
        <v>-</v>
      </c>
      <c r="E2296" s="118">
        <f t="shared" si="1767"/>
        <v>0</v>
      </c>
      <c r="F2296" s="404">
        <f t="shared" ref="F2296:F2359" si="1768">F1903+I1903</f>
        <v>5.1465199999999999E-4</v>
      </c>
      <c r="G2296" s="404">
        <f t="shared" ref="G2296:G2359" si="1769">G1903+M1903</f>
        <v>0</v>
      </c>
      <c r="H2296" s="404">
        <f t="shared" si="1702"/>
        <v>5.1465199999999999E-4</v>
      </c>
      <c r="I2296" s="404">
        <f>'F4.2'!Z330</f>
        <v>0</v>
      </c>
      <c r="J2296" s="404">
        <f>'F4.2'!AY330</f>
        <v>0</v>
      </c>
      <c r="K2296" s="405"/>
      <c r="L2296" s="405"/>
      <c r="M2296" s="404">
        <f t="shared" si="1766"/>
        <v>0</v>
      </c>
      <c r="N2296" s="404">
        <f t="shared" si="1703"/>
        <v>5.1465199999999999E-4</v>
      </c>
    </row>
    <row r="2297" spans="1:14" hidden="1" outlineLevel="1">
      <c r="A2297" s="68">
        <f t="shared" ref="A2297:E2297" si="1770">A1904</f>
        <v>97</v>
      </c>
      <c r="B2297" s="123" t="str">
        <f t="shared" si="1770"/>
        <v>Project-U#8-UPS ACDS-10563</v>
      </c>
      <c r="C2297" s="53" t="str">
        <f t="shared" si="1770"/>
        <v>N.A.</v>
      </c>
      <c r="D2297" s="403" t="str">
        <f t="shared" si="1770"/>
        <v>-</v>
      </c>
      <c r="E2297" s="118">
        <f t="shared" si="1770"/>
        <v>0</v>
      </c>
      <c r="F2297" s="404">
        <f t="shared" si="1768"/>
        <v>8.9956000000000004E-5</v>
      </c>
      <c r="G2297" s="404">
        <f t="shared" si="1769"/>
        <v>0</v>
      </c>
      <c r="H2297" s="404">
        <f t="shared" ref="H2297:H2360" si="1771">F2297-G2297</f>
        <v>8.9956000000000004E-5</v>
      </c>
      <c r="I2297" s="404">
        <f>'F4.2'!Z331</f>
        <v>0</v>
      </c>
      <c r="J2297" s="404">
        <f>'F4.2'!AY331</f>
        <v>0</v>
      </c>
      <c r="K2297" s="405"/>
      <c r="L2297" s="405"/>
      <c r="M2297" s="404">
        <f t="shared" si="1766"/>
        <v>0</v>
      </c>
      <c r="N2297" s="404">
        <f t="shared" ref="N2297:N2360" si="1772">H2297+I2297-M2297</f>
        <v>8.9956000000000004E-5</v>
      </c>
    </row>
    <row r="2298" spans="1:14" hidden="1" outlineLevel="1">
      <c r="A2298" s="68">
        <f t="shared" ref="A2298:E2298" si="1773">A1905</f>
        <v>98</v>
      </c>
      <c r="B2298" s="123" t="str">
        <f t="shared" si="1773"/>
        <v>Project-U#8-UPS BATTERIRERS-10563</v>
      </c>
      <c r="C2298" s="53" t="str">
        <f t="shared" si="1773"/>
        <v>N.A.</v>
      </c>
      <c r="D2298" s="403" t="str">
        <f t="shared" si="1773"/>
        <v>-</v>
      </c>
      <c r="E2298" s="118">
        <f t="shared" si="1773"/>
        <v>0</v>
      </c>
      <c r="F2298" s="404">
        <f t="shared" si="1768"/>
        <v>5.1465199999999999E-4</v>
      </c>
      <c r="G2298" s="404">
        <f t="shared" si="1769"/>
        <v>0</v>
      </c>
      <c r="H2298" s="404">
        <f t="shared" si="1771"/>
        <v>5.1465199999999999E-4</v>
      </c>
      <c r="I2298" s="404">
        <f>'F4.2'!Z332</f>
        <v>0</v>
      </c>
      <c r="J2298" s="404">
        <f>'F4.2'!AY332</f>
        <v>0</v>
      </c>
      <c r="K2298" s="405"/>
      <c r="L2298" s="405"/>
      <c r="M2298" s="404">
        <f t="shared" si="1766"/>
        <v>0</v>
      </c>
      <c r="N2298" s="404">
        <f t="shared" si="1772"/>
        <v>5.1465199999999999E-4</v>
      </c>
    </row>
    <row r="2299" spans="1:14" hidden="1" outlineLevel="1">
      <c r="A2299" s="68">
        <f t="shared" ref="A2299:E2299" si="1774">A1906</f>
        <v>99</v>
      </c>
      <c r="B2299" s="123" t="str">
        <f t="shared" si="1774"/>
        <v>Project-U#8-24V BATTERY CHARGERS (SGTG)-10563</v>
      </c>
      <c r="C2299" s="53" t="str">
        <f t="shared" si="1774"/>
        <v>N.A.</v>
      </c>
      <c r="D2299" s="403" t="str">
        <f t="shared" si="1774"/>
        <v>-</v>
      </c>
      <c r="E2299" s="118">
        <f t="shared" si="1774"/>
        <v>0</v>
      </c>
      <c r="F2299" s="404">
        <f t="shared" si="1768"/>
        <v>2.28734E-4</v>
      </c>
      <c r="G2299" s="404">
        <f t="shared" si="1769"/>
        <v>0</v>
      </c>
      <c r="H2299" s="404">
        <f t="shared" si="1771"/>
        <v>2.28734E-4</v>
      </c>
      <c r="I2299" s="404">
        <f>'F4.2'!Z333</f>
        <v>0</v>
      </c>
      <c r="J2299" s="404">
        <f>'F4.2'!AY333</f>
        <v>0</v>
      </c>
      <c r="K2299" s="405"/>
      <c r="L2299" s="405"/>
      <c r="M2299" s="404">
        <f t="shared" si="1766"/>
        <v>0</v>
      </c>
      <c r="N2299" s="404">
        <f t="shared" si="1772"/>
        <v>2.28734E-4</v>
      </c>
    </row>
    <row r="2300" spans="1:14" hidden="1" outlineLevel="1">
      <c r="A2300" s="68">
        <f t="shared" ref="A2300:E2300" si="1775">A1907</f>
        <v>100</v>
      </c>
      <c r="B2300" s="123" t="str">
        <f t="shared" si="1775"/>
        <v>Project-U#8-24V BATTERY CHARGERS (BOP)-10563</v>
      </c>
      <c r="C2300" s="53" t="str">
        <f t="shared" si="1775"/>
        <v>N.A.</v>
      </c>
      <c r="D2300" s="403" t="str">
        <f t="shared" si="1775"/>
        <v>-</v>
      </c>
      <c r="E2300" s="118">
        <f t="shared" si="1775"/>
        <v>0</v>
      </c>
      <c r="F2300" s="404">
        <f t="shared" si="1768"/>
        <v>2.28734E-4</v>
      </c>
      <c r="G2300" s="404">
        <f t="shared" si="1769"/>
        <v>0</v>
      </c>
      <c r="H2300" s="404">
        <f t="shared" si="1771"/>
        <v>2.28734E-4</v>
      </c>
      <c r="I2300" s="404">
        <f>'F4.2'!Z334</f>
        <v>0</v>
      </c>
      <c r="J2300" s="404">
        <f>'F4.2'!AY334</f>
        <v>0</v>
      </c>
      <c r="K2300" s="405"/>
      <c r="L2300" s="405"/>
      <c r="M2300" s="404">
        <f t="shared" si="1766"/>
        <v>0</v>
      </c>
      <c r="N2300" s="404">
        <f t="shared" si="1772"/>
        <v>2.28734E-4</v>
      </c>
    </row>
    <row r="2301" spans="1:14" hidden="1" outlineLevel="1">
      <c r="A2301" s="68">
        <f t="shared" ref="A2301:E2301" si="1776">A1908</f>
        <v>101</v>
      </c>
      <c r="B2301" s="123" t="str">
        <f t="shared" si="1776"/>
        <v>Project-U#8-BATTERIS FOR (SGTG)-10563</v>
      </c>
      <c r="C2301" s="53" t="str">
        <f t="shared" si="1776"/>
        <v>N.A.</v>
      </c>
      <c r="D2301" s="403" t="str">
        <f t="shared" si="1776"/>
        <v>-</v>
      </c>
      <c r="E2301" s="118">
        <f t="shared" si="1776"/>
        <v>0</v>
      </c>
      <c r="F2301" s="404">
        <f t="shared" si="1768"/>
        <v>2.28734E-4</v>
      </c>
      <c r="G2301" s="404">
        <f t="shared" si="1769"/>
        <v>0</v>
      </c>
      <c r="H2301" s="404">
        <f t="shared" si="1771"/>
        <v>2.28734E-4</v>
      </c>
      <c r="I2301" s="404">
        <f>'F4.2'!Z335</f>
        <v>0</v>
      </c>
      <c r="J2301" s="404">
        <f>'F4.2'!AY335</f>
        <v>0</v>
      </c>
      <c r="K2301" s="405"/>
      <c r="L2301" s="405"/>
      <c r="M2301" s="404">
        <f t="shared" si="1766"/>
        <v>0</v>
      </c>
      <c r="N2301" s="404">
        <f t="shared" si="1772"/>
        <v>2.28734E-4</v>
      </c>
    </row>
    <row r="2302" spans="1:14" hidden="1" outlineLevel="1">
      <c r="A2302" s="68">
        <f t="shared" ref="A2302:E2302" si="1777">A1909</f>
        <v>102</v>
      </c>
      <c r="B2302" s="123" t="str">
        <f t="shared" si="1777"/>
        <v>Project-U#8-BATTERIS FOR (BOP)-10563</v>
      </c>
      <c r="C2302" s="53" t="str">
        <f t="shared" si="1777"/>
        <v>N.A.</v>
      </c>
      <c r="D2302" s="403" t="str">
        <f t="shared" si="1777"/>
        <v>-</v>
      </c>
      <c r="E2302" s="118">
        <f t="shared" si="1777"/>
        <v>0</v>
      </c>
      <c r="F2302" s="404">
        <f t="shared" si="1768"/>
        <v>2.28734E-4</v>
      </c>
      <c r="G2302" s="404">
        <f t="shared" si="1769"/>
        <v>0</v>
      </c>
      <c r="H2302" s="404">
        <f t="shared" si="1771"/>
        <v>2.28734E-4</v>
      </c>
      <c r="I2302" s="404">
        <f>'F4.2'!Z336</f>
        <v>0</v>
      </c>
      <c r="J2302" s="404">
        <f>'F4.2'!AY336</f>
        <v>0</v>
      </c>
      <c r="K2302" s="405"/>
      <c r="L2302" s="405"/>
      <c r="M2302" s="404">
        <f t="shared" si="1766"/>
        <v>0</v>
      </c>
      <c r="N2302" s="404">
        <f t="shared" si="1772"/>
        <v>2.28734E-4</v>
      </c>
    </row>
    <row r="2303" spans="1:14" hidden="1" outlineLevel="1">
      <c r="A2303" s="68">
        <f t="shared" ref="A2303:E2303" si="1778">A1910</f>
        <v>103</v>
      </c>
      <c r="B2303" s="123" t="str">
        <f t="shared" si="1778"/>
        <v>Project-U#8-DCDB(SGTG)-10563</v>
      </c>
      <c r="C2303" s="53" t="str">
        <f t="shared" si="1778"/>
        <v>N.A.</v>
      </c>
      <c r="D2303" s="403" t="str">
        <f t="shared" si="1778"/>
        <v>-</v>
      </c>
      <c r="E2303" s="118">
        <f t="shared" si="1778"/>
        <v>0</v>
      </c>
      <c r="F2303" s="404">
        <f t="shared" si="1768"/>
        <v>5.7182999999999998E-5</v>
      </c>
      <c r="G2303" s="404">
        <f t="shared" si="1769"/>
        <v>0</v>
      </c>
      <c r="H2303" s="404">
        <f t="shared" si="1771"/>
        <v>5.7182999999999998E-5</v>
      </c>
      <c r="I2303" s="404">
        <f>'F4.2'!Z337</f>
        <v>0</v>
      </c>
      <c r="J2303" s="404">
        <f>'F4.2'!AY337</f>
        <v>0</v>
      </c>
      <c r="K2303" s="405"/>
      <c r="L2303" s="405"/>
      <c r="M2303" s="404">
        <f t="shared" si="1766"/>
        <v>0</v>
      </c>
      <c r="N2303" s="404">
        <f t="shared" si="1772"/>
        <v>5.7182999999999998E-5</v>
      </c>
    </row>
    <row r="2304" spans="1:14" hidden="1" outlineLevel="1">
      <c r="A2304" s="68">
        <f t="shared" ref="A2304:E2304" si="1779">A1911</f>
        <v>104</v>
      </c>
      <c r="B2304" s="123" t="str">
        <f t="shared" si="1779"/>
        <v>Project-U#8-DCDB(BOP)-10563</v>
      </c>
      <c r="C2304" s="53" t="str">
        <f t="shared" si="1779"/>
        <v>N.A.</v>
      </c>
      <c r="D2304" s="403" t="str">
        <f t="shared" si="1779"/>
        <v>-</v>
      </c>
      <c r="E2304" s="118">
        <f t="shared" si="1779"/>
        <v>0</v>
      </c>
      <c r="F2304" s="404">
        <f t="shared" si="1768"/>
        <v>5.7182999999999998E-5</v>
      </c>
      <c r="G2304" s="404">
        <f t="shared" si="1769"/>
        <v>0</v>
      </c>
      <c r="H2304" s="404">
        <f t="shared" si="1771"/>
        <v>5.7182999999999998E-5</v>
      </c>
      <c r="I2304" s="404">
        <f>'F4.2'!Z338</f>
        <v>0</v>
      </c>
      <c r="J2304" s="404">
        <f>'F4.2'!AY338</f>
        <v>0</v>
      </c>
      <c r="K2304" s="405"/>
      <c r="L2304" s="405"/>
      <c r="M2304" s="404">
        <f t="shared" si="1766"/>
        <v>0</v>
      </c>
      <c r="N2304" s="404">
        <f t="shared" si="1772"/>
        <v>5.7182999999999998E-5</v>
      </c>
    </row>
    <row r="2305" spans="1:14" hidden="1" outlineLevel="1">
      <c r="A2305" s="68">
        <f t="shared" ref="A2305:E2305" si="1780">A1912</f>
        <v>105</v>
      </c>
      <c r="B2305" s="123" t="str">
        <f t="shared" si="1780"/>
        <v>Project-U#8-Controls &amp; Instru. for Main Plant(BTG)</v>
      </c>
      <c r="C2305" s="53" t="str">
        <f t="shared" si="1780"/>
        <v>N.A.</v>
      </c>
      <c r="D2305" s="403" t="str">
        <f t="shared" si="1780"/>
        <v>-</v>
      </c>
      <c r="E2305" s="118">
        <f t="shared" si="1780"/>
        <v>0</v>
      </c>
      <c r="F2305" s="404">
        <f t="shared" si="1768"/>
        <v>4.4292073000000001E-2</v>
      </c>
      <c r="G2305" s="404">
        <f t="shared" si="1769"/>
        <v>0</v>
      </c>
      <c r="H2305" s="404">
        <f t="shared" si="1771"/>
        <v>4.4292073000000001E-2</v>
      </c>
      <c r="I2305" s="404">
        <f>'F4.2'!Z339</f>
        <v>0</v>
      </c>
      <c r="J2305" s="404">
        <f>'F4.2'!AY339</f>
        <v>0</v>
      </c>
      <c r="K2305" s="405"/>
      <c r="L2305" s="405"/>
      <c r="M2305" s="404">
        <f t="shared" si="1766"/>
        <v>0</v>
      </c>
      <c r="N2305" s="404">
        <f t="shared" si="1772"/>
        <v>4.4292073000000001E-2</v>
      </c>
    </row>
    <row r="2306" spans="1:14" hidden="1" outlineLevel="1">
      <c r="A2306" s="68">
        <f t="shared" ref="A2306:E2306" si="1781">A1913</f>
        <v>106</v>
      </c>
      <c r="B2306" s="123" t="str">
        <f t="shared" si="1781"/>
        <v>Project-U#8-CW Chlorination system-10509</v>
      </c>
      <c r="C2306" s="53" t="str">
        <f t="shared" si="1781"/>
        <v>N.A.</v>
      </c>
      <c r="D2306" s="403" t="str">
        <f t="shared" si="1781"/>
        <v>-</v>
      </c>
      <c r="E2306" s="118">
        <f t="shared" si="1781"/>
        <v>0</v>
      </c>
      <c r="F2306" s="404">
        <f t="shared" si="1768"/>
        <v>1.1973800000000001E-3</v>
      </c>
      <c r="G2306" s="404">
        <f t="shared" si="1769"/>
        <v>0</v>
      </c>
      <c r="H2306" s="404">
        <f t="shared" si="1771"/>
        <v>1.1973800000000001E-3</v>
      </c>
      <c r="I2306" s="404">
        <f>'F4.2'!Z340</f>
        <v>0</v>
      </c>
      <c r="J2306" s="404">
        <f>'F4.2'!AY340</f>
        <v>0</v>
      </c>
      <c r="K2306" s="405"/>
      <c r="L2306" s="405"/>
      <c r="M2306" s="404">
        <f t="shared" si="1766"/>
        <v>0</v>
      </c>
      <c r="N2306" s="404">
        <f t="shared" si="1772"/>
        <v>1.1973800000000001E-3</v>
      </c>
    </row>
    <row r="2307" spans="1:14" hidden="1" outlineLevel="1">
      <c r="A2307" s="68">
        <f t="shared" ref="A2307:E2307" si="1782">A1914</f>
        <v>107</v>
      </c>
      <c r="B2307" s="123" t="str">
        <f t="shared" si="1782"/>
        <v>Project-U#8-D.G.SET-10509</v>
      </c>
      <c r="C2307" s="53" t="str">
        <f t="shared" si="1782"/>
        <v>N.A.</v>
      </c>
      <c r="D2307" s="403" t="str">
        <f t="shared" si="1782"/>
        <v>-</v>
      </c>
      <c r="E2307" s="118">
        <f t="shared" si="1782"/>
        <v>0</v>
      </c>
      <c r="F2307" s="404">
        <f t="shared" si="1768"/>
        <v>3.7894E-5</v>
      </c>
      <c r="G2307" s="404">
        <f t="shared" si="1769"/>
        <v>0</v>
      </c>
      <c r="H2307" s="404">
        <f t="shared" si="1771"/>
        <v>3.7894E-5</v>
      </c>
      <c r="I2307" s="404">
        <f>'F4.2'!Z341</f>
        <v>0</v>
      </c>
      <c r="J2307" s="404">
        <f>'F4.2'!AY341</f>
        <v>0</v>
      </c>
      <c r="K2307" s="405"/>
      <c r="L2307" s="405"/>
      <c r="M2307" s="404">
        <f t="shared" si="1766"/>
        <v>0</v>
      </c>
      <c r="N2307" s="404">
        <f t="shared" si="1772"/>
        <v>3.7894E-5</v>
      </c>
    </row>
    <row r="2308" spans="1:14" hidden="1" outlineLevel="1">
      <c r="A2308" s="68">
        <f t="shared" ref="A2308:E2308" si="1783">A1915</f>
        <v>108</v>
      </c>
      <c r="B2308" s="123" t="str">
        <f t="shared" si="1783"/>
        <v>Project-U#8-D.M.Water System-10509</v>
      </c>
      <c r="C2308" s="53" t="str">
        <f t="shared" si="1783"/>
        <v>N.A.</v>
      </c>
      <c r="D2308" s="403" t="str">
        <f t="shared" si="1783"/>
        <v>-</v>
      </c>
      <c r="E2308" s="118">
        <f t="shared" si="1783"/>
        <v>0</v>
      </c>
      <c r="F2308" s="404">
        <f t="shared" si="1768"/>
        <v>5.7850250000000001E-3</v>
      </c>
      <c r="G2308" s="404">
        <f t="shared" si="1769"/>
        <v>0</v>
      </c>
      <c r="H2308" s="404">
        <f t="shared" si="1771"/>
        <v>5.7850250000000001E-3</v>
      </c>
      <c r="I2308" s="404">
        <f>'F4.2'!Z342</f>
        <v>0</v>
      </c>
      <c r="J2308" s="404">
        <f>'F4.2'!AY342</f>
        <v>0</v>
      </c>
      <c r="K2308" s="405"/>
      <c r="L2308" s="405"/>
      <c r="M2308" s="404">
        <f t="shared" si="1766"/>
        <v>0</v>
      </c>
      <c r="N2308" s="404">
        <f t="shared" si="1772"/>
        <v>5.7850250000000001E-3</v>
      </c>
    </row>
    <row r="2309" spans="1:14" hidden="1" outlineLevel="1">
      <c r="A2309" s="68">
        <f t="shared" ref="A2309:E2309" si="1784">A1916</f>
        <v>109</v>
      </c>
      <c r="B2309" s="123" t="str">
        <f t="shared" si="1784"/>
        <v>Project-U#8-DG set- Manadatory Spares-10509</v>
      </c>
      <c r="C2309" s="53" t="str">
        <f t="shared" si="1784"/>
        <v>N.A.</v>
      </c>
      <c r="D2309" s="403" t="str">
        <f t="shared" si="1784"/>
        <v>-</v>
      </c>
      <c r="E2309" s="118">
        <f t="shared" si="1784"/>
        <v>0</v>
      </c>
      <c r="F2309" s="404">
        <f t="shared" si="1768"/>
        <v>2.5003999999999998E-4</v>
      </c>
      <c r="G2309" s="404">
        <f t="shared" si="1769"/>
        <v>0</v>
      </c>
      <c r="H2309" s="404">
        <f t="shared" si="1771"/>
        <v>2.5003999999999998E-4</v>
      </c>
      <c r="I2309" s="404">
        <f>'F4.2'!Z343</f>
        <v>0</v>
      </c>
      <c r="J2309" s="404">
        <f>'F4.2'!AY343</f>
        <v>0</v>
      </c>
      <c r="K2309" s="405"/>
      <c r="L2309" s="405"/>
      <c r="M2309" s="404">
        <f t="shared" si="1766"/>
        <v>0</v>
      </c>
      <c r="N2309" s="404">
        <f t="shared" si="1772"/>
        <v>2.5003999999999998E-4</v>
      </c>
    </row>
    <row r="2310" spans="1:14" hidden="1" outlineLevel="1">
      <c r="A2310" s="68">
        <f t="shared" ref="A2310:E2310" si="1785">A1917</f>
        <v>110</v>
      </c>
      <c r="B2310" s="123" t="str">
        <f t="shared" si="1785"/>
        <v>Project-U#8-DG Set Room cum Air Compressor House</v>
      </c>
      <c r="C2310" s="53" t="str">
        <f t="shared" si="1785"/>
        <v>N.A.</v>
      </c>
      <c r="D2310" s="403" t="str">
        <f t="shared" si="1785"/>
        <v>-</v>
      </c>
      <c r="E2310" s="118">
        <f t="shared" si="1785"/>
        <v>0</v>
      </c>
      <c r="F2310" s="404">
        <f t="shared" si="1768"/>
        <v>5.5794089999999996E-3</v>
      </c>
      <c r="G2310" s="404">
        <f t="shared" si="1769"/>
        <v>0</v>
      </c>
      <c r="H2310" s="404">
        <f t="shared" si="1771"/>
        <v>5.5794089999999996E-3</v>
      </c>
      <c r="I2310" s="404">
        <f>'F4.2'!Z344</f>
        <v>0</v>
      </c>
      <c r="J2310" s="404">
        <f>'F4.2'!AY344</f>
        <v>0</v>
      </c>
      <c r="K2310" s="405"/>
      <c r="L2310" s="405"/>
      <c r="M2310" s="404">
        <f t="shared" si="1766"/>
        <v>0</v>
      </c>
      <c r="N2310" s="404">
        <f t="shared" si="1772"/>
        <v>5.5794089999999996E-3</v>
      </c>
    </row>
    <row r="2311" spans="1:14" hidden="1" outlineLevel="1">
      <c r="A2311" s="68">
        <f t="shared" ref="A2311:E2311" si="1786">A1918</f>
        <v>111</v>
      </c>
      <c r="B2311" s="123" t="str">
        <f t="shared" si="1786"/>
        <v>Project-U#8-Steel for TechnologicalStructure-10501</v>
      </c>
      <c r="C2311" s="53" t="str">
        <f t="shared" si="1786"/>
        <v>N.A.</v>
      </c>
      <c r="D2311" s="403" t="str">
        <f t="shared" si="1786"/>
        <v>-</v>
      </c>
      <c r="E2311" s="118">
        <f t="shared" si="1786"/>
        <v>0</v>
      </c>
      <c r="F2311" s="404">
        <f t="shared" si="1768"/>
        <v>0.14835727600000001</v>
      </c>
      <c r="G2311" s="404">
        <f t="shared" si="1769"/>
        <v>0</v>
      </c>
      <c r="H2311" s="404">
        <f t="shared" si="1771"/>
        <v>0.14835727600000001</v>
      </c>
      <c r="I2311" s="404">
        <f>'F4.2'!Z345</f>
        <v>0</v>
      </c>
      <c r="J2311" s="404">
        <f>'F4.2'!AY345</f>
        <v>0</v>
      </c>
      <c r="K2311" s="405"/>
      <c r="L2311" s="405"/>
      <c r="M2311" s="404">
        <f t="shared" si="1766"/>
        <v>0</v>
      </c>
      <c r="N2311" s="404">
        <f t="shared" si="1772"/>
        <v>0.14835727600000001</v>
      </c>
    </row>
    <row r="2312" spans="1:14" hidden="1" outlineLevel="1">
      <c r="A2312" s="68">
        <f t="shared" ref="A2312:E2312" si="1787">A1919</f>
        <v>112</v>
      </c>
      <c r="B2312" s="123" t="str">
        <f t="shared" si="1787"/>
        <v>Project-U#8-Electrical Package for BOP-10509</v>
      </c>
      <c r="C2312" s="53" t="str">
        <f t="shared" si="1787"/>
        <v>N.A.</v>
      </c>
      <c r="D2312" s="403" t="str">
        <f t="shared" si="1787"/>
        <v>-</v>
      </c>
      <c r="E2312" s="118">
        <f t="shared" si="1787"/>
        <v>0</v>
      </c>
      <c r="F2312" s="404">
        <f t="shared" si="1768"/>
        <v>2.4904469999999998E-3</v>
      </c>
      <c r="G2312" s="404">
        <f t="shared" si="1769"/>
        <v>0</v>
      </c>
      <c r="H2312" s="404">
        <f t="shared" si="1771"/>
        <v>2.4904469999999998E-3</v>
      </c>
      <c r="I2312" s="404">
        <f>'F4.2'!Z346</f>
        <v>0</v>
      </c>
      <c r="J2312" s="404">
        <f>'F4.2'!AY346</f>
        <v>0</v>
      </c>
      <c r="K2312" s="405"/>
      <c r="L2312" s="405"/>
      <c r="M2312" s="404">
        <f t="shared" si="1766"/>
        <v>0</v>
      </c>
      <c r="N2312" s="404">
        <f t="shared" si="1772"/>
        <v>2.4904469999999998E-3</v>
      </c>
    </row>
    <row r="2313" spans="1:14" hidden="1" outlineLevel="1">
      <c r="A2313" s="68">
        <f t="shared" ref="A2313:E2313" si="1788">A1920</f>
        <v>113</v>
      </c>
      <c r="B2313" s="123" t="str">
        <f t="shared" si="1788"/>
        <v>Project-U#8-Electrical CHARGES-10509</v>
      </c>
      <c r="C2313" s="53" t="str">
        <f t="shared" si="1788"/>
        <v>N.A.</v>
      </c>
      <c r="D2313" s="403" t="str">
        <f t="shared" si="1788"/>
        <v>-</v>
      </c>
      <c r="E2313" s="118">
        <f t="shared" si="1788"/>
        <v>0</v>
      </c>
      <c r="F2313" s="404">
        <f t="shared" si="1768"/>
        <v>4.1155000000000002E-5</v>
      </c>
      <c r="G2313" s="404">
        <f t="shared" si="1769"/>
        <v>0</v>
      </c>
      <c r="H2313" s="404">
        <f t="shared" si="1771"/>
        <v>4.1155000000000002E-5</v>
      </c>
      <c r="I2313" s="404">
        <f>'F4.2'!Z347</f>
        <v>0</v>
      </c>
      <c r="J2313" s="404">
        <f>'F4.2'!AY347</f>
        <v>0</v>
      </c>
      <c r="K2313" s="405"/>
      <c r="L2313" s="405"/>
      <c r="M2313" s="404">
        <f t="shared" si="1766"/>
        <v>0</v>
      </c>
      <c r="N2313" s="404">
        <f t="shared" si="1772"/>
        <v>4.1155000000000002E-5</v>
      </c>
    </row>
    <row r="2314" spans="1:14" hidden="1" outlineLevel="1">
      <c r="A2314" s="68">
        <f t="shared" ref="A2314:E2314" si="1789">A1921</f>
        <v>114</v>
      </c>
      <c r="B2314" s="123" t="str">
        <f t="shared" si="1789"/>
        <v>Project-U#8-Electrical Package for BOP-Mandatory</v>
      </c>
      <c r="C2314" s="53" t="str">
        <f t="shared" si="1789"/>
        <v>N.A.</v>
      </c>
      <c r="D2314" s="403" t="str">
        <f t="shared" si="1789"/>
        <v>-</v>
      </c>
      <c r="E2314" s="118">
        <f t="shared" si="1789"/>
        <v>0</v>
      </c>
      <c r="F2314" s="404">
        <f t="shared" si="1768"/>
        <v>2.7569600000000002E-4</v>
      </c>
      <c r="G2314" s="404">
        <f t="shared" si="1769"/>
        <v>0</v>
      </c>
      <c r="H2314" s="404">
        <f t="shared" si="1771"/>
        <v>2.7569600000000002E-4</v>
      </c>
      <c r="I2314" s="404">
        <f>'F4.2'!Z348</f>
        <v>0</v>
      </c>
      <c r="J2314" s="404">
        <f>'F4.2'!AY348</f>
        <v>0</v>
      </c>
      <c r="K2314" s="405"/>
      <c r="L2314" s="405"/>
      <c r="M2314" s="404">
        <f t="shared" si="1766"/>
        <v>0</v>
      </c>
      <c r="N2314" s="404">
        <f t="shared" si="1772"/>
        <v>2.7569600000000002E-4</v>
      </c>
    </row>
    <row r="2315" spans="1:14" hidden="1" outlineLevel="1">
      <c r="A2315" s="68">
        <f t="shared" ref="A2315:E2315" si="1790">A1922</f>
        <v>115</v>
      </c>
      <c r="B2315" s="123" t="str">
        <f t="shared" si="1790"/>
        <v>Project-U#8-Fire Protection, Alarm &amp; Detection</v>
      </c>
      <c r="C2315" s="53" t="str">
        <f t="shared" si="1790"/>
        <v>N.A.</v>
      </c>
      <c r="D2315" s="403" t="str">
        <f t="shared" si="1790"/>
        <v>-</v>
      </c>
      <c r="E2315" s="118">
        <f t="shared" si="1790"/>
        <v>0</v>
      </c>
      <c r="F2315" s="404">
        <f t="shared" si="1768"/>
        <v>7.1787910000000003E-3</v>
      </c>
      <c r="G2315" s="404">
        <f t="shared" si="1769"/>
        <v>0</v>
      </c>
      <c r="H2315" s="404">
        <f t="shared" si="1771"/>
        <v>7.1787910000000003E-3</v>
      </c>
      <c r="I2315" s="404">
        <f>'F4.2'!Z349</f>
        <v>0</v>
      </c>
      <c r="J2315" s="404">
        <f>'F4.2'!AY349</f>
        <v>0</v>
      </c>
      <c r="K2315" s="405"/>
      <c r="L2315" s="405"/>
      <c r="M2315" s="404">
        <f t="shared" si="1766"/>
        <v>0</v>
      </c>
      <c r="N2315" s="404">
        <f t="shared" si="1772"/>
        <v>7.1787910000000003E-3</v>
      </c>
    </row>
    <row r="2316" spans="1:14" hidden="1" outlineLevel="1">
      <c r="A2316" s="68">
        <f t="shared" ref="A2316:E2316" si="1791">A1923</f>
        <v>116</v>
      </c>
      <c r="B2316" s="123" t="str">
        <f t="shared" si="1791"/>
        <v>Project-U#8-Fuel Oil Pump House-10516</v>
      </c>
      <c r="C2316" s="53" t="str">
        <f t="shared" si="1791"/>
        <v>N.A.</v>
      </c>
      <c r="D2316" s="403" t="str">
        <f t="shared" si="1791"/>
        <v>-</v>
      </c>
      <c r="E2316" s="118">
        <f t="shared" si="1791"/>
        <v>0</v>
      </c>
      <c r="F2316" s="404">
        <f t="shared" si="1768"/>
        <v>4.0925400000000004E-3</v>
      </c>
      <c r="G2316" s="404">
        <f t="shared" si="1769"/>
        <v>0</v>
      </c>
      <c r="H2316" s="404">
        <f t="shared" si="1771"/>
        <v>4.0925400000000004E-3</v>
      </c>
      <c r="I2316" s="404">
        <f>'F4.2'!Z350</f>
        <v>0</v>
      </c>
      <c r="J2316" s="404">
        <f>'F4.2'!AY350</f>
        <v>0</v>
      </c>
      <c r="K2316" s="405"/>
      <c r="L2316" s="405"/>
      <c r="M2316" s="404">
        <f t="shared" si="1766"/>
        <v>0</v>
      </c>
      <c r="N2316" s="404">
        <f t="shared" si="1772"/>
        <v>4.0925400000000004E-3</v>
      </c>
    </row>
    <row r="2317" spans="1:14" hidden="1" outlineLevel="1">
      <c r="A2317" s="68">
        <f t="shared" ref="A2317:E2317" si="1792">A1924</f>
        <v>117</v>
      </c>
      <c r="B2317" s="123" t="str">
        <f t="shared" si="1792"/>
        <v>Project-U#8-Generator Transformer-10541</v>
      </c>
      <c r="C2317" s="53" t="str">
        <f t="shared" si="1792"/>
        <v>N.A.</v>
      </c>
      <c r="D2317" s="403" t="str">
        <f t="shared" si="1792"/>
        <v>-</v>
      </c>
      <c r="E2317" s="118">
        <f t="shared" si="1792"/>
        <v>0</v>
      </c>
      <c r="F2317" s="404">
        <f t="shared" si="1768"/>
        <v>1.2655415999999999E-2</v>
      </c>
      <c r="G2317" s="404">
        <f t="shared" si="1769"/>
        <v>0</v>
      </c>
      <c r="H2317" s="404">
        <f t="shared" si="1771"/>
        <v>1.2655415999999999E-2</v>
      </c>
      <c r="I2317" s="404">
        <f>'F4.2'!Z351</f>
        <v>0</v>
      </c>
      <c r="J2317" s="404">
        <f>'F4.2'!AY351</f>
        <v>0</v>
      </c>
      <c r="K2317" s="405"/>
      <c r="L2317" s="405"/>
      <c r="M2317" s="404">
        <f t="shared" si="1766"/>
        <v>0</v>
      </c>
      <c r="N2317" s="404">
        <f t="shared" si="1772"/>
        <v>1.2655415999999999E-2</v>
      </c>
    </row>
    <row r="2318" spans="1:14" hidden="1" outlineLevel="1">
      <c r="A2318" s="68">
        <f t="shared" ref="A2318:E2318" si="1793">A1925</f>
        <v>118</v>
      </c>
      <c r="B2318" s="123" t="str">
        <f t="shared" si="1793"/>
        <v>Project-U#8-Generator/Transformer protection</v>
      </c>
      <c r="C2318" s="53" t="str">
        <f t="shared" si="1793"/>
        <v>N.A.</v>
      </c>
      <c r="D2318" s="403" t="str">
        <f t="shared" si="1793"/>
        <v>-</v>
      </c>
      <c r="E2318" s="118">
        <f t="shared" si="1793"/>
        <v>0</v>
      </c>
      <c r="F2318" s="404">
        <f t="shared" si="1768"/>
        <v>2.45393E-4</v>
      </c>
      <c r="G2318" s="404">
        <f t="shared" si="1769"/>
        <v>0</v>
      </c>
      <c r="H2318" s="404">
        <f t="shared" si="1771"/>
        <v>2.45393E-4</v>
      </c>
      <c r="I2318" s="404">
        <f>'F4.2'!Z352</f>
        <v>0</v>
      </c>
      <c r="J2318" s="404">
        <f>'F4.2'!AY352</f>
        <v>0</v>
      </c>
      <c r="K2318" s="405"/>
      <c r="L2318" s="405"/>
      <c r="M2318" s="404">
        <f t="shared" si="1766"/>
        <v>0</v>
      </c>
      <c r="N2318" s="404">
        <f t="shared" si="1772"/>
        <v>2.45393E-4</v>
      </c>
    </row>
    <row r="2319" spans="1:14" hidden="1" outlineLevel="1">
      <c r="A2319" s="68">
        <f t="shared" ref="A2319:E2319" si="1794">A1926</f>
        <v>119</v>
      </c>
      <c r="B2319" s="123" t="str">
        <f t="shared" si="1794"/>
        <v>Project-U#8-H.T.Switchgear for main plant-10561</v>
      </c>
      <c r="C2319" s="53" t="str">
        <f t="shared" si="1794"/>
        <v>N.A.</v>
      </c>
      <c r="D2319" s="403" t="str">
        <f t="shared" si="1794"/>
        <v>-</v>
      </c>
      <c r="E2319" s="118">
        <f t="shared" si="1794"/>
        <v>0</v>
      </c>
      <c r="F2319" s="404">
        <f t="shared" si="1768"/>
        <v>2.5188164999999998E-2</v>
      </c>
      <c r="G2319" s="404">
        <f t="shared" si="1769"/>
        <v>0</v>
      </c>
      <c r="H2319" s="404">
        <f t="shared" si="1771"/>
        <v>2.5188164999999998E-2</v>
      </c>
      <c r="I2319" s="404">
        <f>'F4.2'!Z353</f>
        <v>0</v>
      </c>
      <c r="J2319" s="404">
        <f>'F4.2'!AY353</f>
        <v>0</v>
      </c>
      <c r="K2319" s="405"/>
      <c r="L2319" s="405"/>
      <c r="M2319" s="404">
        <f t="shared" si="1766"/>
        <v>0</v>
      </c>
      <c r="N2319" s="404">
        <f t="shared" si="1772"/>
        <v>2.5188164999999998E-2</v>
      </c>
    </row>
    <row r="2320" spans="1:14" hidden="1" outlineLevel="1">
      <c r="A2320" s="68">
        <f t="shared" ref="A2320:E2320" si="1795">A1927</f>
        <v>120</v>
      </c>
      <c r="B2320" s="123" t="str">
        <f t="shared" si="1795"/>
        <v>Project-U#8-Indoor &amp; Outdoor plant lighting-10599</v>
      </c>
      <c r="C2320" s="53" t="str">
        <f t="shared" si="1795"/>
        <v>N.A.</v>
      </c>
      <c r="D2320" s="403" t="str">
        <f t="shared" si="1795"/>
        <v>-</v>
      </c>
      <c r="E2320" s="118">
        <f t="shared" si="1795"/>
        <v>0</v>
      </c>
      <c r="F2320" s="404">
        <f t="shared" si="1768"/>
        <v>4.0770299999999998E-4</v>
      </c>
      <c r="G2320" s="404">
        <f t="shared" si="1769"/>
        <v>0</v>
      </c>
      <c r="H2320" s="404">
        <f t="shared" si="1771"/>
        <v>4.0770299999999998E-4</v>
      </c>
      <c r="I2320" s="404">
        <f>'F4.2'!Z354</f>
        <v>0</v>
      </c>
      <c r="J2320" s="404">
        <f>'F4.2'!AY354</f>
        <v>0</v>
      </c>
      <c r="K2320" s="405"/>
      <c r="L2320" s="405"/>
      <c r="M2320" s="404">
        <f t="shared" si="1766"/>
        <v>0</v>
      </c>
      <c r="N2320" s="404">
        <f t="shared" si="1772"/>
        <v>4.0770299999999998E-4</v>
      </c>
    </row>
    <row r="2321" spans="1:14" hidden="1" outlineLevel="1">
      <c r="A2321" s="68">
        <f t="shared" ref="A2321:E2321" si="1796">A1928</f>
        <v>121</v>
      </c>
      <c r="B2321" s="123" t="str">
        <f t="shared" si="1796"/>
        <v>Project-U#8-L.P.Piping including valves-10509</v>
      </c>
      <c r="C2321" s="53" t="str">
        <f t="shared" si="1796"/>
        <v>N.A.</v>
      </c>
      <c r="D2321" s="403" t="str">
        <f t="shared" si="1796"/>
        <v>-</v>
      </c>
      <c r="E2321" s="118">
        <f t="shared" si="1796"/>
        <v>0</v>
      </c>
      <c r="F2321" s="404">
        <f t="shared" si="1768"/>
        <v>3.8246069999999998E-3</v>
      </c>
      <c r="G2321" s="404">
        <f t="shared" si="1769"/>
        <v>0</v>
      </c>
      <c r="H2321" s="404">
        <f t="shared" si="1771"/>
        <v>3.8246069999999998E-3</v>
      </c>
      <c r="I2321" s="404">
        <f>'F4.2'!Z355</f>
        <v>0</v>
      </c>
      <c r="J2321" s="404">
        <f>'F4.2'!AY355</f>
        <v>0</v>
      </c>
      <c r="K2321" s="405"/>
      <c r="L2321" s="405"/>
      <c r="M2321" s="404">
        <f t="shared" si="1766"/>
        <v>0</v>
      </c>
      <c r="N2321" s="404">
        <f t="shared" si="1772"/>
        <v>3.8246069999999998E-3</v>
      </c>
    </row>
    <row r="2322" spans="1:14" hidden="1" outlineLevel="1">
      <c r="A2322" s="68">
        <f t="shared" ref="A2322:E2322" si="1797">A1929</f>
        <v>122</v>
      </c>
      <c r="B2322" s="123" t="str">
        <f t="shared" si="1797"/>
        <v>Project-U#8-L.T. Electrical for main plant.-10561</v>
      </c>
      <c r="C2322" s="53" t="str">
        <f t="shared" si="1797"/>
        <v>N.A.</v>
      </c>
      <c r="D2322" s="403" t="str">
        <f t="shared" si="1797"/>
        <v>-</v>
      </c>
      <c r="E2322" s="118">
        <f t="shared" si="1797"/>
        <v>0</v>
      </c>
      <c r="F2322" s="404">
        <f t="shared" si="1768"/>
        <v>8.7066999999999998E-5</v>
      </c>
      <c r="G2322" s="404">
        <f t="shared" si="1769"/>
        <v>0</v>
      </c>
      <c r="H2322" s="404">
        <f t="shared" si="1771"/>
        <v>8.7066999999999998E-5</v>
      </c>
      <c r="I2322" s="404">
        <f>'F4.2'!Z356</f>
        <v>0</v>
      </c>
      <c r="J2322" s="404">
        <f>'F4.2'!AY356</f>
        <v>0</v>
      </c>
      <c r="K2322" s="405"/>
      <c r="L2322" s="405"/>
      <c r="M2322" s="404">
        <f t="shared" si="1766"/>
        <v>0</v>
      </c>
      <c r="N2322" s="404">
        <f t="shared" si="1772"/>
        <v>8.7066999999999998E-5</v>
      </c>
    </row>
    <row r="2323" spans="1:14" hidden="1" outlineLevel="1">
      <c r="A2323" s="68">
        <f t="shared" ref="A2323:E2323" si="1798">A1930</f>
        <v>123</v>
      </c>
      <c r="B2323" s="123" t="str">
        <f t="shared" si="1798"/>
        <v>Project-U#8-Laying&amp;Termination of HT cables-10561</v>
      </c>
      <c r="C2323" s="53" t="str">
        <f t="shared" si="1798"/>
        <v>N.A.</v>
      </c>
      <c r="D2323" s="403" t="str">
        <f t="shared" si="1798"/>
        <v>-</v>
      </c>
      <c r="E2323" s="118">
        <f t="shared" si="1798"/>
        <v>0</v>
      </c>
      <c r="F2323" s="404">
        <f t="shared" si="1768"/>
        <v>8.2310499999999997E-4</v>
      </c>
      <c r="G2323" s="404">
        <f t="shared" si="1769"/>
        <v>0</v>
      </c>
      <c r="H2323" s="404">
        <f t="shared" si="1771"/>
        <v>8.2310499999999997E-4</v>
      </c>
      <c r="I2323" s="404">
        <f>'F4.2'!Z357</f>
        <v>0</v>
      </c>
      <c r="J2323" s="404">
        <f>'F4.2'!AY357</f>
        <v>0</v>
      </c>
      <c r="K2323" s="405"/>
      <c r="L2323" s="405"/>
      <c r="M2323" s="404">
        <f t="shared" si="1766"/>
        <v>0</v>
      </c>
      <c r="N2323" s="404">
        <f t="shared" si="1772"/>
        <v>8.2310499999999997E-4</v>
      </c>
    </row>
    <row r="2324" spans="1:14" hidden="1" outlineLevel="1">
      <c r="A2324" s="68">
        <f t="shared" ref="A2324:E2324" si="1799">A1931</f>
        <v>124</v>
      </c>
      <c r="B2324" s="123" t="str">
        <f t="shared" si="1799"/>
        <v>Project-U#8-MainBoiler Structure&amp;foundations-10501</v>
      </c>
      <c r="C2324" s="53" t="str">
        <f t="shared" si="1799"/>
        <v>N.A.</v>
      </c>
      <c r="D2324" s="403" t="str">
        <f t="shared" si="1799"/>
        <v>-</v>
      </c>
      <c r="E2324" s="118">
        <f t="shared" si="1799"/>
        <v>0</v>
      </c>
      <c r="F2324" s="404">
        <f t="shared" si="1768"/>
        <v>9.9409977999999996E-2</v>
      </c>
      <c r="G2324" s="404">
        <f t="shared" si="1769"/>
        <v>0</v>
      </c>
      <c r="H2324" s="404">
        <f t="shared" si="1771"/>
        <v>9.9409977999999996E-2</v>
      </c>
      <c r="I2324" s="404">
        <f>'F4.2'!Z358</f>
        <v>0</v>
      </c>
      <c r="J2324" s="404">
        <f>'F4.2'!AY358</f>
        <v>0</v>
      </c>
      <c r="K2324" s="405"/>
      <c r="L2324" s="405"/>
      <c r="M2324" s="404">
        <f t="shared" si="1766"/>
        <v>0</v>
      </c>
      <c r="N2324" s="404">
        <f t="shared" si="1772"/>
        <v>9.9409977999999996E-2</v>
      </c>
    </row>
    <row r="2325" spans="1:14" hidden="1" outlineLevel="1">
      <c r="A2325" s="68">
        <f t="shared" ref="A2325:E2325" si="1800">A1932</f>
        <v>125</v>
      </c>
      <c r="B2325" s="123" t="str">
        <f t="shared" si="1800"/>
        <v>Project-U#8-Mandatory Spares for Ash HandlingPlant</v>
      </c>
      <c r="C2325" s="53" t="str">
        <f t="shared" si="1800"/>
        <v>N.A.</v>
      </c>
      <c r="D2325" s="403" t="str">
        <f t="shared" si="1800"/>
        <v>-</v>
      </c>
      <c r="E2325" s="118">
        <f t="shared" si="1800"/>
        <v>0</v>
      </c>
      <c r="F2325" s="404">
        <f t="shared" si="1768"/>
        <v>1.561633E-3</v>
      </c>
      <c r="G2325" s="404">
        <f t="shared" si="1769"/>
        <v>0</v>
      </c>
      <c r="H2325" s="404">
        <f t="shared" si="1771"/>
        <v>1.561633E-3</v>
      </c>
      <c r="I2325" s="404">
        <f>'F4.2'!Z359</f>
        <v>0</v>
      </c>
      <c r="J2325" s="404">
        <f>'F4.2'!AY359</f>
        <v>0</v>
      </c>
      <c r="K2325" s="405"/>
      <c r="L2325" s="405"/>
      <c r="M2325" s="404">
        <f t="shared" si="1766"/>
        <v>0</v>
      </c>
      <c r="N2325" s="404">
        <f t="shared" si="1772"/>
        <v>1.561633E-3</v>
      </c>
    </row>
    <row r="2326" spans="1:14" hidden="1" outlineLevel="1">
      <c r="A2326" s="68">
        <f t="shared" ref="A2326:E2326" si="1801">A1933</f>
        <v>126</v>
      </c>
      <c r="B2326" s="123" t="str">
        <f t="shared" si="1801"/>
        <v>Project-U#8-Mandatory spares for C&amp;I of Main Plant</v>
      </c>
      <c r="C2326" s="53" t="str">
        <f t="shared" si="1801"/>
        <v>N.A.</v>
      </c>
      <c r="D2326" s="403" t="str">
        <f t="shared" si="1801"/>
        <v>-</v>
      </c>
      <c r="E2326" s="118">
        <f t="shared" si="1801"/>
        <v>0</v>
      </c>
      <c r="F2326" s="404">
        <f t="shared" si="1768"/>
        <v>5.0294800000000002E-3</v>
      </c>
      <c r="G2326" s="404">
        <f t="shared" si="1769"/>
        <v>0</v>
      </c>
      <c r="H2326" s="404">
        <f t="shared" si="1771"/>
        <v>5.0294800000000002E-3</v>
      </c>
      <c r="I2326" s="404">
        <f>'F4.2'!Z360</f>
        <v>0</v>
      </c>
      <c r="J2326" s="404">
        <f>'F4.2'!AY360</f>
        <v>0</v>
      </c>
      <c r="K2326" s="405"/>
      <c r="L2326" s="405"/>
      <c r="M2326" s="404">
        <f t="shared" si="1766"/>
        <v>0</v>
      </c>
      <c r="N2326" s="404">
        <f t="shared" si="1772"/>
        <v>5.0294800000000002E-3</v>
      </c>
    </row>
    <row r="2327" spans="1:14" hidden="1" outlineLevel="1">
      <c r="A2327" s="68">
        <f t="shared" ref="A2327:E2327" si="1802">A1934</f>
        <v>127</v>
      </c>
      <c r="B2327" s="123" t="str">
        <f t="shared" si="1802"/>
        <v>Project-U#8-Mandatory Spares for Electrical MainPa</v>
      </c>
      <c r="C2327" s="53" t="str">
        <f t="shared" si="1802"/>
        <v>N.A.</v>
      </c>
      <c r="D2327" s="403" t="str">
        <f t="shared" si="1802"/>
        <v>-</v>
      </c>
      <c r="E2327" s="118">
        <f t="shared" si="1802"/>
        <v>0</v>
      </c>
      <c r="F2327" s="404">
        <f t="shared" si="1768"/>
        <v>1.5600531000000001E-2</v>
      </c>
      <c r="G2327" s="404">
        <f t="shared" si="1769"/>
        <v>0</v>
      </c>
      <c r="H2327" s="404">
        <f t="shared" si="1771"/>
        <v>1.5600531000000001E-2</v>
      </c>
      <c r="I2327" s="404">
        <f>'F4.2'!Z361</f>
        <v>0</v>
      </c>
      <c r="J2327" s="404">
        <f>'F4.2'!AY361</f>
        <v>0</v>
      </c>
      <c r="K2327" s="405"/>
      <c r="L2327" s="405"/>
      <c r="M2327" s="404">
        <f t="shared" si="1766"/>
        <v>0</v>
      </c>
      <c r="N2327" s="404">
        <f t="shared" si="1772"/>
        <v>1.5600531000000001E-2</v>
      </c>
    </row>
    <row r="2328" spans="1:14" hidden="1" outlineLevel="1">
      <c r="A2328" s="68">
        <f t="shared" ref="A2328:E2328" si="1803">A1935</f>
        <v>128</v>
      </c>
      <c r="B2328" s="123" t="str">
        <f t="shared" si="1803"/>
        <v>Project-U#8-Mandatory Spares For TG &amp; Auxilliaries</v>
      </c>
      <c r="C2328" s="53" t="str">
        <f t="shared" si="1803"/>
        <v>N.A.</v>
      </c>
      <c r="D2328" s="403" t="str">
        <f t="shared" si="1803"/>
        <v>-</v>
      </c>
      <c r="E2328" s="118">
        <f t="shared" si="1803"/>
        <v>0</v>
      </c>
      <c r="F2328" s="404">
        <f t="shared" si="1768"/>
        <v>6.2588310000000003E-3</v>
      </c>
      <c r="G2328" s="404">
        <f t="shared" si="1769"/>
        <v>0</v>
      </c>
      <c r="H2328" s="404">
        <f t="shared" si="1771"/>
        <v>6.2588310000000003E-3</v>
      </c>
      <c r="I2328" s="404">
        <f>'F4.2'!Z362</f>
        <v>0</v>
      </c>
      <c r="J2328" s="404">
        <f>'F4.2'!AY362</f>
        <v>0</v>
      </c>
      <c r="K2328" s="405"/>
      <c r="L2328" s="405"/>
      <c r="M2328" s="404">
        <f t="shared" si="1766"/>
        <v>0</v>
      </c>
      <c r="N2328" s="404">
        <f t="shared" si="1772"/>
        <v>6.2588310000000003E-3</v>
      </c>
    </row>
    <row r="2329" spans="1:14" hidden="1" outlineLevel="1">
      <c r="A2329" s="68">
        <f t="shared" ref="A2329:E2329" si="1804">A1936</f>
        <v>129</v>
      </c>
      <c r="B2329" s="123" t="str">
        <f t="shared" si="1804"/>
        <v>Project-U#8-Misc. Cranes &amp; hoists-10553</v>
      </c>
      <c r="C2329" s="53" t="str">
        <f t="shared" si="1804"/>
        <v>N.A.</v>
      </c>
      <c r="D2329" s="403" t="str">
        <f t="shared" si="1804"/>
        <v>-</v>
      </c>
      <c r="E2329" s="118">
        <f t="shared" si="1804"/>
        <v>0</v>
      </c>
      <c r="F2329" s="404">
        <f t="shared" si="1768"/>
        <v>2.353651E-3</v>
      </c>
      <c r="G2329" s="404">
        <f t="shared" si="1769"/>
        <v>0</v>
      </c>
      <c r="H2329" s="404">
        <f t="shared" si="1771"/>
        <v>2.353651E-3</v>
      </c>
      <c r="I2329" s="404">
        <f>'F4.2'!Z363</f>
        <v>0</v>
      </c>
      <c r="J2329" s="404">
        <f>'F4.2'!AY363</f>
        <v>0</v>
      </c>
      <c r="K2329" s="405"/>
      <c r="L2329" s="405"/>
      <c r="M2329" s="404">
        <f t="shared" si="1766"/>
        <v>0</v>
      </c>
      <c r="N2329" s="404">
        <f t="shared" si="1772"/>
        <v>2.353651E-3</v>
      </c>
    </row>
    <row r="2330" spans="1:14" hidden="1" outlineLevel="1">
      <c r="A2330" s="68">
        <f t="shared" ref="A2330:E2330" si="1805">A1937</f>
        <v>130</v>
      </c>
      <c r="B2330" s="123" t="str">
        <f t="shared" si="1805"/>
        <v>Project-U#8-Miscellaneous Pumps -10599</v>
      </c>
      <c r="C2330" s="53" t="str">
        <f t="shared" si="1805"/>
        <v>N.A.</v>
      </c>
      <c r="D2330" s="403" t="str">
        <f t="shared" si="1805"/>
        <v>-</v>
      </c>
      <c r="E2330" s="118">
        <f t="shared" si="1805"/>
        <v>0</v>
      </c>
      <c r="F2330" s="404">
        <f t="shared" si="1768"/>
        <v>1.5672209999999999E-3</v>
      </c>
      <c r="G2330" s="404">
        <f t="shared" si="1769"/>
        <v>0</v>
      </c>
      <c r="H2330" s="404">
        <f t="shared" si="1771"/>
        <v>1.5672209999999999E-3</v>
      </c>
      <c r="I2330" s="404">
        <f>'F4.2'!Z364</f>
        <v>0</v>
      </c>
      <c r="J2330" s="404">
        <f>'F4.2'!AY364</f>
        <v>0</v>
      </c>
      <c r="K2330" s="405"/>
      <c r="L2330" s="405"/>
      <c r="M2330" s="404">
        <f t="shared" si="1766"/>
        <v>0</v>
      </c>
      <c r="N2330" s="404">
        <f t="shared" si="1772"/>
        <v>1.5672209999999999E-3</v>
      </c>
    </row>
    <row r="2331" spans="1:14" hidden="1" outlineLevel="1">
      <c r="A2331" s="68">
        <f t="shared" ref="A2331:E2331" si="1806">A1938</f>
        <v>131</v>
      </c>
      <c r="B2331" s="123" t="str">
        <f t="shared" si="1806"/>
        <v>Project-U#8-Passanger lift for TG Building-10599</v>
      </c>
      <c r="C2331" s="53" t="str">
        <f t="shared" si="1806"/>
        <v>N.A.</v>
      </c>
      <c r="D2331" s="403" t="str">
        <f t="shared" si="1806"/>
        <v>-</v>
      </c>
      <c r="E2331" s="118">
        <f t="shared" si="1806"/>
        <v>0</v>
      </c>
      <c r="F2331" s="404">
        <f t="shared" si="1768"/>
        <v>1.635811E-3</v>
      </c>
      <c r="G2331" s="404">
        <f t="shared" si="1769"/>
        <v>0</v>
      </c>
      <c r="H2331" s="404">
        <f t="shared" si="1771"/>
        <v>1.635811E-3</v>
      </c>
      <c r="I2331" s="404">
        <f>'F4.2'!Z365</f>
        <v>0</v>
      </c>
      <c r="J2331" s="404">
        <f>'F4.2'!AY365</f>
        <v>0</v>
      </c>
      <c r="K2331" s="405"/>
      <c r="L2331" s="405"/>
      <c r="M2331" s="404">
        <f t="shared" si="1766"/>
        <v>0</v>
      </c>
      <c r="N2331" s="404">
        <f t="shared" si="1772"/>
        <v>1.635811E-3</v>
      </c>
    </row>
    <row r="2332" spans="1:14" hidden="1" outlineLevel="1">
      <c r="A2332" s="68">
        <f t="shared" ref="A2332:E2332" si="1807">A1939</f>
        <v>132</v>
      </c>
      <c r="B2332" s="123" t="str">
        <f t="shared" si="1807"/>
        <v>Project-U#8-Passanger/Material Lift at boiler side</v>
      </c>
      <c r="C2332" s="53" t="str">
        <f t="shared" si="1807"/>
        <v>N.A.</v>
      </c>
      <c r="D2332" s="403" t="str">
        <f t="shared" si="1807"/>
        <v>-</v>
      </c>
      <c r="E2332" s="118">
        <f t="shared" si="1807"/>
        <v>0</v>
      </c>
      <c r="F2332" s="404">
        <f t="shared" si="1768"/>
        <v>8.4731499999999996E-4</v>
      </c>
      <c r="G2332" s="404">
        <f t="shared" si="1769"/>
        <v>0</v>
      </c>
      <c r="H2332" s="404">
        <f t="shared" si="1771"/>
        <v>8.4731499999999996E-4</v>
      </c>
      <c r="I2332" s="404">
        <f>'F4.2'!Z366</f>
        <v>0</v>
      </c>
      <c r="J2332" s="404">
        <f>'F4.2'!AY366</f>
        <v>0</v>
      </c>
      <c r="K2332" s="405"/>
      <c r="L2332" s="405"/>
      <c r="M2332" s="404">
        <f t="shared" si="1766"/>
        <v>0</v>
      </c>
      <c r="N2332" s="404">
        <f t="shared" si="1772"/>
        <v>8.4731499999999996E-4</v>
      </c>
    </row>
    <row r="2333" spans="1:14" hidden="1" outlineLevel="1">
      <c r="A2333" s="68">
        <f t="shared" ref="A2333:E2333" si="1808">A1940</f>
        <v>133</v>
      </c>
      <c r="B2333" s="123" t="str">
        <f t="shared" si="1808"/>
        <v>Project-U#8-Chemical Laboratory -10509</v>
      </c>
      <c r="C2333" s="53" t="str">
        <f t="shared" si="1808"/>
        <v>N.A.</v>
      </c>
      <c r="D2333" s="403" t="str">
        <f t="shared" si="1808"/>
        <v>-</v>
      </c>
      <c r="E2333" s="118">
        <f t="shared" si="1808"/>
        <v>0</v>
      </c>
      <c r="F2333" s="404">
        <f t="shared" si="1768"/>
        <v>1.1647579999999999E-3</v>
      </c>
      <c r="G2333" s="404">
        <f t="shared" si="1769"/>
        <v>0</v>
      </c>
      <c r="H2333" s="404">
        <f t="shared" si="1771"/>
        <v>1.1647579999999999E-3</v>
      </c>
      <c r="I2333" s="404">
        <f>'F4.2'!Z367</f>
        <v>0</v>
      </c>
      <c r="J2333" s="404">
        <f>'F4.2'!AY367</f>
        <v>0</v>
      </c>
      <c r="K2333" s="405"/>
      <c r="L2333" s="405"/>
      <c r="M2333" s="404">
        <f t="shared" si="1766"/>
        <v>0</v>
      </c>
      <c r="N2333" s="404">
        <f t="shared" si="1772"/>
        <v>1.1647579999999999E-3</v>
      </c>
    </row>
    <row r="2334" spans="1:14" hidden="1" outlineLevel="1">
      <c r="A2334" s="68">
        <f t="shared" ref="A2334:E2334" si="1809">A1941</f>
        <v>134</v>
      </c>
      <c r="B2334" s="123" t="str">
        <f t="shared" si="1809"/>
        <v>Project-U#8-Sewage Treatment Plant-10509</v>
      </c>
      <c r="C2334" s="53" t="str">
        <f t="shared" si="1809"/>
        <v>N.A.</v>
      </c>
      <c r="D2334" s="403" t="str">
        <f t="shared" si="1809"/>
        <v>-</v>
      </c>
      <c r="E2334" s="118">
        <f t="shared" si="1809"/>
        <v>0</v>
      </c>
      <c r="F2334" s="404">
        <f t="shared" si="1768"/>
        <v>1.90058E-3</v>
      </c>
      <c r="G2334" s="404">
        <f t="shared" si="1769"/>
        <v>0</v>
      </c>
      <c r="H2334" s="404">
        <f t="shared" si="1771"/>
        <v>1.90058E-3</v>
      </c>
      <c r="I2334" s="404">
        <f>'F4.2'!Z368</f>
        <v>0</v>
      </c>
      <c r="J2334" s="404">
        <f>'F4.2'!AY368</f>
        <v>0</v>
      </c>
      <c r="K2334" s="405"/>
      <c r="L2334" s="405"/>
      <c r="M2334" s="404">
        <f t="shared" si="1766"/>
        <v>0</v>
      </c>
      <c r="N2334" s="404">
        <f t="shared" si="1772"/>
        <v>1.90058E-3</v>
      </c>
    </row>
    <row r="2335" spans="1:14" hidden="1" outlineLevel="1">
      <c r="A2335" s="68">
        <f t="shared" ref="A2335:E2335" si="1810">A1942</f>
        <v>135</v>
      </c>
      <c r="B2335" s="123" t="str">
        <f t="shared" si="1810"/>
        <v>Project-U#8-Station Transformer-10541</v>
      </c>
      <c r="C2335" s="53" t="str">
        <f t="shared" si="1810"/>
        <v>N.A.</v>
      </c>
      <c r="D2335" s="403" t="str">
        <f t="shared" si="1810"/>
        <v>-</v>
      </c>
      <c r="E2335" s="118">
        <f t="shared" si="1810"/>
        <v>0</v>
      </c>
      <c r="F2335" s="404">
        <f t="shared" si="1768"/>
        <v>2.6575694E-2</v>
      </c>
      <c r="G2335" s="404">
        <f t="shared" si="1769"/>
        <v>0</v>
      </c>
      <c r="H2335" s="404">
        <f t="shared" si="1771"/>
        <v>2.6575694E-2</v>
      </c>
      <c r="I2335" s="404">
        <f>'F4.2'!Z369</f>
        <v>0</v>
      </c>
      <c r="J2335" s="404">
        <f>'F4.2'!AY369</f>
        <v>0</v>
      </c>
      <c r="K2335" s="405"/>
      <c r="L2335" s="405"/>
      <c r="M2335" s="404">
        <f t="shared" si="1766"/>
        <v>0</v>
      </c>
      <c r="N2335" s="404">
        <f t="shared" si="1772"/>
        <v>2.6575694E-2</v>
      </c>
    </row>
    <row r="2336" spans="1:14" hidden="1" outlineLevel="1">
      <c r="A2336" s="68">
        <f t="shared" ref="A2336:E2336" si="1811">A1943</f>
        <v>136</v>
      </c>
      <c r="B2336" s="123" t="str">
        <f t="shared" si="1811"/>
        <v>Project-U#8-Steam Turbine set-10503</v>
      </c>
      <c r="C2336" s="53" t="str">
        <f t="shared" si="1811"/>
        <v>N.A.</v>
      </c>
      <c r="D2336" s="403" t="str">
        <f t="shared" si="1811"/>
        <v>-</v>
      </c>
      <c r="E2336" s="118">
        <f t="shared" si="1811"/>
        <v>0</v>
      </c>
      <c r="F2336" s="404">
        <f t="shared" si="1768"/>
        <v>0.138637134</v>
      </c>
      <c r="G2336" s="404">
        <f t="shared" si="1769"/>
        <v>0</v>
      </c>
      <c r="H2336" s="404">
        <f t="shared" si="1771"/>
        <v>0.138637134</v>
      </c>
      <c r="I2336" s="404">
        <f>'F4.2'!Z370</f>
        <v>0</v>
      </c>
      <c r="J2336" s="404">
        <f>'F4.2'!AY370</f>
        <v>0</v>
      </c>
      <c r="K2336" s="405"/>
      <c r="L2336" s="405"/>
      <c r="M2336" s="404">
        <f t="shared" si="1766"/>
        <v>0</v>
      </c>
      <c r="N2336" s="404">
        <f t="shared" si="1772"/>
        <v>0.138637134</v>
      </c>
    </row>
    <row r="2337" spans="1:14" hidden="1" outlineLevel="1">
      <c r="A2337" s="68">
        <f t="shared" ref="A2337:E2337" si="1812">A1944</f>
        <v>137</v>
      </c>
      <c r="B2337" s="123" t="str">
        <f t="shared" si="1812"/>
        <v>Project-U#8-TG set and its auxilleries- Condensor</v>
      </c>
      <c r="C2337" s="53" t="str">
        <f t="shared" si="1812"/>
        <v>N.A.</v>
      </c>
      <c r="D2337" s="403" t="str">
        <f t="shared" si="1812"/>
        <v>-</v>
      </c>
      <c r="E2337" s="118">
        <f t="shared" si="1812"/>
        <v>0</v>
      </c>
      <c r="F2337" s="404">
        <f t="shared" si="1768"/>
        <v>1.2702985999999999E-2</v>
      </c>
      <c r="G2337" s="404">
        <f t="shared" si="1769"/>
        <v>0</v>
      </c>
      <c r="H2337" s="404">
        <f t="shared" si="1771"/>
        <v>1.2702985999999999E-2</v>
      </c>
      <c r="I2337" s="404">
        <f>'F4.2'!Z371</f>
        <v>0</v>
      </c>
      <c r="J2337" s="404">
        <f>'F4.2'!AY371</f>
        <v>0</v>
      </c>
      <c r="K2337" s="405"/>
      <c r="L2337" s="405"/>
      <c r="M2337" s="404">
        <f t="shared" si="1766"/>
        <v>0</v>
      </c>
      <c r="N2337" s="404">
        <f t="shared" si="1772"/>
        <v>1.2702985999999999E-2</v>
      </c>
    </row>
    <row r="2338" spans="1:14" hidden="1" outlineLevel="1">
      <c r="A2338" s="68">
        <f t="shared" ref="A2338:E2338" si="1813">A1945</f>
        <v>138</v>
      </c>
      <c r="B2338" s="123" t="str">
        <f t="shared" si="1813"/>
        <v>Project-U#8-TG set and its auxilleries -Generator</v>
      </c>
      <c r="C2338" s="53" t="str">
        <f t="shared" si="1813"/>
        <v>N.A.</v>
      </c>
      <c r="D2338" s="403" t="str">
        <f t="shared" si="1813"/>
        <v>-</v>
      </c>
      <c r="E2338" s="118">
        <f t="shared" si="1813"/>
        <v>0</v>
      </c>
      <c r="F2338" s="404">
        <f t="shared" si="1768"/>
        <v>3.2544958999999998E-2</v>
      </c>
      <c r="G2338" s="404">
        <f t="shared" si="1769"/>
        <v>0</v>
      </c>
      <c r="H2338" s="404">
        <f t="shared" si="1771"/>
        <v>3.2544958999999998E-2</v>
      </c>
      <c r="I2338" s="404">
        <f>'F4.2'!Z372</f>
        <v>0</v>
      </c>
      <c r="J2338" s="404">
        <f>'F4.2'!AY372</f>
        <v>0</v>
      </c>
      <c r="K2338" s="405"/>
      <c r="L2338" s="405"/>
      <c r="M2338" s="404">
        <f t="shared" si="1766"/>
        <v>0</v>
      </c>
      <c r="N2338" s="404">
        <f t="shared" si="1772"/>
        <v>3.2544958999999998E-2</v>
      </c>
    </row>
    <row r="2339" spans="1:14" hidden="1" outlineLevel="1">
      <c r="A2339" s="68">
        <f t="shared" ref="A2339:E2339" si="1814">A1946</f>
        <v>139</v>
      </c>
      <c r="B2339" s="123" t="str">
        <f t="shared" si="1814"/>
        <v>Project-U#8-TG set and its auxilleries-Condensor</v>
      </c>
      <c r="C2339" s="53" t="str">
        <f t="shared" si="1814"/>
        <v>N.A.</v>
      </c>
      <c r="D2339" s="403" t="str">
        <f t="shared" si="1814"/>
        <v>-</v>
      </c>
      <c r="E2339" s="118">
        <f t="shared" si="1814"/>
        <v>0</v>
      </c>
      <c r="F2339" s="404">
        <f t="shared" si="1768"/>
        <v>2.9272968E-2</v>
      </c>
      <c r="G2339" s="404">
        <f t="shared" si="1769"/>
        <v>0</v>
      </c>
      <c r="H2339" s="404">
        <f t="shared" si="1771"/>
        <v>2.9272968E-2</v>
      </c>
      <c r="I2339" s="404">
        <f>'F4.2'!Z373</f>
        <v>0</v>
      </c>
      <c r="J2339" s="404">
        <f>'F4.2'!AY373</f>
        <v>0</v>
      </c>
      <c r="K2339" s="405"/>
      <c r="L2339" s="405"/>
      <c r="M2339" s="404">
        <f t="shared" si="1766"/>
        <v>0</v>
      </c>
      <c r="N2339" s="404">
        <f t="shared" si="1772"/>
        <v>2.9272968E-2</v>
      </c>
    </row>
    <row r="2340" spans="1:14" hidden="1" outlineLevel="1">
      <c r="A2340" s="68">
        <f t="shared" ref="A2340:E2340" si="1815">A1947</f>
        <v>140</v>
      </c>
      <c r="B2340" s="123" t="str">
        <f t="shared" si="1815"/>
        <v>Project-U#8-TG set &amp; its auxilleries-Derator-10503</v>
      </c>
      <c r="C2340" s="53" t="str">
        <f t="shared" si="1815"/>
        <v>N.A.</v>
      </c>
      <c r="D2340" s="403" t="str">
        <f t="shared" si="1815"/>
        <v>-</v>
      </c>
      <c r="E2340" s="118">
        <f t="shared" si="1815"/>
        <v>0</v>
      </c>
      <c r="F2340" s="404">
        <f t="shared" si="1768"/>
        <v>2.7579689999999999E-3</v>
      </c>
      <c r="G2340" s="404">
        <f t="shared" si="1769"/>
        <v>0</v>
      </c>
      <c r="H2340" s="404">
        <f t="shared" si="1771"/>
        <v>2.7579689999999999E-3</v>
      </c>
      <c r="I2340" s="404">
        <f>'F4.2'!Z374</f>
        <v>0</v>
      </c>
      <c r="J2340" s="404">
        <f>'F4.2'!AY374</f>
        <v>0</v>
      </c>
      <c r="K2340" s="405"/>
      <c r="L2340" s="405"/>
      <c r="M2340" s="404">
        <f t="shared" si="1766"/>
        <v>0</v>
      </c>
      <c r="N2340" s="404">
        <f t="shared" si="1772"/>
        <v>2.7579689999999999E-3</v>
      </c>
    </row>
    <row r="2341" spans="1:14" hidden="1" outlineLevel="1">
      <c r="A2341" s="68">
        <f t="shared" ref="A2341:E2341" si="1816">A1948</f>
        <v>141</v>
      </c>
      <c r="B2341" s="123" t="str">
        <f t="shared" si="1816"/>
        <v>Project-U#8-TG set and its auxilleries-DMMakeUpSys</v>
      </c>
      <c r="C2341" s="53" t="str">
        <f t="shared" si="1816"/>
        <v>N.A.</v>
      </c>
      <c r="D2341" s="403" t="str">
        <f t="shared" si="1816"/>
        <v>-</v>
      </c>
      <c r="E2341" s="118">
        <f t="shared" si="1816"/>
        <v>0</v>
      </c>
      <c r="F2341" s="404">
        <f t="shared" si="1768"/>
        <v>1.049073E-3</v>
      </c>
      <c r="G2341" s="404">
        <f t="shared" si="1769"/>
        <v>0</v>
      </c>
      <c r="H2341" s="404">
        <f t="shared" si="1771"/>
        <v>1.049073E-3</v>
      </c>
      <c r="I2341" s="404">
        <f>'F4.2'!Z375</f>
        <v>0</v>
      </c>
      <c r="J2341" s="404">
        <f>'F4.2'!AY375</f>
        <v>0</v>
      </c>
      <c r="K2341" s="405"/>
      <c r="L2341" s="405"/>
      <c r="M2341" s="404">
        <f t="shared" si="1766"/>
        <v>0</v>
      </c>
      <c r="N2341" s="404">
        <f t="shared" si="1772"/>
        <v>1.049073E-3</v>
      </c>
    </row>
    <row r="2342" spans="1:14" hidden="1" outlineLevel="1">
      <c r="A2342" s="68">
        <f t="shared" ref="A2342:E2342" si="1817">A1949</f>
        <v>142</v>
      </c>
      <c r="B2342" s="123" t="str">
        <f t="shared" si="1817"/>
        <v>Project-U#8-TG set and its auxilleries-Gas System</v>
      </c>
      <c r="C2342" s="53" t="str">
        <f t="shared" si="1817"/>
        <v>N.A.</v>
      </c>
      <c r="D2342" s="403" t="str">
        <f t="shared" si="1817"/>
        <v>-</v>
      </c>
      <c r="E2342" s="118">
        <f t="shared" si="1817"/>
        <v>0</v>
      </c>
      <c r="F2342" s="404">
        <f t="shared" si="1768"/>
        <v>5.6178390000000003E-3</v>
      </c>
      <c r="G2342" s="404">
        <f t="shared" si="1769"/>
        <v>0</v>
      </c>
      <c r="H2342" s="404">
        <f t="shared" si="1771"/>
        <v>5.6178390000000003E-3</v>
      </c>
      <c r="I2342" s="404">
        <f>'F4.2'!Z376</f>
        <v>0</v>
      </c>
      <c r="J2342" s="404">
        <f>'F4.2'!AY376</f>
        <v>0</v>
      </c>
      <c r="K2342" s="405"/>
      <c r="L2342" s="405"/>
      <c r="M2342" s="404">
        <f t="shared" si="1766"/>
        <v>0</v>
      </c>
      <c r="N2342" s="404">
        <f t="shared" si="1772"/>
        <v>5.6178390000000003E-3</v>
      </c>
    </row>
    <row r="2343" spans="1:14" hidden="1" outlineLevel="1">
      <c r="A2343" s="68">
        <f t="shared" ref="A2343:E2343" si="1818">A1950</f>
        <v>143</v>
      </c>
      <c r="B2343" s="123" t="str">
        <f t="shared" si="1818"/>
        <v>Project-U#8-TG set and its auxilleries-GoveringSys</v>
      </c>
      <c r="C2343" s="53" t="str">
        <f t="shared" si="1818"/>
        <v>N.A.</v>
      </c>
      <c r="D2343" s="403" t="str">
        <f t="shared" si="1818"/>
        <v>-</v>
      </c>
      <c r="E2343" s="118">
        <f t="shared" si="1818"/>
        <v>0</v>
      </c>
      <c r="F2343" s="404">
        <f t="shared" si="1768"/>
        <v>4.9465999999999997E-5</v>
      </c>
      <c r="G2343" s="404">
        <f t="shared" si="1769"/>
        <v>0</v>
      </c>
      <c r="H2343" s="404">
        <f t="shared" si="1771"/>
        <v>4.9465999999999997E-5</v>
      </c>
      <c r="I2343" s="404">
        <f>'F4.2'!Z377</f>
        <v>0</v>
      </c>
      <c r="J2343" s="404">
        <f>'F4.2'!AY377</f>
        <v>0</v>
      </c>
      <c r="K2343" s="405"/>
      <c r="L2343" s="405"/>
      <c r="M2343" s="404">
        <f t="shared" si="1766"/>
        <v>0</v>
      </c>
      <c r="N2343" s="404">
        <f t="shared" si="1772"/>
        <v>4.9465999999999997E-5</v>
      </c>
    </row>
    <row r="2344" spans="1:14" hidden="1" outlineLevel="1">
      <c r="A2344" s="68">
        <f t="shared" ref="A2344:E2344" si="1819">A1951</f>
        <v>144</v>
      </c>
      <c r="B2344" s="123" t="str">
        <f t="shared" si="1819"/>
        <v>Project-U#8-TG set and its auxilleries-HP/LP By-pa</v>
      </c>
      <c r="C2344" s="53" t="str">
        <f t="shared" si="1819"/>
        <v>N.A.</v>
      </c>
      <c r="D2344" s="403" t="str">
        <f t="shared" si="1819"/>
        <v>-</v>
      </c>
      <c r="E2344" s="118">
        <f t="shared" si="1819"/>
        <v>0</v>
      </c>
      <c r="F2344" s="404">
        <f t="shared" si="1768"/>
        <v>1.0752108999999999E-2</v>
      </c>
      <c r="G2344" s="404">
        <f t="shared" si="1769"/>
        <v>0</v>
      </c>
      <c r="H2344" s="404">
        <f t="shared" si="1771"/>
        <v>1.0752108999999999E-2</v>
      </c>
      <c r="I2344" s="404">
        <f>'F4.2'!Z378</f>
        <v>0</v>
      </c>
      <c r="J2344" s="404">
        <f>'F4.2'!AY378</f>
        <v>0</v>
      </c>
      <c r="K2344" s="405"/>
      <c r="L2344" s="405"/>
      <c r="M2344" s="404">
        <f t="shared" si="1766"/>
        <v>0</v>
      </c>
      <c r="N2344" s="404">
        <f t="shared" si="1772"/>
        <v>1.0752108999999999E-2</v>
      </c>
    </row>
    <row r="2345" spans="1:14" hidden="1" outlineLevel="1">
      <c r="A2345" s="68">
        <f t="shared" ref="A2345:E2345" si="1820">A1952</f>
        <v>145</v>
      </c>
      <c r="B2345" s="123" t="str">
        <f t="shared" si="1820"/>
        <v>Project-U#8-TG set and its auxilleries-HP/LP Dozin</v>
      </c>
      <c r="C2345" s="53" t="str">
        <f t="shared" si="1820"/>
        <v>N.A.</v>
      </c>
      <c r="D2345" s="403" t="str">
        <f t="shared" si="1820"/>
        <v>-</v>
      </c>
      <c r="E2345" s="118">
        <f t="shared" si="1820"/>
        <v>0</v>
      </c>
      <c r="F2345" s="404">
        <f t="shared" si="1768"/>
        <v>3.9941100000000002E-4</v>
      </c>
      <c r="G2345" s="404">
        <f t="shared" si="1769"/>
        <v>0</v>
      </c>
      <c r="H2345" s="404">
        <f t="shared" si="1771"/>
        <v>3.9941100000000002E-4</v>
      </c>
      <c r="I2345" s="404">
        <f>'F4.2'!Z379</f>
        <v>0</v>
      </c>
      <c r="J2345" s="404">
        <f>'F4.2'!AY379</f>
        <v>0</v>
      </c>
      <c r="K2345" s="405"/>
      <c r="L2345" s="405"/>
      <c r="M2345" s="404">
        <f t="shared" si="1766"/>
        <v>0</v>
      </c>
      <c r="N2345" s="404">
        <f t="shared" si="1772"/>
        <v>3.9941100000000002E-4</v>
      </c>
    </row>
    <row r="2346" spans="1:14" hidden="1" outlineLevel="1">
      <c r="A2346" s="68">
        <f t="shared" ref="A2346:E2346" si="1821">A1953</f>
        <v>146</v>
      </c>
      <c r="B2346" s="123" t="str">
        <f t="shared" si="1821"/>
        <v>Project-U#8-TG set and its auxilleries-SealOilPump</v>
      </c>
      <c r="C2346" s="53" t="str">
        <f t="shared" si="1821"/>
        <v>N.A.</v>
      </c>
      <c r="D2346" s="403" t="str">
        <f t="shared" si="1821"/>
        <v>-</v>
      </c>
      <c r="E2346" s="118">
        <f t="shared" si="1821"/>
        <v>0</v>
      </c>
      <c r="F2346" s="404">
        <f t="shared" si="1768"/>
        <v>9.8566000000000005E-5</v>
      </c>
      <c r="G2346" s="404">
        <f t="shared" si="1769"/>
        <v>0</v>
      </c>
      <c r="H2346" s="404">
        <f t="shared" si="1771"/>
        <v>9.8566000000000005E-5</v>
      </c>
      <c r="I2346" s="404">
        <f>'F4.2'!Z380</f>
        <v>0</v>
      </c>
      <c r="J2346" s="404">
        <f>'F4.2'!AY380</f>
        <v>0</v>
      </c>
      <c r="K2346" s="405"/>
      <c r="L2346" s="405"/>
      <c r="M2346" s="404">
        <f t="shared" si="1766"/>
        <v>0</v>
      </c>
      <c r="N2346" s="404">
        <f t="shared" si="1772"/>
        <v>9.8566000000000005E-5</v>
      </c>
    </row>
    <row r="2347" spans="1:14" hidden="1" outlineLevel="1">
      <c r="A2347" s="68">
        <f t="shared" ref="A2347:E2347" si="1822">A1954</f>
        <v>147</v>
      </c>
      <c r="B2347" s="123" t="str">
        <f t="shared" si="1822"/>
        <v>Project-U#8-TG set and its auxilleries-Vaccum Syst</v>
      </c>
      <c r="C2347" s="53" t="str">
        <f t="shared" si="1822"/>
        <v>N.A.</v>
      </c>
      <c r="D2347" s="403" t="str">
        <f t="shared" si="1822"/>
        <v>-</v>
      </c>
      <c r="E2347" s="118">
        <f t="shared" si="1822"/>
        <v>0</v>
      </c>
      <c r="F2347" s="404">
        <f t="shared" si="1768"/>
        <v>1.0304429E-2</v>
      </c>
      <c r="G2347" s="404">
        <f t="shared" si="1769"/>
        <v>0</v>
      </c>
      <c r="H2347" s="404">
        <f t="shared" si="1771"/>
        <v>1.0304429E-2</v>
      </c>
      <c r="I2347" s="404">
        <f>'F4.2'!Z381</f>
        <v>0</v>
      </c>
      <c r="J2347" s="404">
        <f>'F4.2'!AY381</f>
        <v>0</v>
      </c>
      <c r="K2347" s="405"/>
      <c r="L2347" s="405"/>
      <c r="M2347" s="404">
        <f t="shared" si="1766"/>
        <v>0</v>
      </c>
      <c r="N2347" s="404">
        <f t="shared" si="1772"/>
        <v>1.0304429E-2</v>
      </c>
    </row>
    <row r="2348" spans="1:14" hidden="1" outlineLevel="1">
      <c r="A2348" s="68">
        <f t="shared" ref="A2348:E2348" si="1823">A1955</f>
        <v>148</v>
      </c>
      <c r="B2348" s="123" t="str">
        <f t="shared" si="1823"/>
        <v>Project-U#8-Turbine Lub. Oil System With Purifier</v>
      </c>
      <c r="C2348" s="53" t="str">
        <f t="shared" si="1823"/>
        <v>N.A.</v>
      </c>
      <c r="D2348" s="403" t="str">
        <f t="shared" si="1823"/>
        <v>-</v>
      </c>
      <c r="E2348" s="118">
        <f t="shared" si="1823"/>
        <v>0</v>
      </c>
      <c r="F2348" s="404">
        <f t="shared" si="1768"/>
        <v>2.2363740000000002E-3</v>
      </c>
      <c r="G2348" s="404">
        <f t="shared" si="1769"/>
        <v>0</v>
      </c>
      <c r="H2348" s="404">
        <f t="shared" si="1771"/>
        <v>2.2363740000000002E-3</v>
      </c>
      <c r="I2348" s="404">
        <f>'F4.2'!Z382</f>
        <v>0</v>
      </c>
      <c r="J2348" s="404">
        <f>'F4.2'!AY382</f>
        <v>0</v>
      </c>
      <c r="K2348" s="405"/>
      <c r="L2348" s="405"/>
      <c r="M2348" s="404">
        <f t="shared" si="1766"/>
        <v>0</v>
      </c>
      <c r="N2348" s="404">
        <f t="shared" si="1772"/>
        <v>2.2363740000000002E-3</v>
      </c>
    </row>
    <row r="2349" spans="1:14" hidden="1" outlineLevel="1">
      <c r="A2349" s="68">
        <f t="shared" ref="A2349:E2349" si="1824">A1956</f>
        <v>149</v>
      </c>
      <c r="B2349" s="123" t="str">
        <f t="shared" si="1824"/>
        <v>Project-U#8-Ventillation system-10599</v>
      </c>
      <c r="C2349" s="53" t="str">
        <f t="shared" si="1824"/>
        <v>N.A.</v>
      </c>
      <c r="D2349" s="403" t="str">
        <f t="shared" si="1824"/>
        <v>-</v>
      </c>
      <c r="E2349" s="118">
        <f t="shared" si="1824"/>
        <v>0</v>
      </c>
      <c r="F2349" s="404">
        <f t="shared" si="1768"/>
        <v>1.438855E-3</v>
      </c>
      <c r="G2349" s="404">
        <f t="shared" si="1769"/>
        <v>0</v>
      </c>
      <c r="H2349" s="404">
        <f t="shared" si="1771"/>
        <v>1.438855E-3</v>
      </c>
      <c r="I2349" s="404">
        <f>'F4.2'!Z383</f>
        <v>0</v>
      </c>
      <c r="J2349" s="404">
        <f>'F4.2'!AY383</f>
        <v>0</v>
      </c>
      <c r="K2349" s="405"/>
      <c r="L2349" s="405"/>
      <c r="M2349" s="404">
        <f t="shared" si="1766"/>
        <v>0</v>
      </c>
      <c r="N2349" s="404">
        <f t="shared" si="1772"/>
        <v>1.438855E-3</v>
      </c>
    </row>
    <row r="2350" spans="1:14" ht="30" hidden="1" outlineLevel="1">
      <c r="A2350" s="68">
        <f t="shared" ref="A2350:E2350" si="1825">A1957</f>
        <v>150</v>
      </c>
      <c r="B2350" s="123" t="str">
        <f t="shared" si="1825"/>
        <v>Asset Recived From Project-U#8-M.SPARE_Ventillation system-10599</v>
      </c>
      <c r="C2350" s="53" t="str">
        <f t="shared" si="1825"/>
        <v>N.A.</v>
      </c>
      <c r="D2350" s="403" t="str">
        <f t="shared" si="1825"/>
        <v>-</v>
      </c>
      <c r="E2350" s="118">
        <f t="shared" si="1825"/>
        <v>0</v>
      </c>
      <c r="F2350" s="404">
        <f t="shared" si="1768"/>
        <v>8.5482000000000006E-5</v>
      </c>
      <c r="G2350" s="404">
        <f t="shared" si="1769"/>
        <v>0</v>
      </c>
      <c r="H2350" s="404">
        <f t="shared" si="1771"/>
        <v>8.5482000000000006E-5</v>
      </c>
      <c r="I2350" s="404">
        <f>'F4.2'!Z384</f>
        <v>0</v>
      </c>
      <c r="J2350" s="404">
        <f>'F4.2'!AY384</f>
        <v>0</v>
      </c>
      <c r="K2350" s="405"/>
      <c r="L2350" s="405"/>
      <c r="M2350" s="404">
        <f t="shared" si="1766"/>
        <v>0</v>
      </c>
      <c r="N2350" s="404">
        <f t="shared" si="1772"/>
        <v>8.5482000000000006E-5</v>
      </c>
    </row>
    <row r="2351" spans="1:14" hidden="1" outlineLevel="1">
      <c r="A2351" s="68">
        <f t="shared" ref="A2351:E2351" si="1826">A1958</f>
        <v>151</v>
      </c>
      <c r="B2351" s="123" t="str">
        <f t="shared" si="1826"/>
        <v>Asset Recived From Project-U#8-Water Treatment Plant-10509</v>
      </c>
      <c r="C2351" s="53" t="str">
        <f t="shared" si="1826"/>
        <v>N.A.</v>
      </c>
      <c r="D2351" s="403" t="str">
        <f t="shared" si="1826"/>
        <v>-</v>
      </c>
      <c r="E2351" s="118">
        <f t="shared" si="1826"/>
        <v>0</v>
      </c>
      <c r="F2351" s="404">
        <f t="shared" si="1768"/>
        <v>4.2384409999999999E-3</v>
      </c>
      <c r="G2351" s="404">
        <f t="shared" si="1769"/>
        <v>0</v>
      </c>
      <c r="H2351" s="404">
        <f t="shared" si="1771"/>
        <v>4.2384409999999999E-3</v>
      </c>
      <c r="I2351" s="404">
        <f>'F4.2'!Z385</f>
        <v>0</v>
      </c>
      <c r="J2351" s="404">
        <f>'F4.2'!AY385</f>
        <v>0</v>
      </c>
      <c r="K2351" s="405"/>
      <c r="L2351" s="405"/>
      <c r="M2351" s="404">
        <f t="shared" si="1766"/>
        <v>0</v>
      </c>
      <c r="N2351" s="404">
        <f t="shared" si="1772"/>
        <v>4.2384409999999999E-3</v>
      </c>
    </row>
    <row r="2352" spans="1:14" hidden="1" outlineLevel="1">
      <c r="A2352" s="68">
        <f t="shared" ref="A2352:E2352" si="1827">A1959</f>
        <v>152</v>
      </c>
      <c r="B2352" s="123" t="str">
        <f t="shared" si="1827"/>
        <v>Asset Recived From Project-U#8-WORK SHOP MAD_SPARE-10565</v>
      </c>
      <c r="C2352" s="53" t="str">
        <f t="shared" si="1827"/>
        <v>N.A.</v>
      </c>
      <c r="D2352" s="403" t="str">
        <f t="shared" si="1827"/>
        <v>-</v>
      </c>
      <c r="E2352" s="118">
        <f t="shared" si="1827"/>
        <v>0</v>
      </c>
      <c r="F2352" s="404">
        <f t="shared" si="1768"/>
        <v>3.0444899999999998E-4</v>
      </c>
      <c r="G2352" s="404">
        <f t="shared" si="1769"/>
        <v>0</v>
      </c>
      <c r="H2352" s="404">
        <f t="shared" si="1771"/>
        <v>3.0444899999999998E-4</v>
      </c>
      <c r="I2352" s="404">
        <f>'F4.2'!Z386</f>
        <v>0</v>
      </c>
      <c r="J2352" s="404">
        <f>'F4.2'!AY386</f>
        <v>0</v>
      </c>
      <c r="K2352" s="405"/>
      <c r="L2352" s="405"/>
      <c r="M2352" s="404">
        <f t="shared" si="1766"/>
        <v>0</v>
      </c>
      <c r="N2352" s="404">
        <f t="shared" si="1772"/>
        <v>3.0444899999999998E-4</v>
      </c>
    </row>
    <row r="2353" spans="1:14" hidden="1" outlineLevel="1">
      <c r="A2353" s="68">
        <f t="shared" ref="A2353:E2353" si="1828">A1960</f>
        <v>153</v>
      </c>
      <c r="B2353" s="123" t="str">
        <f t="shared" si="1828"/>
        <v>Asset Recived From Project-U#8-Workshop-10565</v>
      </c>
      <c r="C2353" s="53" t="str">
        <f t="shared" si="1828"/>
        <v>N.A.</v>
      </c>
      <c r="D2353" s="403" t="str">
        <f t="shared" si="1828"/>
        <v>-</v>
      </c>
      <c r="E2353" s="118">
        <f t="shared" si="1828"/>
        <v>0</v>
      </c>
      <c r="F2353" s="404">
        <f t="shared" si="1768"/>
        <v>1.3285770000000001E-3</v>
      </c>
      <c r="G2353" s="404">
        <f t="shared" si="1769"/>
        <v>0</v>
      </c>
      <c r="H2353" s="404">
        <f t="shared" si="1771"/>
        <v>1.3285770000000001E-3</v>
      </c>
      <c r="I2353" s="404">
        <f>'F4.2'!Z387</f>
        <v>0</v>
      </c>
      <c r="J2353" s="404">
        <f>'F4.2'!AY387</f>
        <v>0</v>
      </c>
      <c r="K2353" s="405"/>
      <c r="L2353" s="405"/>
      <c r="M2353" s="404">
        <f t="shared" si="1766"/>
        <v>0</v>
      </c>
      <c r="N2353" s="404">
        <f t="shared" si="1772"/>
        <v>1.3285770000000001E-3</v>
      </c>
    </row>
    <row r="2354" spans="1:14" hidden="1" outlineLevel="1">
      <c r="A2354" s="68">
        <f t="shared" ref="A2354:E2354" si="1829">A1961</f>
        <v>154</v>
      </c>
      <c r="B2354" s="123" t="str">
        <f t="shared" si="1829"/>
        <v>Asset Recived From Project-U#8-CMR SYSTEM-10501</v>
      </c>
      <c r="C2354" s="53" t="str">
        <f t="shared" si="1829"/>
        <v>N.A.</v>
      </c>
      <c r="D2354" s="403" t="str">
        <f t="shared" si="1829"/>
        <v>-</v>
      </c>
      <c r="E2354" s="118">
        <f t="shared" si="1829"/>
        <v>0</v>
      </c>
      <c r="F2354" s="404">
        <f t="shared" si="1768"/>
        <v>2.0736180000000002E-3</v>
      </c>
      <c r="G2354" s="404">
        <f t="shared" si="1769"/>
        <v>0</v>
      </c>
      <c r="H2354" s="404">
        <f t="shared" si="1771"/>
        <v>2.0736180000000002E-3</v>
      </c>
      <c r="I2354" s="404">
        <f>'F4.2'!Z388</f>
        <v>0</v>
      </c>
      <c r="J2354" s="404">
        <f>'F4.2'!AY388</f>
        <v>0</v>
      </c>
      <c r="K2354" s="405"/>
      <c r="L2354" s="405"/>
      <c r="M2354" s="404">
        <f t="shared" si="1766"/>
        <v>0</v>
      </c>
      <c r="N2354" s="404">
        <f t="shared" si="1772"/>
        <v>2.0736180000000002E-3</v>
      </c>
    </row>
    <row r="2355" spans="1:14" hidden="1" outlineLevel="1">
      <c r="A2355" s="68">
        <f t="shared" ref="A2355:E2355" si="1830">A1962</f>
        <v>155</v>
      </c>
      <c r="B2355" s="123" t="str">
        <f t="shared" si="1830"/>
        <v>Asset Recived From Project-U#8-MandatorySpares-WTP-10.509</v>
      </c>
      <c r="C2355" s="53" t="str">
        <f t="shared" si="1830"/>
        <v>N.A.</v>
      </c>
      <c r="D2355" s="403" t="str">
        <f t="shared" si="1830"/>
        <v>-</v>
      </c>
      <c r="E2355" s="118">
        <f t="shared" si="1830"/>
        <v>0</v>
      </c>
      <c r="F2355" s="404">
        <f t="shared" si="1768"/>
        <v>8.1516999999999999E-5</v>
      </c>
      <c r="G2355" s="404">
        <f t="shared" si="1769"/>
        <v>0</v>
      </c>
      <c r="H2355" s="404">
        <f t="shared" si="1771"/>
        <v>8.1516999999999999E-5</v>
      </c>
      <c r="I2355" s="404">
        <f>'F4.2'!Z389</f>
        <v>0</v>
      </c>
      <c r="J2355" s="404">
        <f>'F4.2'!AY389</f>
        <v>0</v>
      </c>
      <c r="K2355" s="405"/>
      <c r="L2355" s="405"/>
      <c r="M2355" s="404">
        <f t="shared" si="1766"/>
        <v>0</v>
      </c>
      <c r="N2355" s="404">
        <f t="shared" si="1772"/>
        <v>8.1516999999999999E-5</v>
      </c>
    </row>
    <row r="2356" spans="1:14" ht="30" hidden="1" outlineLevel="1">
      <c r="A2356" s="68">
        <f t="shared" ref="A2356:E2356" si="1831">A1963</f>
        <v>156</v>
      </c>
      <c r="B2356" s="123" t="str">
        <f t="shared" si="1831"/>
        <v>Asset Recived From Project-U#8-E.1.07_MandSpar 4 C&amp;I MS 4MeasuringIns E.1.07_M S for C&amp;I_ MS For Measuring Ins</v>
      </c>
      <c r="C2356" s="53" t="str">
        <f t="shared" si="1831"/>
        <v>N.A.</v>
      </c>
      <c r="D2356" s="403" t="str">
        <f t="shared" si="1831"/>
        <v>-</v>
      </c>
      <c r="E2356" s="118">
        <f t="shared" si="1831"/>
        <v>0</v>
      </c>
      <c r="F2356" s="404">
        <f t="shared" si="1768"/>
        <v>7.8696799999999997E-2</v>
      </c>
      <c r="G2356" s="404">
        <f t="shared" si="1769"/>
        <v>0</v>
      </c>
      <c r="H2356" s="404">
        <f t="shared" si="1771"/>
        <v>7.8696799999999997E-2</v>
      </c>
      <c r="I2356" s="404">
        <f>'F4.2'!Z390</f>
        <v>0</v>
      </c>
      <c r="J2356" s="404">
        <f>'F4.2'!AY390</f>
        <v>0</v>
      </c>
      <c r="K2356" s="405"/>
      <c r="L2356" s="405"/>
      <c r="M2356" s="404">
        <f t="shared" si="1766"/>
        <v>0</v>
      </c>
      <c r="N2356" s="404">
        <f t="shared" si="1772"/>
        <v>7.8696799999999997E-2</v>
      </c>
    </row>
    <row r="2357" spans="1:14" hidden="1" outlineLevel="1">
      <c r="A2357" s="68">
        <f t="shared" ref="A2357:E2357" si="1832">A1964</f>
        <v>157</v>
      </c>
      <c r="B2357" s="123" t="str">
        <f t="shared" si="1832"/>
        <v>Asset Recived From Project-U#8-BOP_ELECTRICAL-10612</v>
      </c>
      <c r="C2357" s="53" t="str">
        <f t="shared" si="1832"/>
        <v>N.A.</v>
      </c>
      <c r="D2357" s="403" t="str">
        <f t="shared" si="1832"/>
        <v>-</v>
      </c>
      <c r="E2357" s="118">
        <f t="shared" si="1832"/>
        <v>0</v>
      </c>
      <c r="F2357" s="404">
        <f t="shared" si="1768"/>
        <v>1.6370498000000001E-2</v>
      </c>
      <c r="G2357" s="404">
        <f t="shared" si="1769"/>
        <v>0</v>
      </c>
      <c r="H2357" s="404">
        <f t="shared" si="1771"/>
        <v>1.6370498000000001E-2</v>
      </c>
      <c r="I2357" s="404">
        <f>'F4.2'!Z391</f>
        <v>0</v>
      </c>
      <c r="J2357" s="404">
        <f>'F4.2'!AY391</f>
        <v>0</v>
      </c>
      <c r="K2357" s="405"/>
      <c r="L2357" s="405"/>
      <c r="M2357" s="404">
        <f t="shared" si="1766"/>
        <v>0</v>
      </c>
      <c r="N2357" s="404">
        <f t="shared" si="1772"/>
        <v>1.6370498000000001E-2</v>
      </c>
    </row>
    <row r="2358" spans="1:14" hidden="1" outlineLevel="1">
      <c r="A2358" s="68">
        <f t="shared" ref="A2358:E2358" si="1833">A1965</f>
        <v>158</v>
      </c>
      <c r="B2358" s="123" t="str">
        <f t="shared" si="1833"/>
        <v>Asset Recived From Project-U#8-Bus Ducts-10612</v>
      </c>
      <c r="C2358" s="53" t="str">
        <f t="shared" si="1833"/>
        <v>N.A.</v>
      </c>
      <c r="D2358" s="403" t="str">
        <f t="shared" si="1833"/>
        <v>-</v>
      </c>
      <c r="E2358" s="118">
        <f t="shared" si="1833"/>
        <v>0</v>
      </c>
      <c r="F2358" s="404">
        <f t="shared" si="1768"/>
        <v>1.2547599E-2</v>
      </c>
      <c r="G2358" s="404">
        <f t="shared" si="1769"/>
        <v>0</v>
      </c>
      <c r="H2358" s="404">
        <f t="shared" si="1771"/>
        <v>1.2547599E-2</v>
      </c>
      <c r="I2358" s="404">
        <f>'F4.2'!Z392</f>
        <v>0</v>
      </c>
      <c r="J2358" s="404">
        <f>'F4.2'!AY392</f>
        <v>0</v>
      </c>
      <c r="K2358" s="405"/>
      <c r="L2358" s="405"/>
      <c r="M2358" s="404">
        <f t="shared" si="1766"/>
        <v>0</v>
      </c>
      <c r="N2358" s="404">
        <f t="shared" si="1772"/>
        <v>1.2547599E-2</v>
      </c>
    </row>
    <row r="2359" spans="1:14" hidden="1" outlineLevel="1">
      <c r="A2359" s="68">
        <f t="shared" ref="A2359:E2359" si="1834">A1966</f>
        <v>159</v>
      </c>
      <c r="B2359" s="123" t="str">
        <f t="shared" si="1834"/>
        <v>Asset Recived From Project-U#8-Cable trays &amp; supports-10612</v>
      </c>
      <c r="C2359" s="53" t="str">
        <f t="shared" si="1834"/>
        <v>N.A.</v>
      </c>
      <c r="D2359" s="403" t="str">
        <f t="shared" si="1834"/>
        <v>-</v>
      </c>
      <c r="E2359" s="118">
        <f t="shared" si="1834"/>
        <v>0</v>
      </c>
      <c r="F2359" s="404">
        <f t="shared" si="1768"/>
        <v>3.6008699999999998E-4</v>
      </c>
      <c r="G2359" s="404">
        <f t="shared" si="1769"/>
        <v>0</v>
      </c>
      <c r="H2359" s="404">
        <f t="shared" si="1771"/>
        <v>3.6008699999999998E-4</v>
      </c>
      <c r="I2359" s="404">
        <f>'F4.2'!Z393</f>
        <v>0</v>
      </c>
      <c r="J2359" s="404">
        <f>'F4.2'!AY393</f>
        <v>0</v>
      </c>
      <c r="K2359" s="405"/>
      <c r="L2359" s="405"/>
      <c r="M2359" s="404">
        <f t="shared" ref="M2359:M2362" si="1835">SUM(J2359:L2359)</f>
        <v>0</v>
      </c>
      <c r="N2359" s="404">
        <f t="shared" si="1772"/>
        <v>3.6008699999999998E-4</v>
      </c>
    </row>
    <row r="2360" spans="1:14" hidden="1" outlineLevel="1">
      <c r="A2360" s="68">
        <f t="shared" ref="A2360:E2360" si="1836">A1967</f>
        <v>160</v>
      </c>
      <c r="B2360" s="123" t="str">
        <f t="shared" si="1836"/>
        <v>Project-U#8-PCR FURNITURE-10810</v>
      </c>
      <c r="C2360" s="53" t="str">
        <f t="shared" si="1836"/>
        <v>N.A.</v>
      </c>
      <c r="D2360" s="403" t="str">
        <f t="shared" si="1836"/>
        <v>-</v>
      </c>
      <c r="E2360" s="118">
        <f t="shared" si="1836"/>
        <v>0</v>
      </c>
      <c r="F2360" s="404">
        <f t="shared" ref="F2360:F2362" si="1837">F1967+I1967</f>
        <v>3.0684199999999999E-4</v>
      </c>
      <c r="G2360" s="404">
        <f t="shared" ref="G2360:G2362" si="1838">G1967+M1967</f>
        <v>0</v>
      </c>
      <c r="H2360" s="404">
        <f t="shared" si="1771"/>
        <v>3.0684199999999999E-4</v>
      </c>
      <c r="I2360" s="404">
        <f>'F4.2'!Z394</f>
        <v>0</v>
      </c>
      <c r="J2360" s="404">
        <f>'F4.2'!AY394</f>
        <v>0</v>
      </c>
      <c r="K2360" s="405"/>
      <c r="L2360" s="405"/>
      <c r="M2360" s="404">
        <f t="shared" si="1835"/>
        <v>0</v>
      </c>
      <c r="N2360" s="404">
        <f t="shared" si="1772"/>
        <v>3.0684199999999999E-4</v>
      </c>
    </row>
    <row r="2361" spans="1:14" hidden="1" outlineLevel="1">
      <c r="A2361" s="68">
        <f t="shared" ref="A2361:E2361" si="1839">A1968</f>
        <v>161</v>
      </c>
      <c r="B2361" s="123" t="str">
        <f t="shared" si="1839"/>
        <v>Project-U#8 Server Intel QUAD CORE 02No. HP Office Server</v>
      </c>
      <c r="C2361" s="53" t="str">
        <f t="shared" si="1839"/>
        <v>N.A.</v>
      </c>
      <c r="D2361" s="403" t="str">
        <f t="shared" si="1839"/>
        <v>-</v>
      </c>
      <c r="E2361" s="118">
        <f t="shared" si="1839"/>
        <v>0</v>
      </c>
      <c r="F2361" s="404">
        <f t="shared" si="1837"/>
        <v>0.11917999999999999</v>
      </c>
      <c r="G2361" s="404">
        <f t="shared" si="1838"/>
        <v>0.11917999999999999</v>
      </c>
      <c r="H2361" s="404">
        <f t="shared" ref="H2361:H2362" si="1840">F2361-G2361</f>
        <v>0</v>
      </c>
      <c r="I2361" s="404">
        <f>'F4.2'!Z395</f>
        <v>0</v>
      </c>
      <c r="J2361" s="404">
        <f>'F4.2'!AY395</f>
        <v>0</v>
      </c>
      <c r="K2361" s="405"/>
      <c r="L2361" s="405"/>
      <c r="M2361" s="404">
        <f t="shared" si="1835"/>
        <v>0</v>
      </c>
      <c r="N2361" s="404">
        <f t="shared" ref="N2361:N2362" si="1841">H2361+I2361-M2361</f>
        <v>0</v>
      </c>
    </row>
    <row r="2362" spans="1:14" ht="30.75" hidden="1" outlineLevel="1" thickBot="1">
      <c r="A2362" s="68">
        <f t="shared" ref="A2362:E2362" si="1842">A1969</f>
        <v>162</v>
      </c>
      <c r="B2362" s="123" t="str">
        <f t="shared" si="1842"/>
        <v>Supply Erection testing and commissining of 1000 m3 ETP Civil works</v>
      </c>
      <c r="C2362" s="53" t="str">
        <f t="shared" si="1842"/>
        <v>N.A.</v>
      </c>
      <c r="D2362" s="403" t="str">
        <f t="shared" si="1842"/>
        <v>-</v>
      </c>
      <c r="E2362" s="118">
        <f t="shared" si="1842"/>
        <v>0</v>
      </c>
      <c r="F2362" s="404">
        <f t="shared" si="1837"/>
        <v>0.68323680199999992</v>
      </c>
      <c r="G2362" s="404">
        <f t="shared" si="1838"/>
        <v>0.68323680199999992</v>
      </c>
      <c r="H2362" s="404">
        <f t="shared" si="1840"/>
        <v>0</v>
      </c>
      <c r="I2362" s="404">
        <f>'F4.2'!Z396</f>
        <v>0</v>
      </c>
      <c r="J2362" s="404">
        <f>'F4.2'!AY396</f>
        <v>0</v>
      </c>
      <c r="K2362" s="405"/>
      <c r="L2362" s="405"/>
      <c r="M2362" s="404">
        <f t="shared" si="1835"/>
        <v>0</v>
      </c>
      <c r="N2362" s="404">
        <f t="shared" si="1841"/>
        <v>0</v>
      </c>
    </row>
    <row r="2363" spans="1:14" ht="15.75" collapsed="1" thickBot="1">
      <c r="A2363" s="139"/>
      <c r="B2363" s="140" t="s">
        <v>501</v>
      </c>
      <c r="C2363" s="139"/>
      <c r="D2363" s="47"/>
      <c r="E2363" s="140"/>
      <c r="F2363" s="25">
        <f>SUM(F1976:F2362)</f>
        <v>664.82354515099883</v>
      </c>
      <c r="G2363" s="25">
        <f t="shared" ref="G2363" si="1843">SUM(G1976:G2362)</f>
        <v>671.10262843100008</v>
      </c>
      <c r="H2363" s="25">
        <f t="shared" ref="H2363" si="1844">SUM(H1976:H2362)</f>
        <v>-6.279083280000016</v>
      </c>
      <c r="I2363" s="25">
        <f t="shared" ref="I2363" si="1845">SUM(I1976:I2362)</f>
        <v>161.54</v>
      </c>
      <c r="J2363" s="25">
        <f t="shared" ref="J2363" si="1846">SUM(J1976:J2362)</f>
        <v>161.54</v>
      </c>
      <c r="K2363" s="25">
        <f t="shared" ref="K2363" si="1847">SUM(K1976:K2362)</f>
        <v>0</v>
      </c>
      <c r="L2363" s="25">
        <f t="shared" ref="L2363" si="1848">SUM(L1976:L2362)</f>
        <v>0</v>
      </c>
      <c r="M2363" s="25">
        <f t="shared" ref="M2363" si="1849">SUM(M1976:M2362)</f>
        <v>161.54</v>
      </c>
      <c r="N2363" s="25">
        <f t="shared" ref="N2363" si="1850">SUM(N1976:N2362)</f>
        <v>-6.279083280000016</v>
      </c>
    </row>
    <row r="2365" spans="1:14" s="1" customFormat="1" ht="15.75" thickBot="1">
      <c r="A2365" s="16"/>
      <c r="B2365" s="17" t="s">
        <v>562</v>
      </c>
      <c r="C2365" s="46"/>
      <c r="D2365" s="47"/>
      <c r="E2365" s="46"/>
      <c r="F2365" s="17"/>
      <c r="G2365" s="17"/>
      <c r="H2365" s="17"/>
      <c r="I2365" s="17"/>
      <c r="J2365" s="17"/>
      <c r="K2365" s="17"/>
      <c r="L2365" s="17"/>
      <c r="M2365" s="17"/>
      <c r="N2365" s="17"/>
    </row>
    <row r="2366" spans="1:14" hidden="1" outlineLevel="1">
      <c r="A2366" s="48">
        <f t="shared" ref="A2366:B2366" si="1851">A1973</f>
        <v>0</v>
      </c>
      <c r="B2366" s="24" t="str">
        <f t="shared" si="1851"/>
        <v>Add Cap (As per 296 of 2019)</v>
      </c>
      <c r="C2366" s="49"/>
      <c r="D2366" s="51"/>
      <c r="E2366" s="52"/>
      <c r="F2366" s="404"/>
      <c r="G2366" s="404"/>
      <c r="H2366" s="404"/>
      <c r="I2366" s="404"/>
      <c r="J2366" s="404"/>
      <c r="K2366" s="405"/>
      <c r="L2366" s="405"/>
      <c r="M2366" s="404"/>
      <c r="N2366" s="404"/>
    </row>
    <row r="2367" spans="1:14" s="2" customFormat="1" ht="18.75" hidden="1" outlineLevel="1">
      <c r="A2367" s="224" t="str">
        <f t="shared" ref="A2367:E2367" si="1852">A1974</f>
        <v>A</v>
      </c>
      <c r="B2367" s="64" t="str">
        <f t="shared" si="1852"/>
        <v xml:space="preserve">Initial spares </v>
      </c>
      <c r="C2367" s="185" t="str">
        <f t="shared" si="1852"/>
        <v>Add Cap (As per 296 of 2019)</v>
      </c>
      <c r="D2367" s="183" t="str">
        <f t="shared" si="1852"/>
        <v>-</v>
      </c>
      <c r="E2367" s="55">
        <f t="shared" si="1852"/>
        <v>0</v>
      </c>
      <c r="F2367" s="404"/>
      <c r="G2367" s="404"/>
      <c r="H2367" s="404"/>
      <c r="I2367" s="404"/>
      <c r="J2367" s="404"/>
      <c r="K2367" s="405"/>
      <c r="L2367" s="405"/>
      <c r="M2367" s="404"/>
      <c r="N2367" s="404"/>
    </row>
    <row r="2368" spans="1:14" ht="15.75" hidden="1" outlineLevel="1">
      <c r="A2368" s="205">
        <f t="shared" ref="A2368:E2368" si="1853">A1975</f>
        <v>1</v>
      </c>
      <c r="B2368" s="206" t="str">
        <f t="shared" si="1853"/>
        <v>Boiler and Auxiliaries</v>
      </c>
      <c r="C2368" s="208" t="str">
        <f t="shared" si="1853"/>
        <v>Add Cap (As per 296 of 2019)</v>
      </c>
      <c r="D2368" s="210" t="str">
        <f t="shared" si="1853"/>
        <v>-</v>
      </c>
      <c r="E2368" s="204">
        <f t="shared" si="1853"/>
        <v>7.2</v>
      </c>
      <c r="F2368" s="404"/>
      <c r="G2368" s="404"/>
      <c r="H2368" s="404"/>
      <c r="I2368" s="404"/>
      <c r="J2368" s="404"/>
      <c r="K2368" s="405"/>
      <c r="L2368" s="405"/>
      <c r="M2368" s="404"/>
      <c r="N2368" s="404"/>
    </row>
    <row r="2369" spans="1:14" ht="31.5" hidden="1" outlineLevel="1">
      <c r="A2369" s="53">
        <f t="shared" ref="A2369:E2369" si="1854">A1976</f>
        <v>1</v>
      </c>
      <c r="B2369" s="264" t="str">
        <f t="shared" si="1854"/>
        <v>Procurement of Coal Mill XRP-903 Gear Box Type KMP-280 Spares of Unit # 8 at BM-NPTPS Parli-Vaijnath</v>
      </c>
      <c r="C2369" s="185" t="str">
        <f t="shared" si="1854"/>
        <v>Add Cap (As per 296 of 2019)</v>
      </c>
      <c r="D2369" s="183" t="str">
        <f t="shared" si="1854"/>
        <v>-</v>
      </c>
      <c r="E2369" s="63">
        <f t="shared" si="1854"/>
        <v>0</v>
      </c>
      <c r="F2369" s="404">
        <f t="shared" ref="F2369:F2432" si="1855">F1976+I1976</f>
        <v>1.35</v>
      </c>
      <c r="G2369" s="404">
        <f t="shared" ref="G2369:G2432" si="1856">G1976+M1976</f>
        <v>1.35</v>
      </c>
      <c r="H2369" s="404">
        <f t="shared" ref="H2369:H2432" si="1857">F2369-G2369</f>
        <v>0</v>
      </c>
      <c r="I2369" s="404">
        <f>'F4.2'!AA10</f>
        <v>0</v>
      </c>
      <c r="J2369" s="404">
        <f>'F4.2'!AZ10</f>
        <v>0</v>
      </c>
      <c r="K2369" s="405"/>
      <c r="L2369" s="405"/>
      <c r="M2369" s="404">
        <f t="shared" ref="M2369:M2432" si="1858">SUM(J2369:L2369)</f>
        <v>0</v>
      </c>
      <c r="N2369" s="404">
        <f t="shared" ref="N2369:N2432" si="1859">H2369+I2369-M2369</f>
        <v>0</v>
      </c>
    </row>
    <row r="2370" spans="1:14" ht="31.5" hidden="1" outlineLevel="1">
      <c r="A2370" s="53">
        <f t="shared" ref="A2370:E2370" si="1860">A1977</f>
        <v>2</v>
      </c>
      <c r="B2370" s="264" t="str">
        <f t="shared" si="1860"/>
        <v>Supply of Labyrinth Seal Rings with replaceable Inner liners for Coal Mill XRP-903 required for BM Unit-8, NPTPS, Parli-V.</v>
      </c>
      <c r="C2370" s="185" t="str">
        <f t="shared" si="1860"/>
        <v>Add Cap (As per 296 of 2019)</v>
      </c>
      <c r="D2370" s="183" t="str">
        <f t="shared" si="1860"/>
        <v>-</v>
      </c>
      <c r="E2370" s="63">
        <f t="shared" si="1860"/>
        <v>0</v>
      </c>
      <c r="F2370" s="404">
        <f t="shared" si="1855"/>
        <v>0.33134400000000003</v>
      </c>
      <c r="G2370" s="404">
        <f t="shared" si="1856"/>
        <v>0.33134400000000003</v>
      </c>
      <c r="H2370" s="404">
        <f t="shared" si="1857"/>
        <v>0</v>
      </c>
      <c r="I2370" s="404">
        <f>'F4.2'!AA11</f>
        <v>0</v>
      </c>
      <c r="J2370" s="404">
        <f>'F4.2'!AZ11</f>
        <v>0</v>
      </c>
      <c r="K2370" s="405"/>
      <c r="L2370" s="405"/>
      <c r="M2370" s="404">
        <f t="shared" si="1858"/>
        <v>0</v>
      </c>
      <c r="N2370" s="404">
        <f t="shared" si="1859"/>
        <v>0</v>
      </c>
    </row>
    <row r="2371" spans="1:14" ht="31.5" hidden="1" outlineLevel="1">
      <c r="A2371" s="53">
        <f t="shared" ref="A2371:E2371" si="1861">A1978</f>
        <v>3</v>
      </c>
      <c r="B2371" s="264" t="str">
        <f t="shared" si="1861"/>
        <v>Supply and Installation of coal mill  liners(weld overlay) of XRP-903 Coal Mill in BM U-8, NPTPS,Parli-V.</v>
      </c>
      <c r="C2371" s="185" t="str">
        <f t="shared" si="1861"/>
        <v>Add Cap (As per 296 of 2019)</v>
      </c>
      <c r="D2371" s="183" t="str">
        <f t="shared" si="1861"/>
        <v>-</v>
      </c>
      <c r="E2371" s="63">
        <f t="shared" si="1861"/>
        <v>0</v>
      </c>
      <c r="F2371" s="404">
        <f t="shared" si="1855"/>
        <v>0.33134400000000003</v>
      </c>
      <c r="G2371" s="404">
        <f t="shared" si="1856"/>
        <v>0.33134400000000003</v>
      </c>
      <c r="H2371" s="404">
        <f t="shared" si="1857"/>
        <v>0</v>
      </c>
      <c r="I2371" s="404">
        <f>'F4.2'!AA12</f>
        <v>0</v>
      </c>
      <c r="J2371" s="404">
        <f>'F4.2'!AZ12</f>
        <v>0</v>
      </c>
      <c r="K2371" s="405"/>
      <c r="L2371" s="405"/>
      <c r="M2371" s="404">
        <f t="shared" si="1858"/>
        <v>0</v>
      </c>
      <c r="N2371" s="404">
        <f t="shared" si="1859"/>
        <v>0</v>
      </c>
    </row>
    <row r="2372" spans="1:14" ht="31.5" hidden="1" outlineLevel="1">
      <c r="A2372" s="53">
        <f t="shared" ref="A2372:E2372" si="1862">A1979</f>
        <v>4</v>
      </c>
      <c r="B2372" s="230" t="str">
        <f t="shared" si="1862"/>
        <v>Procurement of Coal Mill XRP-903 Bowl &amp; Bowl Hub of Unit # 8 at BM-NPTPS Parli-Vaijnath</v>
      </c>
      <c r="C2372" s="185" t="str">
        <f t="shared" si="1862"/>
        <v>Add Cap (As per 296 of 2019)</v>
      </c>
      <c r="D2372" s="183" t="str">
        <f t="shared" si="1862"/>
        <v>-</v>
      </c>
      <c r="E2372" s="63">
        <f t="shared" si="1862"/>
        <v>0</v>
      </c>
      <c r="F2372" s="404">
        <f t="shared" si="1855"/>
        <v>0.73326380000000002</v>
      </c>
      <c r="G2372" s="404">
        <f t="shared" si="1856"/>
        <v>0.73326380000000002</v>
      </c>
      <c r="H2372" s="404">
        <f t="shared" si="1857"/>
        <v>0</v>
      </c>
      <c r="I2372" s="404">
        <f>'F4.2'!AA13</f>
        <v>0</v>
      </c>
      <c r="J2372" s="404">
        <f>'F4.2'!AZ13</f>
        <v>0</v>
      </c>
      <c r="K2372" s="405"/>
      <c r="L2372" s="405"/>
      <c r="M2372" s="404">
        <f t="shared" si="1858"/>
        <v>0</v>
      </c>
      <c r="N2372" s="404">
        <f t="shared" si="1859"/>
        <v>0</v>
      </c>
    </row>
    <row r="2373" spans="1:14" s="2" customFormat="1" ht="15.75" hidden="1" outlineLevel="1">
      <c r="A2373" s="53">
        <f t="shared" ref="A2373:E2373" si="1863">A1980</f>
        <v>5</v>
      </c>
      <c r="B2373" s="264" t="str">
        <f t="shared" si="1863"/>
        <v>Supply of impeller assembly for ID fan</v>
      </c>
      <c r="C2373" s="185" t="str">
        <f t="shared" si="1863"/>
        <v>Add Cap (As per 296 of 2019)</v>
      </c>
      <c r="D2373" s="183" t="str">
        <f t="shared" si="1863"/>
        <v>-</v>
      </c>
      <c r="E2373" s="66">
        <f t="shared" si="1863"/>
        <v>0</v>
      </c>
      <c r="F2373" s="404">
        <f t="shared" si="1855"/>
        <v>0.52329999999999999</v>
      </c>
      <c r="G2373" s="404">
        <f t="shared" si="1856"/>
        <v>0.52329999999999999</v>
      </c>
      <c r="H2373" s="404">
        <f t="shared" si="1857"/>
        <v>0</v>
      </c>
      <c r="I2373" s="404">
        <f>'F4.2'!AA14</f>
        <v>0</v>
      </c>
      <c r="J2373" s="404">
        <f>'F4.2'!AZ14</f>
        <v>0</v>
      </c>
      <c r="K2373" s="405"/>
      <c r="L2373" s="405"/>
      <c r="M2373" s="404">
        <f t="shared" si="1858"/>
        <v>0</v>
      </c>
      <c r="N2373" s="404">
        <f t="shared" si="1859"/>
        <v>0</v>
      </c>
    </row>
    <row r="2374" spans="1:14" ht="31.5" hidden="1" outlineLevel="1">
      <c r="A2374" s="53">
        <f t="shared" ref="A2374:E2374" si="1864">A1981</f>
        <v>6</v>
      </c>
      <c r="B2374" s="230" t="str">
        <f t="shared" si="1864"/>
        <v>Procurement of Primary Air Fan &amp; Forced Draught Fan Drive Coupling on OEM basis required at BM U-8, NPTPS, Parli-V</v>
      </c>
      <c r="C2374" s="185" t="str">
        <f t="shared" si="1864"/>
        <v>Add Cap (As per 296 of 2019)</v>
      </c>
      <c r="D2374" s="183" t="str">
        <f t="shared" si="1864"/>
        <v>-</v>
      </c>
      <c r="E2374" s="66">
        <f t="shared" si="1864"/>
        <v>0</v>
      </c>
      <c r="F2374" s="404">
        <f t="shared" si="1855"/>
        <v>0.19409999999999999</v>
      </c>
      <c r="G2374" s="404">
        <f t="shared" si="1856"/>
        <v>0.19409999999999999</v>
      </c>
      <c r="H2374" s="404">
        <f t="shared" si="1857"/>
        <v>0</v>
      </c>
      <c r="I2374" s="404">
        <f>'F4.2'!AA15</f>
        <v>0</v>
      </c>
      <c r="J2374" s="404">
        <f>'F4.2'!AZ15</f>
        <v>0</v>
      </c>
      <c r="K2374" s="405"/>
      <c r="L2374" s="405"/>
      <c r="M2374" s="404">
        <f t="shared" si="1858"/>
        <v>0</v>
      </c>
      <c r="N2374" s="404">
        <f t="shared" si="1859"/>
        <v>0</v>
      </c>
    </row>
    <row r="2375" spans="1:14" ht="47.25" hidden="1" outlineLevel="1">
      <c r="A2375" s="53">
        <f t="shared" ref="A2375:E2375" si="1865">A1982</f>
        <v>7</v>
      </c>
      <c r="B2375" s="230" t="str">
        <f t="shared" si="1865"/>
        <v>Procurement of  Primary Air Fan PAF 17/11.8-2 Hydraulic Adjustment Device on OEM basis required at BM U-8 NPTPS Parli-V</v>
      </c>
      <c r="C2375" s="185" t="str">
        <f t="shared" si="1865"/>
        <v>Add Cap (As per 296 of 2019)</v>
      </c>
      <c r="D2375" s="183" t="str">
        <f t="shared" si="1865"/>
        <v>-</v>
      </c>
      <c r="E2375" s="67">
        <f t="shared" si="1865"/>
        <v>0</v>
      </c>
      <c r="F2375" s="404">
        <f t="shared" si="1855"/>
        <v>0.53521083000000003</v>
      </c>
      <c r="G2375" s="404">
        <f t="shared" si="1856"/>
        <v>0.53521083000000003</v>
      </c>
      <c r="H2375" s="404">
        <f t="shared" si="1857"/>
        <v>0</v>
      </c>
      <c r="I2375" s="404">
        <f>'F4.2'!AA16</f>
        <v>0</v>
      </c>
      <c r="J2375" s="404">
        <f>'F4.2'!AZ16</f>
        <v>0</v>
      </c>
      <c r="K2375" s="405"/>
      <c r="L2375" s="405"/>
      <c r="M2375" s="404">
        <f t="shared" si="1858"/>
        <v>0</v>
      </c>
      <c r="N2375" s="404">
        <f t="shared" si="1859"/>
        <v>0</v>
      </c>
    </row>
    <row r="2376" spans="1:14" ht="31.5" hidden="1" outlineLevel="1">
      <c r="A2376" s="53">
        <f t="shared" ref="A2376:E2376" si="1866">A1983</f>
        <v>8</v>
      </c>
      <c r="B2376" s="230" t="str">
        <f t="shared" si="1866"/>
        <v>Proc of spares for fabric expansion joints required at BM U-8, NPTPS, Parli-V.</v>
      </c>
      <c r="C2376" s="185" t="str">
        <f t="shared" si="1866"/>
        <v>Add Cap (As per 296 of 2019)</v>
      </c>
      <c r="D2376" s="183" t="str">
        <f t="shared" si="1866"/>
        <v>-</v>
      </c>
      <c r="E2376" s="66">
        <f t="shared" si="1866"/>
        <v>0</v>
      </c>
      <c r="F2376" s="404">
        <f t="shared" si="1855"/>
        <v>0.56971689999999997</v>
      </c>
      <c r="G2376" s="404">
        <f t="shared" si="1856"/>
        <v>0.56971689999999997</v>
      </c>
      <c r="H2376" s="404">
        <f t="shared" si="1857"/>
        <v>0</v>
      </c>
      <c r="I2376" s="404">
        <f>'F4.2'!AA17</f>
        <v>0</v>
      </c>
      <c r="J2376" s="404">
        <f>'F4.2'!AZ17</f>
        <v>0</v>
      </c>
      <c r="K2376" s="405"/>
      <c r="L2376" s="405"/>
      <c r="M2376" s="404">
        <f t="shared" si="1858"/>
        <v>0</v>
      </c>
      <c r="N2376" s="404">
        <f t="shared" si="1859"/>
        <v>0</v>
      </c>
    </row>
    <row r="2377" spans="1:14" ht="31.5" hidden="1" outlineLevel="1">
      <c r="A2377" s="53">
        <f t="shared" ref="A2377:E2377" si="1867">A1984</f>
        <v>9</v>
      </c>
      <c r="B2377" s="230" t="str">
        <f t="shared" si="1867"/>
        <v>Proc of separator body and seperator top spares for coal mill XRP-903 at BM U-8, NPTPS Parli-V.</v>
      </c>
      <c r="C2377" s="185" t="str">
        <f t="shared" si="1867"/>
        <v>Add Cap (As per 296 of 2019)</v>
      </c>
      <c r="D2377" s="183" t="str">
        <f t="shared" si="1867"/>
        <v>-</v>
      </c>
      <c r="E2377" s="66">
        <f t="shared" si="1867"/>
        <v>0</v>
      </c>
      <c r="F2377" s="404">
        <f t="shared" si="1855"/>
        <v>0.42568995599999998</v>
      </c>
      <c r="G2377" s="404">
        <f t="shared" si="1856"/>
        <v>0.42568995599999998</v>
      </c>
      <c r="H2377" s="404">
        <f t="shared" si="1857"/>
        <v>0</v>
      </c>
      <c r="I2377" s="404">
        <f>'F4.2'!AA18</f>
        <v>0</v>
      </c>
      <c r="J2377" s="404">
        <f>'F4.2'!AZ18</f>
        <v>0</v>
      </c>
      <c r="K2377" s="405"/>
      <c r="L2377" s="405"/>
      <c r="M2377" s="404">
        <f t="shared" si="1858"/>
        <v>0</v>
      </c>
      <c r="N2377" s="404">
        <f t="shared" si="1859"/>
        <v>0</v>
      </c>
    </row>
    <row r="2378" spans="1:14" ht="31.5" hidden="1" outlineLevel="1">
      <c r="A2378" s="53">
        <f t="shared" ref="A2378:E2378" si="1868">A1985</f>
        <v>10</v>
      </c>
      <c r="B2378" s="230" t="str">
        <f t="shared" si="1868"/>
        <v>Proc of scrapper area &amp; reject system spares for coal mill XRP-903 at BM U-8, NPTPS Parli-V.</v>
      </c>
      <c r="C2378" s="185" t="str">
        <f t="shared" si="1868"/>
        <v>Add Cap (As per 296 of 2019)</v>
      </c>
      <c r="D2378" s="183" t="str">
        <f t="shared" si="1868"/>
        <v>-</v>
      </c>
      <c r="E2378" s="66">
        <f t="shared" si="1868"/>
        <v>0</v>
      </c>
      <c r="F2378" s="404">
        <f t="shared" si="1855"/>
        <v>0.27832896000000001</v>
      </c>
      <c r="G2378" s="404">
        <f t="shared" si="1856"/>
        <v>0.27832896000000001</v>
      </c>
      <c r="H2378" s="404">
        <f t="shared" si="1857"/>
        <v>0</v>
      </c>
      <c r="I2378" s="404">
        <f>'F4.2'!AA19</f>
        <v>0</v>
      </c>
      <c r="J2378" s="404">
        <f>'F4.2'!AZ19</f>
        <v>0</v>
      </c>
      <c r="K2378" s="405"/>
      <c r="L2378" s="405"/>
      <c r="M2378" s="404">
        <f t="shared" si="1858"/>
        <v>0</v>
      </c>
      <c r="N2378" s="404">
        <f t="shared" si="1859"/>
        <v>0</v>
      </c>
    </row>
    <row r="2379" spans="1:14" ht="15.75" hidden="1" outlineLevel="1">
      <c r="A2379" s="53">
        <f t="shared" ref="A2379:E2379" si="1869">A1986</f>
        <v>11</v>
      </c>
      <c r="B2379" s="230" t="str">
        <f t="shared" si="1869"/>
        <v>Proc of seal air fan spares at BM-8 NPTPS, Parli-V.</v>
      </c>
      <c r="C2379" s="185" t="str">
        <f t="shared" si="1869"/>
        <v>Add Cap (As per 296 of 2019)</v>
      </c>
      <c r="D2379" s="183" t="str">
        <f t="shared" si="1869"/>
        <v>-</v>
      </c>
      <c r="E2379" s="67">
        <f t="shared" si="1869"/>
        <v>0</v>
      </c>
      <c r="F2379" s="404">
        <f t="shared" si="1855"/>
        <v>0.26431690000000002</v>
      </c>
      <c r="G2379" s="404">
        <f t="shared" si="1856"/>
        <v>0.26431690000000002</v>
      </c>
      <c r="H2379" s="404">
        <f t="shared" si="1857"/>
        <v>0</v>
      </c>
      <c r="I2379" s="404">
        <f>'F4.2'!AA20</f>
        <v>0</v>
      </c>
      <c r="J2379" s="404">
        <f>'F4.2'!AZ20</f>
        <v>0</v>
      </c>
      <c r="K2379" s="405"/>
      <c r="L2379" s="405"/>
      <c r="M2379" s="404">
        <f t="shared" si="1858"/>
        <v>0</v>
      </c>
      <c r="N2379" s="404">
        <f t="shared" si="1859"/>
        <v>0</v>
      </c>
    </row>
    <row r="2380" spans="1:14" ht="31.5" hidden="1" outlineLevel="1">
      <c r="A2380" s="53">
        <f t="shared" ref="A2380:E2380" si="1870">A1987</f>
        <v>12</v>
      </c>
      <c r="B2380" s="230" t="str">
        <f t="shared" si="1870"/>
        <v>Procurement of  FD Fan Type FAF 17/9.5-1 Drive Coupling required at BM U-8 NPTPS Parli-V</v>
      </c>
      <c r="C2380" s="185" t="str">
        <f t="shared" si="1870"/>
        <v>Add Cap (As per 296 of 2019)</v>
      </c>
      <c r="D2380" s="183" t="str">
        <f t="shared" si="1870"/>
        <v>-</v>
      </c>
      <c r="E2380" s="66">
        <f t="shared" si="1870"/>
        <v>0</v>
      </c>
      <c r="F2380" s="404">
        <f t="shared" si="1855"/>
        <v>0</v>
      </c>
      <c r="G2380" s="404">
        <f t="shared" si="1856"/>
        <v>0</v>
      </c>
      <c r="H2380" s="404">
        <f t="shared" si="1857"/>
        <v>0</v>
      </c>
      <c r="I2380" s="404">
        <f>'F4.2'!AA21</f>
        <v>0</v>
      </c>
      <c r="J2380" s="404">
        <f>'F4.2'!AZ21</f>
        <v>0</v>
      </c>
      <c r="K2380" s="405"/>
      <c r="L2380" s="405"/>
      <c r="M2380" s="404">
        <f t="shared" si="1858"/>
        <v>0</v>
      </c>
      <c r="N2380" s="404">
        <f t="shared" si="1859"/>
        <v>0</v>
      </c>
    </row>
    <row r="2381" spans="1:14" ht="31.5" hidden="1" outlineLevel="1">
      <c r="A2381" s="53">
        <f t="shared" ref="A2381:E2381" si="1871">A1988</f>
        <v>13</v>
      </c>
      <c r="B2381" s="230" t="str">
        <f t="shared" si="1871"/>
        <v>Procurement of complete planatary gear box-KMP -280/300 for coal mill XRP-903 at BM U-8 NPTPS Parli-V</v>
      </c>
      <c r="C2381" s="185" t="str">
        <f t="shared" si="1871"/>
        <v>Add Cap (As per 296 of 2019)</v>
      </c>
      <c r="D2381" s="183" t="str">
        <f t="shared" si="1871"/>
        <v>-</v>
      </c>
      <c r="E2381" s="66">
        <f t="shared" si="1871"/>
        <v>0</v>
      </c>
      <c r="F2381" s="404">
        <f t="shared" si="1855"/>
        <v>0</v>
      </c>
      <c r="G2381" s="404">
        <f t="shared" si="1856"/>
        <v>0</v>
      </c>
      <c r="H2381" s="404">
        <f t="shared" si="1857"/>
        <v>0</v>
      </c>
      <c r="I2381" s="404">
        <f>'F4.2'!AA22</f>
        <v>0</v>
      </c>
      <c r="J2381" s="404">
        <f>'F4.2'!AZ22</f>
        <v>0</v>
      </c>
      <c r="K2381" s="405"/>
      <c r="L2381" s="405"/>
      <c r="M2381" s="404">
        <f t="shared" si="1858"/>
        <v>0</v>
      </c>
      <c r="N2381" s="404">
        <f t="shared" si="1859"/>
        <v>0</v>
      </c>
    </row>
    <row r="2382" spans="1:14" s="2" customFormat="1" ht="15.75" hidden="1" outlineLevel="1">
      <c r="A2382" s="205">
        <f t="shared" ref="A2382:E2382" si="1872">A1989</f>
        <v>2</v>
      </c>
      <c r="B2382" s="206" t="str">
        <f t="shared" si="1872"/>
        <v>Turbine and Auxiliaries</v>
      </c>
      <c r="C2382" s="208" t="str">
        <f t="shared" si="1872"/>
        <v>Add Cap (As per 296 of 2019)</v>
      </c>
      <c r="D2382" s="210" t="str">
        <f t="shared" si="1872"/>
        <v>-</v>
      </c>
      <c r="E2382" s="204">
        <f t="shared" si="1872"/>
        <v>4.3</v>
      </c>
      <c r="F2382" s="404">
        <f t="shared" si="1855"/>
        <v>0</v>
      </c>
      <c r="G2382" s="404">
        <f t="shared" si="1856"/>
        <v>0</v>
      </c>
      <c r="H2382" s="404">
        <f t="shared" si="1857"/>
        <v>0</v>
      </c>
      <c r="I2382" s="404">
        <f>'F4.2'!AA23</f>
        <v>0</v>
      </c>
      <c r="J2382" s="404">
        <f>'F4.2'!AZ23</f>
        <v>0</v>
      </c>
      <c r="K2382" s="405"/>
      <c r="L2382" s="405"/>
      <c r="M2382" s="404">
        <f t="shared" si="1858"/>
        <v>0</v>
      </c>
      <c r="N2382" s="404">
        <f t="shared" si="1859"/>
        <v>0</v>
      </c>
    </row>
    <row r="2383" spans="1:14" ht="47.25" hidden="1" outlineLevel="1">
      <c r="A2383" s="68">
        <f t="shared" ref="A2383:E2383" si="1873">A1990</f>
        <v>1</v>
      </c>
      <c r="B2383" s="230" t="str">
        <f t="shared" si="1873"/>
        <v>Procurement of spares for Equipment Cooling Water Pumps (Make-FLOWMORE) of model FIG-5824 (SG Side) and FIG-5822 (TG side) at Unit-8 NPTPS Parli-V</v>
      </c>
      <c r="C2383" s="185" t="str">
        <f t="shared" si="1873"/>
        <v>Add Cap (As per 296 of 2019)</v>
      </c>
      <c r="D2383" s="183" t="str">
        <f t="shared" si="1873"/>
        <v>-</v>
      </c>
      <c r="E2383" s="66">
        <f t="shared" si="1873"/>
        <v>0</v>
      </c>
      <c r="F2383" s="404">
        <f t="shared" si="1855"/>
        <v>0.51811829399999998</v>
      </c>
      <c r="G2383" s="404">
        <f t="shared" si="1856"/>
        <v>0.51811829399999998</v>
      </c>
      <c r="H2383" s="404">
        <f t="shared" si="1857"/>
        <v>0</v>
      </c>
      <c r="I2383" s="404">
        <f>'F4.2'!AA24</f>
        <v>0</v>
      </c>
      <c r="J2383" s="404">
        <f>'F4.2'!AZ24</f>
        <v>0</v>
      </c>
      <c r="K2383" s="405"/>
      <c r="L2383" s="405"/>
      <c r="M2383" s="404">
        <f t="shared" si="1858"/>
        <v>0</v>
      </c>
      <c r="N2383" s="404">
        <f t="shared" si="1859"/>
        <v>0</v>
      </c>
    </row>
    <row r="2384" spans="1:14" ht="31.5" hidden="1" outlineLevel="1">
      <c r="A2384" s="68">
        <f t="shared" ref="A2384:E2384" si="1874">A1991</f>
        <v>2</v>
      </c>
      <c r="B2384" s="230" t="str">
        <f t="shared" si="1874"/>
        <v>Supply of spars for recovery &amp; FF Pumps along with work  at U#8</v>
      </c>
      <c r="C2384" s="185" t="str">
        <f t="shared" si="1874"/>
        <v>Add Cap (As per 296 of 2019)</v>
      </c>
      <c r="D2384" s="183" t="str">
        <f t="shared" si="1874"/>
        <v>-</v>
      </c>
      <c r="E2384" s="67">
        <f t="shared" si="1874"/>
        <v>0</v>
      </c>
      <c r="F2384" s="404">
        <f t="shared" si="1855"/>
        <v>0.37712800000000002</v>
      </c>
      <c r="G2384" s="404">
        <f t="shared" si="1856"/>
        <v>0.37712800000000002</v>
      </c>
      <c r="H2384" s="404">
        <f t="shared" si="1857"/>
        <v>0</v>
      </c>
      <c r="I2384" s="404">
        <f>'F4.2'!AA25</f>
        <v>0</v>
      </c>
      <c r="J2384" s="404">
        <f>'F4.2'!AZ25</f>
        <v>0</v>
      </c>
      <c r="K2384" s="405"/>
      <c r="L2384" s="405"/>
      <c r="M2384" s="404">
        <f t="shared" si="1858"/>
        <v>0</v>
      </c>
      <c r="N2384" s="404">
        <f t="shared" si="1859"/>
        <v>0</v>
      </c>
    </row>
    <row r="2385" spans="1:14" ht="15.75" hidden="1" outlineLevel="1">
      <c r="A2385" s="68">
        <f t="shared" ref="A2385:E2385" si="1875">A1992</f>
        <v>3</v>
      </c>
      <c r="B2385" s="230" t="str">
        <f t="shared" si="1875"/>
        <v>Supply of seal oil vacuum pump  in unit 08</v>
      </c>
      <c r="C2385" s="185" t="str">
        <f t="shared" si="1875"/>
        <v>Add Cap (As per 296 of 2019)</v>
      </c>
      <c r="D2385" s="183" t="str">
        <f t="shared" si="1875"/>
        <v>-</v>
      </c>
      <c r="E2385" s="66">
        <f t="shared" si="1875"/>
        <v>0</v>
      </c>
      <c r="F2385" s="404">
        <f t="shared" si="1855"/>
        <v>0.27501740000000002</v>
      </c>
      <c r="G2385" s="404">
        <f t="shared" si="1856"/>
        <v>0.27501740000000002</v>
      </c>
      <c r="H2385" s="404">
        <f t="shared" si="1857"/>
        <v>0</v>
      </c>
      <c r="I2385" s="404">
        <f>'F4.2'!AA26</f>
        <v>0</v>
      </c>
      <c r="J2385" s="404">
        <f>'F4.2'!AZ26</f>
        <v>0</v>
      </c>
      <c r="K2385" s="405"/>
      <c r="L2385" s="405"/>
      <c r="M2385" s="404">
        <f t="shared" si="1858"/>
        <v>0</v>
      </c>
      <c r="N2385" s="404">
        <f t="shared" si="1859"/>
        <v>0</v>
      </c>
    </row>
    <row r="2386" spans="1:14" s="2" customFormat="1" ht="47.25" hidden="1" outlineLevel="1">
      <c r="A2386" s="68">
        <f t="shared" ref="A2386:E2386" si="1876">A1993</f>
        <v>4</v>
      </c>
      <c r="B2386" s="230" t="str">
        <f t="shared" si="1876"/>
        <v>Procurement of AC pressure pipes (235MM OD, 200MM ID, 4.5M Length) for NDCT hot spray water distribution system in Unit-8 NPTPS Parli-Vaijnath</v>
      </c>
      <c r="C2386" s="185" t="str">
        <f t="shared" si="1876"/>
        <v>Add Cap (As per 296 of 2019)</v>
      </c>
      <c r="D2386" s="183" t="str">
        <f t="shared" si="1876"/>
        <v>-</v>
      </c>
      <c r="E2386" s="66">
        <f t="shared" si="1876"/>
        <v>0</v>
      </c>
      <c r="F2386" s="404">
        <f t="shared" si="1855"/>
        <v>0.42522480000000001</v>
      </c>
      <c r="G2386" s="404">
        <f t="shared" si="1856"/>
        <v>0.42522480000000001</v>
      </c>
      <c r="H2386" s="404">
        <f t="shared" si="1857"/>
        <v>0</v>
      </c>
      <c r="I2386" s="404">
        <f>'F4.2'!AA27</f>
        <v>0</v>
      </c>
      <c r="J2386" s="404">
        <f>'F4.2'!AZ27</f>
        <v>0</v>
      </c>
      <c r="K2386" s="405"/>
      <c r="L2386" s="405"/>
      <c r="M2386" s="404">
        <f t="shared" si="1858"/>
        <v>0</v>
      </c>
      <c r="N2386" s="404">
        <f t="shared" si="1859"/>
        <v>0</v>
      </c>
    </row>
    <row r="2387" spans="1:14" ht="31.5" hidden="1" outlineLevel="1">
      <c r="A2387" s="68">
        <f t="shared" ref="A2387:E2387" si="1877">A1994</f>
        <v>5</v>
      </c>
      <c r="B2387" s="230" t="str">
        <f t="shared" si="1877"/>
        <v>Supply of M/s Summits make Instrument Air Dryer &amp; spares at U # 8 TM, Parli-V</v>
      </c>
      <c r="C2387" s="185" t="str">
        <f t="shared" si="1877"/>
        <v>Add Cap (As per 296 of 2019)</v>
      </c>
      <c r="D2387" s="183" t="str">
        <f t="shared" si="1877"/>
        <v>-</v>
      </c>
      <c r="E2387" s="66">
        <f t="shared" si="1877"/>
        <v>0</v>
      </c>
      <c r="F2387" s="404">
        <f t="shared" si="1855"/>
        <v>0.54787163999999999</v>
      </c>
      <c r="G2387" s="404">
        <f t="shared" si="1856"/>
        <v>0.54787163999999999</v>
      </c>
      <c r="H2387" s="404">
        <f t="shared" si="1857"/>
        <v>0</v>
      </c>
      <c r="I2387" s="404">
        <f>'F4.2'!AA28</f>
        <v>0</v>
      </c>
      <c r="J2387" s="404">
        <f>'F4.2'!AZ28</f>
        <v>0</v>
      </c>
      <c r="K2387" s="405"/>
      <c r="L2387" s="405"/>
      <c r="M2387" s="404">
        <f t="shared" si="1858"/>
        <v>0</v>
      </c>
      <c r="N2387" s="404">
        <f t="shared" si="1859"/>
        <v>0</v>
      </c>
    </row>
    <row r="2388" spans="1:14" ht="15.75" hidden="1" outlineLevel="1">
      <c r="A2388" s="68">
        <f t="shared" ref="A2388:E2388" si="1878">A1995</f>
        <v>6</v>
      </c>
      <c r="B2388" s="230" t="str">
        <f t="shared" si="1878"/>
        <v>Supply of PVC fills for NDCTs at U # 8 TM, Parli-V</v>
      </c>
      <c r="C2388" s="185" t="str">
        <f t="shared" si="1878"/>
        <v>Add Cap (As per 296 of 2019)</v>
      </c>
      <c r="D2388" s="183" t="str">
        <f t="shared" si="1878"/>
        <v>-</v>
      </c>
      <c r="E2388" s="66">
        <f t="shared" si="1878"/>
        <v>0</v>
      </c>
      <c r="F2388" s="404">
        <f t="shared" si="1855"/>
        <v>0.58244799999999997</v>
      </c>
      <c r="G2388" s="404">
        <f t="shared" si="1856"/>
        <v>0.58244799999999997</v>
      </c>
      <c r="H2388" s="404">
        <f t="shared" si="1857"/>
        <v>0</v>
      </c>
      <c r="I2388" s="404">
        <f>'F4.2'!AA29</f>
        <v>0</v>
      </c>
      <c r="J2388" s="404">
        <f>'F4.2'!AZ29</f>
        <v>0</v>
      </c>
      <c r="K2388" s="405"/>
      <c r="L2388" s="405"/>
      <c r="M2388" s="404">
        <f t="shared" si="1858"/>
        <v>0</v>
      </c>
      <c r="N2388" s="404">
        <f t="shared" si="1859"/>
        <v>0</v>
      </c>
    </row>
    <row r="2389" spans="1:14" ht="31.5" hidden="1" outlineLevel="1">
      <c r="A2389" s="68">
        <f t="shared" ref="A2389:E2389" si="1879">A1996</f>
        <v>7</v>
      </c>
      <c r="B2389" s="230" t="str">
        <f t="shared" si="1879"/>
        <v>Procurement of NB 600MM Gate valves for ACW self cleaning strainers in U#8 TM NPTPS Parli-V</v>
      </c>
      <c r="C2389" s="185" t="str">
        <f t="shared" si="1879"/>
        <v>Add Cap (As per 296 of 2019)</v>
      </c>
      <c r="D2389" s="183" t="str">
        <f t="shared" si="1879"/>
        <v>-</v>
      </c>
      <c r="E2389" s="66">
        <f t="shared" si="1879"/>
        <v>0</v>
      </c>
      <c r="F2389" s="404">
        <f t="shared" si="1855"/>
        <v>0.42338399999999998</v>
      </c>
      <c r="G2389" s="404">
        <f t="shared" si="1856"/>
        <v>0.42338399999999998</v>
      </c>
      <c r="H2389" s="404">
        <f t="shared" si="1857"/>
        <v>0</v>
      </c>
      <c r="I2389" s="404">
        <f>'F4.2'!AA30</f>
        <v>0</v>
      </c>
      <c r="J2389" s="404">
        <f>'F4.2'!AZ30</f>
        <v>0</v>
      </c>
      <c r="K2389" s="405"/>
      <c r="L2389" s="405"/>
      <c r="M2389" s="404">
        <f t="shared" si="1858"/>
        <v>0</v>
      </c>
      <c r="N2389" s="404">
        <f t="shared" si="1859"/>
        <v>0</v>
      </c>
    </row>
    <row r="2390" spans="1:14" ht="31.5" hidden="1" outlineLevel="1">
      <c r="A2390" s="68">
        <f t="shared" ref="A2390:E2390" si="1880">A1997</f>
        <v>8</v>
      </c>
      <c r="B2390" s="230" t="str">
        <f t="shared" si="1880"/>
        <v>Procurement of Mechanical seals ( Make Leak-Proof) for various pumps in TM Unit-8 NPTPS Parli.</v>
      </c>
      <c r="C2390" s="185" t="str">
        <f t="shared" si="1880"/>
        <v>Add Cap (As per 296 of 2019)</v>
      </c>
      <c r="D2390" s="183" t="str">
        <f t="shared" si="1880"/>
        <v>-</v>
      </c>
      <c r="E2390" s="67">
        <f t="shared" si="1880"/>
        <v>0</v>
      </c>
      <c r="F2390" s="404">
        <f t="shared" si="1855"/>
        <v>0.49233139999999997</v>
      </c>
      <c r="G2390" s="404">
        <f t="shared" si="1856"/>
        <v>0.49233139999999997</v>
      </c>
      <c r="H2390" s="404">
        <f t="shared" si="1857"/>
        <v>0</v>
      </c>
      <c r="I2390" s="404">
        <f>'F4.2'!AA31</f>
        <v>0</v>
      </c>
      <c r="J2390" s="404">
        <f>'F4.2'!AZ31</f>
        <v>0</v>
      </c>
      <c r="K2390" s="405"/>
      <c r="L2390" s="405"/>
      <c r="M2390" s="404">
        <f t="shared" si="1858"/>
        <v>0</v>
      </c>
      <c r="N2390" s="404">
        <f t="shared" si="1859"/>
        <v>0</v>
      </c>
    </row>
    <row r="2391" spans="1:14" s="2" customFormat="1" ht="15.75" hidden="1" outlineLevel="1">
      <c r="A2391" s="68">
        <f t="shared" ref="A2391:E2391" si="1881">A1998</f>
        <v>9</v>
      </c>
      <c r="B2391" s="230" t="str">
        <f t="shared" si="1881"/>
        <v>Supply of SS 304 pipes &amp; others at U # 8 TM, Parli-V.</v>
      </c>
      <c r="C2391" s="185" t="str">
        <f t="shared" si="1881"/>
        <v>Add Cap (As per 296 of 2019)</v>
      </c>
      <c r="D2391" s="183" t="str">
        <f t="shared" si="1881"/>
        <v>-</v>
      </c>
      <c r="E2391" s="69">
        <f t="shared" si="1881"/>
        <v>0</v>
      </c>
      <c r="F2391" s="404">
        <f t="shared" si="1855"/>
        <v>0.52905441600000003</v>
      </c>
      <c r="G2391" s="404">
        <f t="shared" si="1856"/>
        <v>0.52905441600000003</v>
      </c>
      <c r="H2391" s="404">
        <f t="shared" si="1857"/>
        <v>0</v>
      </c>
      <c r="I2391" s="404">
        <f>'F4.2'!AA32</f>
        <v>0</v>
      </c>
      <c r="J2391" s="404">
        <f>'F4.2'!AZ32</f>
        <v>0</v>
      </c>
      <c r="K2391" s="405"/>
      <c r="L2391" s="405"/>
      <c r="M2391" s="404">
        <f t="shared" si="1858"/>
        <v>0</v>
      </c>
      <c r="N2391" s="404">
        <f t="shared" si="1859"/>
        <v>0</v>
      </c>
    </row>
    <row r="2392" spans="1:14" ht="15.75" hidden="1" outlineLevel="1">
      <c r="A2392" s="205">
        <f t="shared" ref="A2392:E2392" si="1882">A1999</f>
        <v>3</v>
      </c>
      <c r="B2392" s="206" t="str">
        <f t="shared" si="1882"/>
        <v xml:space="preserve">Electrical and Instrumentation </v>
      </c>
      <c r="C2392" s="208" t="str">
        <f t="shared" si="1882"/>
        <v>Add Cap (As per 296 of 2019)</v>
      </c>
      <c r="D2392" s="210" t="str">
        <f t="shared" si="1882"/>
        <v>-</v>
      </c>
      <c r="E2392" s="204">
        <f t="shared" si="1882"/>
        <v>6.1</v>
      </c>
      <c r="F2392" s="404">
        <f t="shared" si="1855"/>
        <v>0</v>
      </c>
      <c r="G2392" s="404">
        <f t="shared" si="1856"/>
        <v>0</v>
      </c>
      <c r="H2392" s="404">
        <f t="shared" si="1857"/>
        <v>0</v>
      </c>
      <c r="I2392" s="404">
        <f>'F4.2'!AA33</f>
        <v>0</v>
      </c>
      <c r="J2392" s="404">
        <f>'F4.2'!AZ33</f>
        <v>0</v>
      </c>
      <c r="K2392" s="405"/>
      <c r="L2392" s="405"/>
      <c r="M2392" s="404">
        <f t="shared" si="1858"/>
        <v>0</v>
      </c>
      <c r="N2392" s="404">
        <f t="shared" si="1859"/>
        <v>0</v>
      </c>
    </row>
    <row r="2393" spans="1:14" ht="30" hidden="1" outlineLevel="1">
      <c r="A2393" s="68">
        <f t="shared" ref="A2393:E2393" si="1883">A2000</f>
        <v>1</v>
      </c>
      <c r="B2393" s="231" t="str">
        <f t="shared" si="1883"/>
        <v>Supply of Instrumentation Spares of LP Bypass System at Unit-8.</v>
      </c>
      <c r="C2393" s="185" t="str">
        <f t="shared" si="1883"/>
        <v>Add Cap (As per 296 of 2019)</v>
      </c>
      <c r="D2393" s="183" t="str">
        <f t="shared" si="1883"/>
        <v>-</v>
      </c>
      <c r="E2393" s="69">
        <f t="shared" si="1883"/>
        <v>0</v>
      </c>
      <c r="F2393" s="404">
        <f t="shared" si="1855"/>
        <v>1.9614571240000001</v>
      </c>
      <c r="G2393" s="404">
        <f t="shared" si="1856"/>
        <v>1.9614571240000001</v>
      </c>
      <c r="H2393" s="404">
        <f t="shared" si="1857"/>
        <v>0</v>
      </c>
      <c r="I2393" s="404">
        <f>'F4.2'!AA34</f>
        <v>0</v>
      </c>
      <c r="J2393" s="404">
        <f>'F4.2'!AZ34</f>
        <v>0</v>
      </c>
      <c r="K2393" s="405"/>
      <c r="L2393" s="405"/>
      <c r="M2393" s="404">
        <f t="shared" si="1858"/>
        <v>0</v>
      </c>
      <c r="N2393" s="404">
        <f t="shared" si="1859"/>
        <v>0</v>
      </c>
    </row>
    <row r="2394" spans="1:14" ht="31.5" hidden="1" outlineLevel="1">
      <c r="A2394" s="68">
        <f t="shared" ref="A2394:E2394" si="1884">A2001</f>
        <v>2</v>
      </c>
      <c r="B2394" s="232" t="str">
        <f t="shared" si="1884"/>
        <v>Procurement of Schneider MICOM Numerical Relays for GRP and STPR swithcgear at NPTPS Unit-8 Testing</v>
      </c>
      <c r="C2394" s="185" t="str">
        <f t="shared" si="1884"/>
        <v>Add Cap (As per 296 of 2019)</v>
      </c>
      <c r="D2394" s="183" t="str">
        <f t="shared" si="1884"/>
        <v>-</v>
      </c>
      <c r="E2394" s="69">
        <f t="shared" si="1884"/>
        <v>0</v>
      </c>
      <c r="F2394" s="404">
        <f t="shared" si="1855"/>
        <v>0.47613</v>
      </c>
      <c r="G2394" s="404">
        <f t="shared" si="1856"/>
        <v>0.47613</v>
      </c>
      <c r="H2394" s="404">
        <f t="shared" si="1857"/>
        <v>0</v>
      </c>
      <c r="I2394" s="404">
        <f>'F4.2'!AA35</f>
        <v>0</v>
      </c>
      <c r="J2394" s="404">
        <f>'F4.2'!AZ35</f>
        <v>0</v>
      </c>
      <c r="K2394" s="405"/>
      <c r="L2394" s="405"/>
      <c r="M2394" s="404">
        <f t="shared" si="1858"/>
        <v>0</v>
      </c>
      <c r="N2394" s="404">
        <f t="shared" si="1859"/>
        <v>0</v>
      </c>
    </row>
    <row r="2395" spans="1:14" ht="31.5" hidden="1" outlineLevel="1">
      <c r="A2395" s="114">
        <f t="shared" ref="A2395:E2395" si="1885">A2002</f>
        <v>3</v>
      </c>
      <c r="B2395" s="232" t="str">
        <f t="shared" si="1885"/>
        <v xml:space="preserve">Procurement of 220V DC Chloride make (formally caldyne) make battery chargers Spre of Unit 8 NPTPS Parli-V                           </v>
      </c>
      <c r="C2395" s="185" t="str">
        <f t="shared" si="1885"/>
        <v>Add Cap (As per 296 of 2019)</v>
      </c>
      <c r="D2395" s="183" t="str">
        <f t="shared" si="1885"/>
        <v>-</v>
      </c>
      <c r="E2395" s="67">
        <f t="shared" si="1885"/>
        <v>0</v>
      </c>
      <c r="F2395" s="404">
        <f t="shared" si="1855"/>
        <v>0.23365298000000001</v>
      </c>
      <c r="G2395" s="404">
        <f t="shared" si="1856"/>
        <v>0.23365298000000001</v>
      </c>
      <c r="H2395" s="404">
        <f t="shared" si="1857"/>
        <v>0</v>
      </c>
      <c r="I2395" s="404">
        <f>'F4.2'!AA36</f>
        <v>0</v>
      </c>
      <c r="J2395" s="404">
        <f>'F4.2'!AZ36</f>
        <v>0</v>
      </c>
      <c r="K2395" s="405"/>
      <c r="L2395" s="405"/>
      <c r="M2395" s="404">
        <f t="shared" si="1858"/>
        <v>0</v>
      </c>
      <c r="N2395" s="404">
        <f t="shared" si="1859"/>
        <v>0</v>
      </c>
    </row>
    <row r="2396" spans="1:14" ht="31.5" hidden="1" outlineLevel="1">
      <c r="A2396" s="114">
        <f t="shared" ref="A2396:E2396" si="1886">A2003</f>
        <v>4</v>
      </c>
      <c r="B2396" s="232" t="str">
        <f t="shared" si="1886"/>
        <v>Procurement of 24V DC Chhabi make make battery chargers Spare of Unit 8 NPTPS Parli-V</v>
      </c>
      <c r="C2396" s="185" t="str">
        <f t="shared" si="1886"/>
        <v>Add Cap (As per 296 of 2019)</v>
      </c>
      <c r="D2396" s="183" t="str">
        <f t="shared" si="1886"/>
        <v>-</v>
      </c>
      <c r="E2396" s="66">
        <f t="shared" si="1886"/>
        <v>0</v>
      </c>
      <c r="F2396" s="404">
        <f t="shared" si="1855"/>
        <v>0.22464893999999999</v>
      </c>
      <c r="G2396" s="404">
        <f t="shared" si="1856"/>
        <v>0.22464893999999999</v>
      </c>
      <c r="H2396" s="404">
        <f t="shared" si="1857"/>
        <v>0</v>
      </c>
      <c r="I2396" s="404">
        <f>'F4.2'!AA37</f>
        <v>0</v>
      </c>
      <c r="J2396" s="404">
        <f>'F4.2'!AZ37</f>
        <v>0</v>
      </c>
      <c r="K2396" s="405"/>
      <c r="L2396" s="405"/>
      <c r="M2396" s="404">
        <f t="shared" si="1858"/>
        <v>0</v>
      </c>
      <c r="N2396" s="404">
        <f t="shared" si="1859"/>
        <v>0</v>
      </c>
    </row>
    <row r="2397" spans="1:14" s="2" customFormat="1" ht="31.5" hidden="1" outlineLevel="1">
      <c r="A2397" s="68">
        <f t="shared" ref="A2397:E2397" si="1887">A2004</f>
        <v>5</v>
      </c>
      <c r="B2397" s="232" t="str">
        <f t="shared" si="1887"/>
        <v xml:space="preserve"> Procurement of Spare for Hitachi Hi-Rel make UPS systems installed at Unit-8 NPTPS Parli Vaijnath.</v>
      </c>
      <c r="C2397" s="185" t="str">
        <f t="shared" si="1887"/>
        <v>Add Cap (As per 296 of 2019)</v>
      </c>
      <c r="D2397" s="183" t="str">
        <f t="shared" si="1887"/>
        <v>-</v>
      </c>
      <c r="E2397" s="66">
        <f t="shared" si="1887"/>
        <v>0</v>
      </c>
      <c r="F2397" s="404">
        <f t="shared" si="1855"/>
        <v>0.19186271399999999</v>
      </c>
      <c r="G2397" s="404">
        <f t="shared" si="1856"/>
        <v>0.19186271399999999</v>
      </c>
      <c r="H2397" s="404">
        <f t="shared" si="1857"/>
        <v>0</v>
      </c>
      <c r="I2397" s="404">
        <f>'F4.2'!AA38</f>
        <v>0</v>
      </c>
      <c r="J2397" s="404">
        <f>'F4.2'!AZ38</f>
        <v>0</v>
      </c>
      <c r="K2397" s="405"/>
      <c r="L2397" s="405"/>
      <c r="M2397" s="404">
        <f t="shared" si="1858"/>
        <v>0</v>
      </c>
      <c r="N2397" s="404">
        <f t="shared" si="1859"/>
        <v>0</v>
      </c>
    </row>
    <row r="2398" spans="1:14" ht="63" hidden="1" outlineLevel="1">
      <c r="A2398" s="114">
        <f t="shared" ref="A2398:E2398" si="1888">A2005</f>
        <v>6</v>
      </c>
      <c r="B2398" s="232" t="str">
        <f t="shared" si="1888"/>
        <v>Procurement of various test kit for testing U#8 such as energy meter calibration kit, DC earth faulth locator kit, promary current injection kit, breaker time measurement kit, numeric relay test kit and other testing instruments.</v>
      </c>
      <c r="C2398" s="185" t="str">
        <f t="shared" si="1888"/>
        <v>Add Cap (As per 296 of 2019)</v>
      </c>
      <c r="D2398" s="183" t="str">
        <f t="shared" si="1888"/>
        <v>-</v>
      </c>
      <c r="E2398" s="67">
        <f t="shared" si="1888"/>
        <v>0</v>
      </c>
      <c r="F2398" s="404">
        <f t="shared" si="1855"/>
        <v>0.6734502</v>
      </c>
      <c r="G2398" s="404">
        <f t="shared" si="1856"/>
        <v>0.6734502</v>
      </c>
      <c r="H2398" s="404">
        <f t="shared" si="1857"/>
        <v>0</v>
      </c>
      <c r="I2398" s="404">
        <f>'F4.2'!AA39</f>
        <v>0</v>
      </c>
      <c r="J2398" s="404">
        <f>'F4.2'!AZ39</f>
        <v>0</v>
      </c>
      <c r="K2398" s="405"/>
      <c r="L2398" s="405"/>
      <c r="M2398" s="404">
        <f t="shared" si="1858"/>
        <v>0</v>
      </c>
      <c r="N2398" s="404">
        <f t="shared" si="1859"/>
        <v>0</v>
      </c>
    </row>
    <row r="2399" spans="1:14" ht="47.25" hidden="1" outlineLevel="1">
      <c r="A2399" s="68">
        <f t="shared" ref="A2399:E2399" si="1889">A2006</f>
        <v>7</v>
      </c>
      <c r="B2399" s="232" t="str">
        <f t="shared" si="1889"/>
        <v>Procurement of   Energymeter Caliberation Software Module and hardware for upgrading Numeric Relay Test kit at Unit -8 Testing.</v>
      </c>
      <c r="C2399" s="185" t="str">
        <f t="shared" si="1889"/>
        <v>Add Cap (As per 296 of 2019)</v>
      </c>
      <c r="D2399" s="183" t="str">
        <f t="shared" si="1889"/>
        <v>-</v>
      </c>
      <c r="E2399" s="115">
        <f t="shared" si="1889"/>
        <v>0</v>
      </c>
      <c r="F2399" s="404">
        <f t="shared" si="1855"/>
        <v>0.118629766</v>
      </c>
      <c r="G2399" s="404">
        <f t="shared" si="1856"/>
        <v>0.118629766</v>
      </c>
      <c r="H2399" s="404">
        <f t="shared" si="1857"/>
        <v>0</v>
      </c>
      <c r="I2399" s="404">
        <f>'F4.2'!AA40</f>
        <v>0</v>
      </c>
      <c r="J2399" s="404">
        <f>'F4.2'!AZ40</f>
        <v>0</v>
      </c>
      <c r="K2399" s="405"/>
      <c r="L2399" s="405"/>
      <c r="M2399" s="404">
        <f t="shared" si="1858"/>
        <v>0</v>
      </c>
      <c r="N2399" s="404">
        <f t="shared" si="1859"/>
        <v>0</v>
      </c>
    </row>
    <row r="2400" spans="1:14" ht="15.75" hidden="1" outlineLevel="1">
      <c r="A2400" s="114">
        <f t="shared" ref="A2400:E2400" si="1890">A2007</f>
        <v>8</v>
      </c>
      <c r="B2400" s="233" t="str">
        <f t="shared" si="1890"/>
        <v>Procurement of H T Motors.</v>
      </c>
      <c r="C2400" s="185" t="str">
        <f t="shared" si="1890"/>
        <v>Add Cap (As per 296 of 2019)</v>
      </c>
      <c r="D2400" s="183" t="str">
        <f t="shared" si="1890"/>
        <v>-</v>
      </c>
      <c r="E2400" s="67">
        <f t="shared" si="1890"/>
        <v>0</v>
      </c>
      <c r="F2400" s="404">
        <f t="shared" si="1855"/>
        <v>0</v>
      </c>
      <c r="G2400" s="404">
        <f t="shared" si="1856"/>
        <v>0</v>
      </c>
      <c r="H2400" s="404">
        <f t="shared" si="1857"/>
        <v>0</v>
      </c>
      <c r="I2400" s="404">
        <f>'F4.2'!AA41</f>
        <v>0</v>
      </c>
      <c r="J2400" s="404">
        <f>'F4.2'!AZ41</f>
        <v>0</v>
      </c>
      <c r="K2400" s="405"/>
      <c r="L2400" s="405"/>
      <c r="M2400" s="404">
        <f t="shared" si="1858"/>
        <v>0</v>
      </c>
      <c r="N2400" s="404">
        <f t="shared" si="1859"/>
        <v>0</v>
      </c>
    </row>
    <row r="2401" spans="1:14" ht="15.75" hidden="1" outlineLevel="1">
      <c r="A2401" s="68">
        <f t="shared" ref="A2401:E2401" si="1891">A2008</f>
        <v>9</v>
      </c>
      <c r="B2401" s="233" t="str">
        <f t="shared" si="1891"/>
        <v>Procurement of critical L T Motors</v>
      </c>
      <c r="C2401" s="185" t="str">
        <f t="shared" si="1891"/>
        <v>Add Cap (As per 296 of 2019)</v>
      </c>
      <c r="D2401" s="183" t="str">
        <f t="shared" si="1891"/>
        <v>-</v>
      </c>
      <c r="E2401" s="116">
        <f t="shared" si="1891"/>
        <v>0</v>
      </c>
      <c r="F2401" s="404">
        <f t="shared" si="1855"/>
        <v>0</v>
      </c>
      <c r="G2401" s="404">
        <f t="shared" si="1856"/>
        <v>0</v>
      </c>
      <c r="H2401" s="404">
        <f t="shared" si="1857"/>
        <v>0</v>
      </c>
      <c r="I2401" s="404">
        <f>'F4.2'!AA42</f>
        <v>0</v>
      </c>
      <c r="J2401" s="404">
        <f>'F4.2'!AZ42</f>
        <v>0</v>
      </c>
      <c r="K2401" s="405"/>
      <c r="L2401" s="405"/>
      <c r="M2401" s="404">
        <f t="shared" si="1858"/>
        <v>0</v>
      </c>
      <c r="N2401" s="404">
        <f t="shared" si="1859"/>
        <v>0</v>
      </c>
    </row>
    <row r="2402" spans="1:14" s="2" customFormat="1" ht="63" hidden="1" outlineLevel="1">
      <c r="A2402" s="114">
        <f t="shared" ref="A2402:E2402" si="1892">A2009</f>
        <v>10</v>
      </c>
      <c r="B2402" s="232" t="str">
        <f t="shared" si="1892"/>
        <v xml:space="preserve">Procurement  of ESP Hopper heaters (As a initial spares) Installed at EM U-8, NPTPS, Parli-Vaijnath under add cap scheme.
</v>
      </c>
      <c r="C2402" s="185" t="str">
        <f t="shared" si="1892"/>
        <v>Add Cap (As per 296 of 2019)</v>
      </c>
      <c r="D2402" s="183" t="str">
        <f t="shared" si="1892"/>
        <v>-</v>
      </c>
      <c r="E2402" s="67">
        <f t="shared" si="1892"/>
        <v>0</v>
      </c>
      <c r="F2402" s="404">
        <f t="shared" si="1855"/>
        <v>0.38585999999999998</v>
      </c>
      <c r="G2402" s="404">
        <f t="shared" si="1856"/>
        <v>0.38585999999999998</v>
      </c>
      <c r="H2402" s="404">
        <f t="shared" si="1857"/>
        <v>0</v>
      </c>
      <c r="I2402" s="404">
        <f>'F4.2'!AA43</f>
        <v>0</v>
      </c>
      <c r="J2402" s="404">
        <f>'F4.2'!AZ43</f>
        <v>0</v>
      </c>
      <c r="K2402" s="405"/>
      <c r="L2402" s="405"/>
      <c r="M2402" s="404">
        <f t="shared" si="1858"/>
        <v>0</v>
      </c>
      <c r="N2402" s="404">
        <f t="shared" si="1859"/>
        <v>0</v>
      </c>
    </row>
    <row r="2403" spans="1:14" ht="15.75" hidden="1" outlineLevel="1">
      <c r="A2403" s="205">
        <f t="shared" ref="A2403:E2403" si="1893">A2010</f>
        <v>4</v>
      </c>
      <c r="B2403" s="206" t="str">
        <f t="shared" si="1893"/>
        <v>Outdoor Plant(CHP/AHP/WTP)</v>
      </c>
      <c r="C2403" s="208" t="str">
        <f t="shared" si="1893"/>
        <v>Add Cap (As per 296 of 2019)</v>
      </c>
      <c r="D2403" s="210" t="str">
        <f t="shared" si="1893"/>
        <v>-</v>
      </c>
      <c r="E2403" s="204">
        <f t="shared" si="1893"/>
        <v>6.64</v>
      </c>
      <c r="F2403" s="404">
        <f t="shared" si="1855"/>
        <v>0</v>
      </c>
      <c r="G2403" s="404">
        <f t="shared" si="1856"/>
        <v>0</v>
      </c>
      <c r="H2403" s="404">
        <f t="shared" si="1857"/>
        <v>0</v>
      </c>
      <c r="I2403" s="404">
        <f>'F4.2'!AA44</f>
        <v>0</v>
      </c>
      <c r="J2403" s="404">
        <f>'F4.2'!AZ44</f>
        <v>0</v>
      </c>
      <c r="K2403" s="405"/>
      <c r="L2403" s="405"/>
      <c r="M2403" s="404">
        <f t="shared" si="1858"/>
        <v>0</v>
      </c>
      <c r="N2403" s="404">
        <f t="shared" si="1859"/>
        <v>0</v>
      </c>
    </row>
    <row r="2404" spans="1:14" ht="15.75" hidden="1" outlineLevel="1">
      <c r="A2404" s="117">
        <f t="shared" ref="A2404:E2404" si="1894">A2011</f>
        <v>1</v>
      </c>
      <c r="B2404" s="230" t="str">
        <f t="shared" si="1894"/>
        <v>Supply of Apron Feeder spares installed at CHP NPTPS Parli-V</v>
      </c>
      <c r="C2404" s="185" t="str">
        <f t="shared" si="1894"/>
        <v>Add Cap (As per 296 of 2019)</v>
      </c>
      <c r="D2404" s="183" t="str">
        <f t="shared" si="1894"/>
        <v>-</v>
      </c>
      <c r="E2404" s="67">
        <f t="shared" si="1894"/>
        <v>0</v>
      </c>
      <c r="F2404" s="404">
        <f t="shared" si="1855"/>
        <v>1.6232788</v>
      </c>
      <c r="G2404" s="404">
        <f t="shared" si="1856"/>
        <v>1.6232788</v>
      </c>
      <c r="H2404" s="404">
        <f t="shared" si="1857"/>
        <v>0</v>
      </c>
      <c r="I2404" s="404">
        <f>'F4.2'!AA45</f>
        <v>0</v>
      </c>
      <c r="J2404" s="404">
        <f>'F4.2'!AZ45</f>
        <v>0</v>
      </c>
      <c r="K2404" s="405"/>
      <c r="L2404" s="405"/>
      <c r="M2404" s="404">
        <f t="shared" si="1858"/>
        <v>0</v>
      </c>
      <c r="N2404" s="404">
        <f t="shared" si="1859"/>
        <v>0</v>
      </c>
    </row>
    <row r="2405" spans="1:14" s="2" customFormat="1" ht="15.75" hidden="1" outlineLevel="1">
      <c r="A2405" s="117">
        <f t="shared" ref="A2405:E2405" si="1895">A2012</f>
        <v>2</v>
      </c>
      <c r="B2405" s="230" t="str">
        <f t="shared" si="1895"/>
        <v>Supply of various drive and non drive pulleys for CHP U-8.</v>
      </c>
      <c r="C2405" s="185" t="str">
        <f t="shared" si="1895"/>
        <v>Add Cap (As per 296 of 2019)</v>
      </c>
      <c r="D2405" s="183" t="str">
        <f t="shared" si="1895"/>
        <v>-</v>
      </c>
      <c r="E2405" s="116">
        <f t="shared" si="1895"/>
        <v>0</v>
      </c>
      <c r="F2405" s="404">
        <f t="shared" si="1855"/>
        <v>0.54529209999999995</v>
      </c>
      <c r="G2405" s="404">
        <f t="shared" si="1856"/>
        <v>0.54529209999999995</v>
      </c>
      <c r="H2405" s="404">
        <f t="shared" si="1857"/>
        <v>0</v>
      </c>
      <c r="I2405" s="404">
        <f>'F4.2'!AA46</f>
        <v>0</v>
      </c>
      <c r="J2405" s="404">
        <f>'F4.2'!AZ46</f>
        <v>0</v>
      </c>
      <c r="K2405" s="405"/>
      <c r="L2405" s="405"/>
      <c r="M2405" s="404">
        <f t="shared" si="1858"/>
        <v>0</v>
      </c>
      <c r="N2405" s="404">
        <f t="shared" si="1859"/>
        <v>0</v>
      </c>
    </row>
    <row r="2406" spans="1:14" ht="31.5" hidden="1" outlineLevel="1">
      <c r="A2406" s="117">
        <f t="shared" ref="A2406:E2406" si="1896">A2013</f>
        <v>3</v>
      </c>
      <c r="B2406" s="230" t="str">
        <f t="shared" si="1896"/>
        <v>Supply and installation of clamp pads &amp; resting pads for Side Beam of Wagon Tippler for CHP U-8</v>
      </c>
      <c r="C2406" s="185" t="str">
        <f t="shared" si="1896"/>
        <v>Add Cap (As per 296 of 2019)</v>
      </c>
      <c r="D2406" s="183" t="str">
        <f t="shared" si="1896"/>
        <v>-</v>
      </c>
      <c r="E2406" s="116">
        <f t="shared" si="1896"/>
        <v>0</v>
      </c>
      <c r="F2406" s="404">
        <f t="shared" si="1855"/>
        <v>0.54801796000000003</v>
      </c>
      <c r="G2406" s="404">
        <f t="shared" si="1856"/>
        <v>0.54801796000000003</v>
      </c>
      <c r="H2406" s="404">
        <f t="shared" si="1857"/>
        <v>0</v>
      </c>
      <c r="I2406" s="404">
        <f>'F4.2'!AA47</f>
        <v>0</v>
      </c>
      <c r="J2406" s="404">
        <f>'F4.2'!AZ47</f>
        <v>0</v>
      </c>
      <c r="K2406" s="405"/>
      <c r="L2406" s="405"/>
      <c r="M2406" s="404">
        <f t="shared" si="1858"/>
        <v>0</v>
      </c>
      <c r="N2406" s="404">
        <f t="shared" si="1859"/>
        <v>0</v>
      </c>
    </row>
    <row r="2407" spans="1:14" s="2" customFormat="1" ht="31.5" hidden="1" outlineLevel="1">
      <c r="A2407" s="117">
        <f t="shared" ref="A2407:E2407" si="1897">A2014</f>
        <v>4</v>
      </c>
      <c r="B2407" s="230" t="str">
        <f t="shared" si="1897"/>
        <v>Supply of unbalance motorozied vibrating feeder for S/R of U-7/8 CHP NPTPS Parli-V.</v>
      </c>
      <c r="C2407" s="185" t="str">
        <f t="shared" si="1897"/>
        <v>Add Cap (As per 296 of 2019)</v>
      </c>
      <c r="D2407" s="183" t="str">
        <f t="shared" si="1897"/>
        <v>-</v>
      </c>
      <c r="E2407" s="118">
        <f t="shared" si="1897"/>
        <v>0</v>
      </c>
      <c r="F2407" s="404">
        <f t="shared" si="1855"/>
        <v>0.39579560000000003</v>
      </c>
      <c r="G2407" s="404">
        <f t="shared" si="1856"/>
        <v>0.39579560000000003</v>
      </c>
      <c r="H2407" s="404">
        <f t="shared" si="1857"/>
        <v>0</v>
      </c>
      <c r="I2407" s="404">
        <f>'F4.2'!AA48</f>
        <v>0</v>
      </c>
      <c r="J2407" s="404">
        <f>'F4.2'!AZ48</f>
        <v>0</v>
      </c>
      <c r="K2407" s="405"/>
      <c r="L2407" s="405"/>
      <c r="M2407" s="404">
        <f t="shared" si="1858"/>
        <v>0</v>
      </c>
      <c r="N2407" s="404">
        <f t="shared" si="1859"/>
        <v>0</v>
      </c>
    </row>
    <row r="2408" spans="1:14" ht="31.5" hidden="1" outlineLevel="1">
      <c r="A2408" s="117">
        <f t="shared" ref="A2408:E2408" si="1898">A2015</f>
        <v>5</v>
      </c>
      <c r="B2408" s="232" t="str">
        <f t="shared" si="1898"/>
        <v>Procurement of conveying and Instrument air compressor spares at AHP U#8</v>
      </c>
      <c r="C2408" s="185" t="str">
        <f t="shared" si="1898"/>
        <v>Add Cap (As per 296 of 2019)</v>
      </c>
      <c r="D2408" s="183" t="str">
        <f t="shared" si="1898"/>
        <v>-</v>
      </c>
      <c r="E2408" s="67">
        <f t="shared" si="1898"/>
        <v>0</v>
      </c>
      <c r="F2408" s="404">
        <f t="shared" si="1855"/>
        <v>1.769983804</v>
      </c>
      <c r="G2408" s="404">
        <f t="shared" si="1856"/>
        <v>1.769983804</v>
      </c>
      <c r="H2408" s="404">
        <f t="shared" si="1857"/>
        <v>0</v>
      </c>
      <c r="I2408" s="404">
        <f>'F4.2'!AA49</f>
        <v>0</v>
      </c>
      <c r="J2408" s="404">
        <f>'F4.2'!AZ49</f>
        <v>0</v>
      </c>
      <c r="K2408" s="405"/>
      <c r="L2408" s="405"/>
      <c r="M2408" s="404">
        <f t="shared" si="1858"/>
        <v>0</v>
      </c>
      <c r="N2408" s="404">
        <f t="shared" si="1859"/>
        <v>0</v>
      </c>
    </row>
    <row r="2409" spans="1:14" s="2" customFormat="1" ht="15.75" hidden="1" outlineLevel="1">
      <c r="A2409" s="117">
        <f t="shared" ref="A2409:E2409" si="1899">A2016</f>
        <v>6</v>
      </c>
      <c r="B2409" s="232" t="str">
        <f t="shared" si="1899"/>
        <v>Procurement of vacuum pump spares at AHP U#8</v>
      </c>
      <c r="C2409" s="185" t="str">
        <f t="shared" si="1899"/>
        <v>Add Cap (As per 296 of 2019)</v>
      </c>
      <c r="D2409" s="183" t="str">
        <f t="shared" si="1899"/>
        <v>-</v>
      </c>
      <c r="E2409" s="116">
        <f t="shared" si="1899"/>
        <v>0</v>
      </c>
      <c r="F2409" s="404">
        <f t="shared" si="1855"/>
        <v>0.229104904</v>
      </c>
      <c r="G2409" s="404">
        <f t="shared" si="1856"/>
        <v>0.229104904</v>
      </c>
      <c r="H2409" s="404">
        <f t="shared" si="1857"/>
        <v>0</v>
      </c>
      <c r="I2409" s="404">
        <f>'F4.2'!AA50</f>
        <v>0</v>
      </c>
      <c r="J2409" s="404">
        <f>'F4.2'!AZ50</f>
        <v>0</v>
      </c>
      <c r="K2409" s="405"/>
      <c r="L2409" s="405"/>
      <c r="M2409" s="404">
        <f t="shared" si="1858"/>
        <v>0</v>
      </c>
      <c r="N2409" s="404">
        <f t="shared" si="1859"/>
        <v>0</v>
      </c>
    </row>
    <row r="2410" spans="1:14" ht="15.75" hidden="1" outlineLevel="1">
      <c r="A2410" s="117">
        <f t="shared" ref="A2410:E2410" si="1900">A2017</f>
        <v>7</v>
      </c>
      <c r="B2410" s="232" t="str">
        <f t="shared" si="1900"/>
        <v>Procurement of fluidizing blower spares at AHP U#8</v>
      </c>
      <c r="C2410" s="185" t="str">
        <f t="shared" si="1900"/>
        <v>Add Cap (As per 296 of 2019)</v>
      </c>
      <c r="D2410" s="183" t="str">
        <f t="shared" si="1900"/>
        <v>-</v>
      </c>
      <c r="E2410" s="67">
        <f t="shared" si="1900"/>
        <v>0</v>
      </c>
      <c r="F2410" s="404">
        <f t="shared" si="1855"/>
        <v>0.11795988</v>
      </c>
      <c r="G2410" s="404">
        <f t="shared" si="1856"/>
        <v>0.11795988</v>
      </c>
      <c r="H2410" s="404">
        <f t="shared" si="1857"/>
        <v>0</v>
      </c>
      <c r="I2410" s="404">
        <f>'F4.2'!AA51</f>
        <v>0</v>
      </c>
      <c r="J2410" s="404">
        <f>'F4.2'!AZ51</f>
        <v>0</v>
      </c>
      <c r="K2410" s="405"/>
      <c r="L2410" s="405"/>
      <c r="M2410" s="404">
        <f t="shared" si="1858"/>
        <v>0</v>
      </c>
      <c r="N2410" s="404">
        <f t="shared" si="1859"/>
        <v>0</v>
      </c>
    </row>
    <row r="2411" spans="1:14" s="2" customFormat="1" ht="15.75" hidden="1" outlineLevel="1">
      <c r="A2411" s="117">
        <f t="shared" ref="A2411:E2411" si="1901">A2018</f>
        <v>8</v>
      </c>
      <c r="B2411" s="232" t="str">
        <f t="shared" si="1901"/>
        <v>Procurement of slurry pump spares at AHP U#8</v>
      </c>
      <c r="C2411" s="185" t="str">
        <f t="shared" si="1901"/>
        <v>Add Cap (As per 296 of 2019)</v>
      </c>
      <c r="D2411" s="183" t="str">
        <f t="shared" si="1901"/>
        <v>-</v>
      </c>
      <c r="E2411" s="116">
        <f t="shared" si="1901"/>
        <v>0</v>
      </c>
      <c r="F2411" s="404">
        <f t="shared" si="1855"/>
        <v>0</v>
      </c>
      <c r="G2411" s="404">
        <f t="shared" si="1856"/>
        <v>0</v>
      </c>
      <c r="H2411" s="404">
        <f t="shared" si="1857"/>
        <v>0</v>
      </c>
      <c r="I2411" s="404">
        <f>'F4.2'!AA52</f>
        <v>0</v>
      </c>
      <c r="J2411" s="404">
        <f>'F4.2'!AZ52</f>
        <v>0</v>
      </c>
      <c r="K2411" s="405"/>
      <c r="L2411" s="405"/>
      <c r="M2411" s="404">
        <f t="shared" si="1858"/>
        <v>0</v>
      </c>
      <c r="N2411" s="404">
        <f t="shared" si="1859"/>
        <v>0</v>
      </c>
    </row>
    <row r="2412" spans="1:14" ht="15.75" hidden="1" outlineLevel="1">
      <c r="A2412" s="117">
        <f t="shared" ref="A2412:E2412" si="1902">A2019</f>
        <v>9</v>
      </c>
      <c r="B2412" s="232" t="str">
        <f t="shared" si="1902"/>
        <v>Procurement of Clinker grinder spares at AHP U#8</v>
      </c>
      <c r="C2412" s="185" t="str">
        <f t="shared" si="1902"/>
        <v>Add Cap (As per 296 of 2019)</v>
      </c>
      <c r="D2412" s="183" t="str">
        <f t="shared" si="1902"/>
        <v>-</v>
      </c>
      <c r="E2412" s="116">
        <f t="shared" si="1902"/>
        <v>0</v>
      </c>
      <c r="F2412" s="404">
        <f t="shared" si="1855"/>
        <v>0.1233369</v>
      </c>
      <c r="G2412" s="404">
        <f t="shared" si="1856"/>
        <v>0.1233369</v>
      </c>
      <c r="H2412" s="404">
        <f t="shared" si="1857"/>
        <v>0</v>
      </c>
      <c r="I2412" s="404">
        <f>'F4.2'!AA53</f>
        <v>0</v>
      </c>
      <c r="J2412" s="404">
        <f>'F4.2'!AZ53</f>
        <v>0</v>
      </c>
      <c r="K2412" s="405"/>
      <c r="L2412" s="405"/>
      <c r="M2412" s="404">
        <f t="shared" si="1858"/>
        <v>0</v>
      </c>
      <c r="N2412" s="404">
        <f t="shared" si="1859"/>
        <v>0</v>
      </c>
    </row>
    <row r="2413" spans="1:14" hidden="1" outlineLevel="1">
      <c r="A2413" s="119">
        <f t="shared" ref="A2413:E2413" si="1903">A2020</f>
        <v>0</v>
      </c>
      <c r="B2413" s="120">
        <f t="shared" si="1903"/>
        <v>0</v>
      </c>
      <c r="C2413" s="189">
        <f t="shared" si="1903"/>
        <v>0</v>
      </c>
      <c r="D2413" s="191" t="str">
        <f t="shared" si="1903"/>
        <v>-</v>
      </c>
      <c r="E2413" s="67">
        <f t="shared" si="1903"/>
        <v>0</v>
      </c>
      <c r="F2413" s="404">
        <f t="shared" si="1855"/>
        <v>0</v>
      </c>
      <c r="G2413" s="404">
        <f t="shared" si="1856"/>
        <v>0</v>
      </c>
      <c r="H2413" s="404">
        <f t="shared" si="1857"/>
        <v>0</v>
      </c>
      <c r="I2413" s="404">
        <f>'F4.2'!AA54</f>
        <v>0</v>
      </c>
      <c r="J2413" s="404">
        <f>'F4.2'!AZ54</f>
        <v>0</v>
      </c>
      <c r="K2413" s="405"/>
      <c r="L2413" s="405"/>
      <c r="M2413" s="404">
        <f t="shared" si="1858"/>
        <v>0</v>
      </c>
      <c r="N2413" s="404">
        <f t="shared" si="1859"/>
        <v>0</v>
      </c>
    </row>
    <row r="2414" spans="1:14" ht="31.5" hidden="1" outlineLevel="1">
      <c r="A2414" s="205" t="str">
        <f t="shared" ref="A2414:E2414" si="1904">A2021</f>
        <v>B</v>
      </c>
      <c r="B2414" s="206" t="str">
        <f t="shared" si="1904"/>
        <v>Reassessment of remaining BOP work after insolvency of M/s Sunil Hi-Tech</v>
      </c>
      <c r="C2414" s="208">
        <f t="shared" si="1904"/>
        <v>0</v>
      </c>
      <c r="D2414" s="210" t="str">
        <f t="shared" si="1904"/>
        <v>-</v>
      </c>
      <c r="E2414" s="204">
        <f t="shared" si="1904"/>
        <v>0</v>
      </c>
      <c r="F2414" s="404">
        <f t="shared" si="1855"/>
        <v>0</v>
      </c>
      <c r="G2414" s="404">
        <f t="shared" si="1856"/>
        <v>0</v>
      </c>
      <c r="H2414" s="404">
        <f t="shared" si="1857"/>
        <v>0</v>
      </c>
      <c r="I2414" s="404">
        <f>'F4.2'!AA55</f>
        <v>0</v>
      </c>
      <c r="J2414" s="404">
        <f>'F4.2'!AZ55</f>
        <v>0</v>
      </c>
      <c r="K2414" s="405"/>
      <c r="L2414" s="405"/>
      <c r="M2414" s="404">
        <f t="shared" si="1858"/>
        <v>0</v>
      </c>
      <c r="N2414" s="404">
        <f t="shared" si="1859"/>
        <v>0</v>
      </c>
    </row>
    <row r="2415" spans="1:14" s="2" customFormat="1" ht="31.5" hidden="1" outlineLevel="1">
      <c r="A2415" s="205">
        <f t="shared" ref="A2415:E2415" si="1905">A2022</f>
        <v>0</v>
      </c>
      <c r="B2415" s="206" t="str">
        <f t="shared" si="1905"/>
        <v>Project balance E&amp;M  and procurement of mandetory spares</v>
      </c>
      <c r="C2415" s="208" t="str">
        <f t="shared" si="1905"/>
        <v>MERC CAPEX Approval in MTR Order 296 of 2019</v>
      </c>
      <c r="D2415" s="210" t="str">
        <f t="shared" si="1905"/>
        <v>Order 296 of 2019</v>
      </c>
      <c r="E2415" s="223">
        <f t="shared" si="1905"/>
        <v>41.453400000000002</v>
      </c>
      <c r="F2415" s="404">
        <f t="shared" si="1855"/>
        <v>0</v>
      </c>
      <c r="G2415" s="404">
        <f t="shared" si="1856"/>
        <v>0</v>
      </c>
      <c r="H2415" s="404">
        <f t="shared" si="1857"/>
        <v>0</v>
      </c>
      <c r="I2415" s="404">
        <f>'F4.2'!AA56</f>
        <v>0</v>
      </c>
      <c r="J2415" s="404">
        <f>'F4.2'!AZ56</f>
        <v>0</v>
      </c>
      <c r="K2415" s="405"/>
      <c r="L2415" s="405"/>
      <c r="M2415" s="404">
        <f t="shared" si="1858"/>
        <v>0</v>
      </c>
      <c r="N2415" s="404">
        <f t="shared" si="1859"/>
        <v>0</v>
      </c>
    </row>
    <row r="2416" spans="1:14" ht="45" hidden="1" outlineLevel="1">
      <c r="A2416" s="68">
        <f t="shared" ref="A2416:E2416" si="1906">A2023</f>
        <v>1</v>
      </c>
      <c r="B2416" s="234" t="str">
        <f t="shared" si="1906"/>
        <v>Work order for Contract of Supply and application of Fire Stop Mortar Seal and Fire Retardant Cable Coating Compound at NPTP U-8 Parli Project</v>
      </c>
      <c r="C2416" s="192" t="str">
        <f t="shared" si="1906"/>
        <v>MERC CAPEX Approval in MTR Order 296 of 2019</v>
      </c>
      <c r="D2416" s="183" t="str">
        <f t="shared" si="1906"/>
        <v>-</v>
      </c>
      <c r="E2416" s="28">
        <f t="shared" si="1906"/>
        <v>0</v>
      </c>
      <c r="F2416" s="404">
        <f t="shared" si="1855"/>
        <v>3.4589155919999999</v>
      </c>
      <c r="G2416" s="404">
        <f t="shared" si="1856"/>
        <v>3.4589155919999999</v>
      </c>
      <c r="H2416" s="404">
        <f t="shared" si="1857"/>
        <v>0</v>
      </c>
      <c r="I2416" s="404">
        <f>'F4.2'!AA57</f>
        <v>0</v>
      </c>
      <c r="J2416" s="404">
        <f>'F4.2'!AZ57</f>
        <v>0</v>
      </c>
      <c r="K2416" s="405"/>
      <c r="L2416" s="405"/>
      <c r="M2416" s="404">
        <f t="shared" si="1858"/>
        <v>0</v>
      </c>
      <c r="N2416" s="404">
        <f t="shared" si="1859"/>
        <v>0</v>
      </c>
    </row>
    <row r="2417" spans="1:14" s="2" customFormat="1" ht="30" hidden="1" outlineLevel="1">
      <c r="A2417" s="68">
        <f t="shared" ref="A2417:E2417" si="1907">A2024</f>
        <v>2</v>
      </c>
      <c r="B2417" s="234" t="str">
        <f t="shared" si="1907"/>
        <v>Work order for contract for Supply Installaion Testing &amp; Commissioning Smoke Detection &amp; alaram system</v>
      </c>
      <c r="C2417" s="192" t="str">
        <f t="shared" si="1907"/>
        <v>MERC CAPEX Approval in MTR Order 296 of 2019</v>
      </c>
      <c r="D2417" s="183" t="str">
        <f t="shared" si="1907"/>
        <v>-</v>
      </c>
      <c r="E2417" s="28">
        <f t="shared" si="1907"/>
        <v>0</v>
      </c>
      <c r="F2417" s="404">
        <f t="shared" si="1855"/>
        <v>2.5606</v>
      </c>
      <c r="G2417" s="404">
        <f t="shared" si="1856"/>
        <v>2.5606</v>
      </c>
      <c r="H2417" s="404">
        <f t="shared" si="1857"/>
        <v>0</v>
      </c>
      <c r="I2417" s="404">
        <f>'F4.2'!AA58</f>
        <v>0</v>
      </c>
      <c r="J2417" s="404">
        <f>'F4.2'!AZ58</f>
        <v>0</v>
      </c>
      <c r="K2417" s="405"/>
      <c r="L2417" s="405"/>
      <c r="M2417" s="404">
        <f t="shared" si="1858"/>
        <v>0</v>
      </c>
      <c r="N2417" s="404">
        <f t="shared" si="1859"/>
        <v>0</v>
      </c>
    </row>
    <row r="2418" spans="1:14" ht="45" hidden="1" outlineLevel="1">
      <c r="A2418" s="68">
        <f t="shared" ref="A2418:E2418" si="1908">A2025</f>
        <v>3</v>
      </c>
      <c r="B2418" s="234" t="str">
        <f t="shared" si="1908"/>
        <v>Work order for contract for Supply Installaion Testing &amp; Commissioning of Balance Fire Fighting System at NPTP U-8 Parli Project</v>
      </c>
      <c r="C2418" s="192" t="str">
        <f t="shared" si="1908"/>
        <v>MERC CAPEX Approval in MTR Order 296 of 2019</v>
      </c>
      <c r="D2418" s="183" t="str">
        <f t="shared" si="1908"/>
        <v>-</v>
      </c>
      <c r="E2418" s="28">
        <f t="shared" si="1908"/>
        <v>0</v>
      </c>
      <c r="F2418" s="404">
        <f t="shared" si="1855"/>
        <v>1.0502</v>
      </c>
      <c r="G2418" s="404">
        <f t="shared" si="1856"/>
        <v>1.0502</v>
      </c>
      <c r="H2418" s="404">
        <f t="shared" si="1857"/>
        <v>0</v>
      </c>
      <c r="I2418" s="404">
        <f>'F4.2'!AA59</f>
        <v>0</v>
      </c>
      <c r="J2418" s="404">
        <f>'F4.2'!AZ59</f>
        <v>0</v>
      </c>
      <c r="K2418" s="405"/>
      <c r="L2418" s="405"/>
      <c r="M2418" s="404">
        <f t="shared" si="1858"/>
        <v>0</v>
      </c>
      <c r="N2418" s="404">
        <f t="shared" si="1859"/>
        <v>0</v>
      </c>
    </row>
    <row r="2419" spans="1:14" ht="60" hidden="1" outlineLevel="1">
      <c r="A2419" s="68">
        <f t="shared" ref="A2419:E2419" si="1909">A2026</f>
        <v>4</v>
      </c>
      <c r="B2419" s="234" t="str">
        <f t="shared" si="1909"/>
        <v>Supply, Errection, testing &amp; commissioning works of RWP, PT potable chlorination system, ETP system control panel, automation of LDO, HFO tank foam system Hose boxes with RRL hoses and branch pipe and allied system at NPTP</v>
      </c>
      <c r="C2419" s="192" t="str">
        <f t="shared" si="1909"/>
        <v>MERC CAPEX Approval in MTR Order 296 of 2019</v>
      </c>
      <c r="D2419" s="183" t="str">
        <f t="shared" si="1909"/>
        <v>-</v>
      </c>
      <c r="E2419" s="28">
        <f t="shared" si="1909"/>
        <v>0</v>
      </c>
      <c r="F2419" s="404">
        <f t="shared" si="1855"/>
        <v>0.84960000000000002</v>
      </c>
      <c r="G2419" s="404">
        <f t="shared" si="1856"/>
        <v>0.84960000000000002</v>
      </c>
      <c r="H2419" s="404">
        <f t="shared" si="1857"/>
        <v>0</v>
      </c>
      <c r="I2419" s="404">
        <f>'F4.2'!AA60</f>
        <v>0</v>
      </c>
      <c r="J2419" s="404">
        <f>'F4.2'!AZ60</f>
        <v>0</v>
      </c>
      <c r="K2419" s="405"/>
      <c r="L2419" s="405"/>
      <c r="M2419" s="404">
        <f t="shared" si="1858"/>
        <v>0</v>
      </c>
      <c r="N2419" s="404">
        <f t="shared" si="1859"/>
        <v>0</v>
      </c>
    </row>
    <row r="2420" spans="1:14" s="2" customFormat="1" ht="45" hidden="1" outlineLevel="1">
      <c r="A2420" s="68">
        <f t="shared" ref="A2420:E2420" si="1910">A2027</f>
        <v>5</v>
      </c>
      <c r="B2420" s="234" t="str">
        <f t="shared" si="1910"/>
        <v xml:space="preserve">Work Order contract for supply, installation Testing &amp; Commissioning of telephone exchange (EPBAX) &amp; Telephone System at NPTP U-8 Parli project  </v>
      </c>
      <c r="C2420" s="192" t="str">
        <f t="shared" si="1910"/>
        <v>MERC CAPEX Approval in MTR Order 296 of 2019</v>
      </c>
      <c r="D2420" s="183" t="str">
        <f t="shared" si="1910"/>
        <v>-</v>
      </c>
      <c r="E2420" s="28">
        <f t="shared" si="1910"/>
        <v>0</v>
      </c>
      <c r="F2420" s="404">
        <f t="shared" si="1855"/>
        <v>0.91256150000000003</v>
      </c>
      <c r="G2420" s="404">
        <f t="shared" si="1856"/>
        <v>0.91256150000000003</v>
      </c>
      <c r="H2420" s="404">
        <f t="shared" si="1857"/>
        <v>0</v>
      </c>
      <c r="I2420" s="404">
        <f>'F4.2'!AA61</f>
        <v>0</v>
      </c>
      <c r="J2420" s="404">
        <f>'F4.2'!AZ61</f>
        <v>0</v>
      </c>
      <c r="K2420" s="405"/>
      <c r="L2420" s="405"/>
      <c r="M2420" s="404">
        <f t="shared" si="1858"/>
        <v>0</v>
      </c>
      <c r="N2420" s="404">
        <f t="shared" si="1859"/>
        <v>0</v>
      </c>
    </row>
    <row r="2421" spans="1:14" ht="30" hidden="1" outlineLevel="1">
      <c r="A2421" s="68">
        <f t="shared" ref="A2421:E2421" si="1911">A2028</f>
        <v>6</v>
      </c>
      <c r="B2421" s="234" t="str">
        <f t="shared" si="1911"/>
        <v>Balance Supply of Electrical Lab Equipment  at NPTP parli-V</v>
      </c>
      <c r="C2421" s="192" t="str">
        <f t="shared" si="1911"/>
        <v>MERC CAPEX Approval in MTR Order 296 of 2019</v>
      </c>
      <c r="D2421" s="183" t="str">
        <f t="shared" si="1911"/>
        <v>-</v>
      </c>
      <c r="E2421" s="28">
        <f t="shared" si="1911"/>
        <v>0</v>
      </c>
      <c r="F2421" s="404">
        <f t="shared" si="1855"/>
        <v>0.60826469999999999</v>
      </c>
      <c r="G2421" s="404">
        <f t="shared" si="1856"/>
        <v>0.60826469999999999</v>
      </c>
      <c r="H2421" s="404">
        <f t="shared" si="1857"/>
        <v>0</v>
      </c>
      <c r="I2421" s="404">
        <f>'F4.2'!AA62</f>
        <v>0</v>
      </c>
      <c r="J2421" s="404">
        <f>'F4.2'!AZ62</f>
        <v>0</v>
      </c>
      <c r="K2421" s="405"/>
      <c r="L2421" s="405"/>
      <c r="M2421" s="404">
        <f t="shared" si="1858"/>
        <v>0</v>
      </c>
      <c r="N2421" s="404">
        <f t="shared" si="1859"/>
        <v>0</v>
      </c>
    </row>
    <row r="2422" spans="1:14" ht="45" hidden="1" outlineLevel="1">
      <c r="A2422" s="68">
        <f t="shared" ref="A2422:E2422" si="1912">A2029</f>
        <v>7</v>
      </c>
      <c r="B2422" s="234" t="str">
        <f t="shared" si="1912"/>
        <v>Work order for contract for Supply Installaion Testing &amp; Commissioning with required material to complete  Balance CHP work at NPTP U-8 Parli Project</v>
      </c>
      <c r="C2422" s="192" t="str">
        <f t="shared" si="1912"/>
        <v>MERC CAPEX Approval in MTR Order 296 of 2019</v>
      </c>
      <c r="D2422" s="183" t="str">
        <f t="shared" si="1912"/>
        <v>-</v>
      </c>
      <c r="E2422" s="28">
        <f t="shared" si="1912"/>
        <v>0</v>
      </c>
      <c r="F2422" s="404">
        <f t="shared" si="1855"/>
        <v>0.41</v>
      </c>
      <c r="G2422" s="404">
        <f t="shared" si="1856"/>
        <v>0.41</v>
      </c>
      <c r="H2422" s="404">
        <f t="shared" si="1857"/>
        <v>0</v>
      </c>
      <c r="I2422" s="404">
        <f>'F4.2'!AA63</f>
        <v>0</v>
      </c>
      <c r="J2422" s="404">
        <f>'F4.2'!AZ63</f>
        <v>0</v>
      </c>
      <c r="K2422" s="405"/>
      <c r="L2422" s="405"/>
      <c r="M2422" s="404">
        <f t="shared" si="1858"/>
        <v>0</v>
      </c>
      <c r="N2422" s="404">
        <f t="shared" si="1859"/>
        <v>0</v>
      </c>
    </row>
    <row r="2423" spans="1:14" ht="45" hidden="1" outlineLevel="1">
      <c r="A2423" s="68">
        <f t="shared" ref="A2423:E2423" si="1913">A2030</f>
        <v>8</v>
      </c>
      <c r="B2423" s="234" t="str">
        <f t="shared" si="1913"/>
        <v>Supply, Errection, testing &amp; commissioning of Interconnecting Conveyor no.9 &amp; 10 from U-8 to U-6&amp;7 of CHP at NPTP U-8, Parli-V</v>
      </c>
      <c r="C2423" s="192" t="str">
        <f t="shared" si="1913"/>
        <v>MERC CAPEX Approval in MTR Order 296 of 2019</v>
      </c>
      <c r="D2423" s="183" t="str">
        <f t="shared" si="1913"/>
        <v>-</v>
      </c>
      <c r="E2423" s="28">
        <f t="shared" si="1913"/>
        <v>0</v>
      </c>
      <c r="F2423" s="404">
        <f t="shared" si="1855"/>
        <v>5.3318899999999996</v>
      </c>
      <c r="G2423" s="404">
        <f t="shared" si="1856"/>
        <v>5.3262307</v>
      </c>
      <c r="H2423" s="404">
        <f t="shared" si="1857"/>
        <v>5.6592999999995897E-3</v>
      </c>
      <c r="I2423" s="404">
        <f>'F4.2'!AA64</f>
        <v>0</v>
      </c>
      <c r="J2423" s="404">
        <f>'F4.2'!AZ64</f>
        <v>0</v>
      </c>
      <c r="K2423" s="405"/>
      <c r="L2423" s="405"/>
      <c r="M2423" s="404">
        <f t="shared" si="1858"/>
        <v>0</v>
      </c>
      <c r="N2423" s="404">
        <f t="shared" si="1859"/>
        <v>5.6592999999995897E-3</v>
      </c>
    </row>
    <row r="2424" spans="1:14" ht="30" hidden="1" outlineLevel="1">
      <c r="A2424" s="68">
        <f t="shared" ref="A2424:E2424" si="1914">A2031</f>
        <v>9</v>
      </c>
      <c r="B2424" s="234" t="str">
        <f t="shared" si="1914"/>
        <v>SUPPLY ,INSTA,TEST ,COMM ELECTRICAL SYS</v>
      </c>
      <c r="C2424" s="192" t="str">
        <f t="shared" si="1914"/>
        <v>MERC CAPEX Approval in MTR Order 296 of 2019</v>
      </c>
      <c r="D2424" s="183" t="str">
        <f t="shared" si="1914"/>
        <v>-</v>
      </c>
      <c r="E2424" s="28">
        <f t="shared" si="1914"/>
        <v>0</v>
      </c>
      <c r="F2424" s="404">
        <f t="shared" si="1855"/>
        <v>0</v>
      </c>
      <c r="G2424" s="404">
        <f t="shared" si="1856"/>
        <v>0</v>
      </c>
      <c r="H2424" s="404">
        <f t="shared" si="1857"/>
        <v>0</v>
      </c>
      <c r="I2424" s="404">
        <f>'F4.2'!AA65</f>
        <v>0</v>
      </c>
      <c r="J2424" s="404">
        <f>'F4.2'!AZ65</f>
        <v>0</v>
      </c>
      <c r="K2424" s="405"/>
      <c r="L2424" s="405"/>
      <c r="M2424" s="404">
        <f t="shared" si="1858"/>
        <v>0</v>
      </c>
      <c r="N2424" s="404">
        <f t="shared" si="1859"/>
        <v>0</v>
      </c>
    </row>
    <row r="2425" spans="1:14" ht="30" hidden="1" outlineLevel="1">
      <c r="A2425" s="68">
        <f t="shared" ref="A2425:E2425" si="1915">A2032</f>
        <v>10</v>
      </c>
      <c r="B2425" s="234" t="str">
        <f t="shared" si="1915"/>
        <v>SUPPLY,INSTAL,TEST,COMM OF  CRANS&amp;HOIST</v>
      </c>
      <c r="C2425" s="192" t="str">
        <f t="shared" si="1915"/>
        <v>MERC CAPEX Approval in MTR Order 296 of 2019</v>
      </c>
      <c r="D2425" s="183" t="str">
        <f t="shared" si="1915"/>
        <v>-</v>
      </c>
      <c r="E2425" s="28">
        <f t="shared" si="1915"/>
        <v>0</v>
      </c>
      <c r="F2425" s="404">
        <f t="shared" si="1855"/>
        <v>1.8104819999999999</v>
      </c>
      <c r="G2425" s="404">
        <f t="shared" si="1856"/>
        <v>3.6223049999999999</v>
      </c>
      <c r="H2425" s="404">
        <f t="shared" si="1857"/>
        <v>-1.811823</v>
      </c>
      <c r="I2425" s="404">
        <f>'F4.2'!AA66</f>
        <v>0</v>
      </c>
      <c r="J2425" s="404">
        <f>'F4.2'!AZ66</f>
        <v>0</v>
      </c>
      <c r="K2425" s="405"/>
      <c r="L2425" s="405"/>
      <c r="M2425" s="404">
        <f t="shared" si="1858"/>
        <v>0</v>
      </c>
      <c r="N2425" s="404">
        <f t="shared" si="1859"/>
        <v>-1.811823</v>
      </c>
    </row>
    <row r="2426" spans="1:14" ht="30" hidden="1" outlineLevel="1">
      <c r="A2426" s="68">
        <f t="shared" ref="A2426:E2426" si="1916">A2033</f>
        <v>11</v>
      </c>
      <c r="B2426" s="234" t="str">
        <f t="shared" si="1916"/>
        <v>Supply, Errection, testing &amp; commissioning of Dust Extraction system at NPTP U-8, Parli-V</v>
      </c>
      <c r="C2426" s="192" t="str">
        <f t="shared" si="1916"/>
        <v>MERC CAPEX Approval in MTR Order 296 of 2019</v>
      </c>
      <c r="D2426" s="183" t="str">
        <f t="shared" si="1916"/>
        <v>-</v>
      </c>
      <c r="E2426" s="28">
        <f t="shared" si="1916"/>
        <v>0</v>
      </c>
      <c r="F2426" s="404">
        <f t="shared" si="1855"/>
        <v>1.8060844</v>
      </c>
      <c r="G2426" s="404">
        <f t="shared" si="1856"/>
        <v>0</v>
      </c>
      <c r="H2426" s="404">
        <f t="shared" si="1857"/>
        <v>1.8060844</v>
      </c>
      <c r="I2426" s="404">
        <f>'F4.2'!AA67</f>
        <v>0</v>
      </c>
      <c r="J2426" s="404">
        <f>'F4.2'!AZ67</f>
        <v>0</v>
      </c>
      <c r="K2426" s="405"/>
      <c r="L2426" s="405"/>
      <c r="M2426" s="404">
        <f t="shared" si="1858"/>
        <v>0</v>
      </c>
      <c r="N2426" s="404">
        <f t="shared" si="1859"/>
        <v>1.8060844</v>
      </c>
    </row>
    <row r="2427" spans="1:14" ht="30" hidden="1" outlineLevel="1">
      <c r="A2427" s="68">
        <f t="shared" ref="A2427:E2427" si="1917">A2034</f>
        <v>12</v>
      </c>
      <c r="B2427" s="234" t="str">
        <f t="shared" si="1917"/>
        <v>Supply, Errection, testing &amp; commissioning of DSS &amp; DFDS at NPTP U-8, Parli-V</v>
      </c>
      <c r="C2427" s="192" t="str">
        <f t="shared" si="1917"/>
        <v>MERC CAPEX Approval in MTR Order 296 of 2019</v>
      </c>
      <c r="D2427" s="183" t="str">
        <f t="shared" si="1917"/>
        <v>-</v>
      </c>
      <c r="E2427" s="28">
        <f t="shared" si="1917"/>
        <v>0</v>
      </c>
      <c r="F2427" s="404">
        <f t="shared" si="1855"/>
        <v>4.3391143999999997</v>
      </c>
      <c r="G2427" s="404">
        <f t="shared" si="1856"/>
        <v>4.34</v>
      </c>
      <c r="H2427" s="404">
        <f t="shared" si="1857"/>
        <v>-8.8560000000015293E-4</v>
      </c>
      <c r="I2427" s="404">
        <f>'F4.2'!AA68</f>
        <v>0</v>
      </c>
      <c r="J2427" s="404">
        <f>'F4.2'!AZ68</f>
        <v>0</v>
      </c>
      <c r="K2427" s="405"/>
      <c r="L2427" s="405"/>
      <c r="M2427" s="404">
        <f t="shared" si="1858"/>
        <v>0</v>
      </c>
      <c r="N2427" s="404">
        <f t="shared" si="1859"/>
        <v>-8.8560000000015293E-4</v>
      </c>
    </row>
    <row r="2428" spans="1:14" ht="30" hidden="1" outlineLevel="1">
      <c r="A2428" s="68">
        <f t="shared" ref="A2428:E2428" si="1918">A2035</f>
        <v>13</v>
      </c>
      <c r="B2428" s="234" t="str">
        <f t="shared" si="1918"/>
        <v>Supply, Errection, testing &amp; commissioning of Monorail at NPTP U-8, Parli-V</v>
      </c>
      <c r="C2428" s="192" t="str">
        <f t="shared" si="1918"/>
        <v>MERC CAPEX Approval in MTR Order 296 of 2019</v>
      </c>
      <c r="D2428" s="183" t="str">
        <f t="shared" si="1918"/>
        <v>-</v>
      </c>
      <c r="E2428" s="28">
        <f t="shared" si="1918"/>
        <v>0</v>
      </c>
      <c r="F2428" s="404">
        <f t="shared" si="1855"/>
        <v>1.1891777000000001</v>
      </c>
      <c r="G2428" s="404">
        <f t="shared" si="1856"/>
        <v>1.1891</v>
      </c>
      <c r="H2428" s="404">
        <f t="shared" si="1857"/>
        <v>7.770000000006938E-5</v>
      </c>
      <c r="I2428" s="404">
        <f>'F4.2'!AA69</f>
        <v>0</v>
      </c>
      <c r="J2428" s="404">
        <f>'F4.2'!AZ69</f>
        <v>0</v>
      </c>
      <c r="K2428" s="405"/>
      <c r="L2428" s="405"/>
      <c r="M2428" s="404">
        <f t="shared" si="1858"/>
        <v>0</v>
      </c>
      <c r="N2428" s="404">
        <f t="shared" si="1859"/>
        <v>7.770000000006938E-5</v>
      </c>
    </row>
    <row r="2429" spans="1:14" ht="30" hidden="1" outlineLevel="1">
      <c r="A2429" s="68">
        <f t="shared" ref="A2429:E2429" si="1919">A2036</f>
        <v>14</v>
      </c>
      <c r="B2429" s="234" t="str">
        <f t="shared" si="1919"/>
        <v>Supply, Errection, testing &amp; commissioning of various Control &amp; Instrumentation equipments at NPTP U-8, Parli-V</v>
      </c>
      <c r="C2429" s="192" t="str">
        <f t="shared" si="1919"/>
        <v>MERC CAPEX Approval in MTR Order 296 of 2019</v>
      </c>
      <c r="D2429" s="183" t="str">
        <f t="shared" si="1919"/>
        <v>-</v>
      </c>
      <c r="E2429" s="28">
        <f t="shared" si="1919"/>
        <v>0</v>
      </c>
      <c r="F2429" s="404">
        <f t="shared" si="1855"/>
        <v>0.72225269999999997</v>
      </c>
      <c r="G2429" s="404">
        <f t="shared" si="1856"/>
        <v>0.72225269999999997</v>
      </c>
      <c r="H2429" s="404">
        <f t="shared" si="1857"/>
        <v>0</v>
      </c>
      <c r="I2429" s="404">
        <f>'F4.2'!AA70</f>
        <v>0</v>
      </c>
      <c r="J2429" s="404">
        <f>'F4.2'!AZ70</f>
        <v>0</v>
      </c>
      <c r="K2429" s="405"/>
      <c r="L2429" s="405"/>
      <c r="M2429" s="404">
        <f t="shared" si="1858"/>
        <v>0</v>
      </c>
      <c r="N2429" s="404">
        <f t="shared" si="1859"/>
        <v>0</v>
      </c>
    </row>
    <row r="2430" spans="1:14" ht="30" hidden="1" outlineLevel="1">
      <c r="A2430" s="68">
        <f t="shared" ref="A2430:E2430" si="1920">A2037</f>
        <v>15</v>
      </c>
      <c r="B2430" s="234" t="str">
        <f t="shared" si="1920"/>
        <v>Supply, Errection, testing &amp; commissioning of Air Conditioning System at NPTP U-8, Parli-V</v>
      </c>
      <c r="C2430" s="192" t="str">
        <f t="shared" si="1920"/>
        <v>MERC CAPEX Approval in MTR Order 296 of 2019</v>
      </c>
      <c r="D2430" s="183" t="str">
        <f t="shared" si="1920"/>
        <v>-</v>
      </c>
      <c r="E2430" s="28">
        <f t="shared" si="1920"/>
        <v>0</v>
      </c>
      <c r="F2430" s="404">
        <f t="shared" si="1855"/>
        <v>0.15304309999999999</v>
      </c>
      <c r="G2430" s="404">
        <f t="shared" si="1856"/>
        <v>0.44729429999999998</v>
      </c>
      <c r="H2430" s="404">
        <f t="shared" si="1857"/>
        <v>-0.29425119999999999</v>
      </c>
      <c r="I2430" s="404">
        <f>'F4.2'!AA71</f>
        <v>0</v>
      </c>
      <c r="J2430" s="404">
        <f>'F4.2'!AZ71</f>
        <v>0</v>
      </c>
      <c r="K2430" s="405"/>
      <c r="L2430" s="405"/>
      <c r="M2430" s="404">
        <f t="shared" si="1858"/>
        <v>0</v>
      </c>
      <c r="N2430" s="404">
        <f t="shared" si="1859"/>
        <v>-0.29425119999999999</v>
      </c>
    </row>
    <row r="2431" spans="1:14" ht="30" hidden="1" outlineLevel="1">
      <c r="A2431" s="68">
        <f t="shared" ref="A2431:E2431" si="1921">A2038</f>
        <v>16</v>
      </c>
      <c r="B2431" s="234" t="str">
        <f t="shared" si="1921"/>
        <v>Supply, Errection, testing &amp; commissioning of Ventilation  System at NPTP U-8, Parli-V</v>
      </c>
      <c r="C2431" s="192" t="str">
        <f t="shared" si="1921"/>
        <v>MERC CAPEX Approval in MTR Order 296 of 2019</v>
      </c>
      <c r="D2431" s="183" t="str">
        <f t="shared" si="1921"/>
        <v>-</v>
      </c>
      <c r="E2431" s="28">
        <f t="shared" si="1921"/>
        <v>0</v>
      </c>
      <c r="F2431" s="404">
        <f t="shared" si="1855"/>
        <v>2.1135999999999999</v>
      </c>
      <c r="G2431" s="404">
        <f t="shared" si="1856"/>
        <v>1.2036</v>
      </c>
      <c r="H2431" s="404">
        <f t="shared" si="1857"/>
        <v>0.90999999999999992</v>
      </c>
      <c r="I2431" s="404">
        <f>'F4.2'!AA72</f>
        <v>0</v>
      </c>
      <c r="J2431" s="404">
        <f>'F4.2'!AZ72</f>
        <v>0</v>
      </c>
      <c r="K2431" s="405"/>
      <c r="L2431" s="405"/>
      <c r="M2431" s="404">
        <f t="shared" si="1858"/>
        <v>0</v>
      </c>
      <c r="N2431" s="404">
        <f t="shared" si="1859"/>
        <v>0.90999999999999992</v>
      </c>
    </row>
    <row r="2432" spans="1:14" ht="30" hidden="1" outlineLevel="1">
      <c r="A2432" s="68">
        <f t="shared" ref="A2432:E2432" si="1922">A2039</f>
        <v>17</v>
      </c>
      <c r="B2432" s="234" t="str">
        <f t="shared" si="1922"/>
        <v>Supply, Errection, testing &amp; commissioning of Elevator works.</v>
      </c>
      <c r="C2432" s="192" t="str">
        <f t="shared" si="1922"/>
        <v>MERC CAPEX Approval in MTR Order 296 of 2019</v>
      </c>
      <c r="D2432" s="183" t="str">
        <f t="shared" si="1922"/>
        <v>-</v>
      </c>
      <c r="E2432" s="28">
        <f t="shared" si="1922"/>
        <v>0</v>
      </c>
      <c r="F2432" s="404">
        <f t="shared" si="1855"/>
        <v>3.5173187000000001</v>
      </c>
      <c r="G2432" s="404">
        <f t="shared" si="1856"/>
        <v>4.4273186999999998</v>
      </c>
      <c r="H2432" s="404">
        <f t="shared" si="1857"/>
        <v>-0.9099999999999997</v>
      </c>
      <c r="I2432" s="404">
        <f>'F4.2'!AA73</f>
        <v>0</v>
      </c>
      <c r="J2432" s="404">
        <f>'F4.2'!AZ73</f>
        <v>0</v>
      </c>
      <c r="K2432" s="405"/>
      <c r="L2432" s="405"/>
      <c r="M2432" s="404">
        <f t="shared" si="1858"/>
        <v>0</v>
      </c>
      <c r="N2432" s="404">
        <f t="shared" si="1859"/>
        <v>-0.9099999999999997</v>
      </c>
    </row>
    <row r="2433" spans="1:14" ht="30" hidden="1" outlineLevel="1">
      <c r="A2433" s="68">
        <f t="shared" ref="A2433:E2433" si="1923">A2040</f>
        <v>18</v>
      </c>
      <c r="B2433" s="234" t="str">
        <f t="shared" si="1923"/>
        <v>Work contract for dismentaling, supply, erection &amp; commissioning of MRHS</v>
      </c>
      <c r="C2433" s="192" t="str">
        <f t="shared" si="1923"/>
        <v>MERC CAPEX Approval in MTR Order 296 of 2019</v>
      </c>
      <c r="D2433" s="183" t="str">
        <f t="shared" si="1923"/>
        <v>-</v>
      </c>
      <c r="E2433" s="28">
        <f t="shared" si="1923"/>
        <v>0</v>
      </c>
      <c r="F2433" s="404">
        <f t="shared" ref="F2433:F2496" si="1924">F2040+I2040</f>
        <v>2.2335039999999999</v>
      </c>
      <c r="G2433" s="404">
        <f t="shared" ref="G2433:G2496" si="1925">G2040+M2040</f>
        <v>2.2335039999999999</v>
      </c>
      <c r="H2433" s="404">
        <f t="shared" ref="H2433:H2496" si="1926">F2433-G2433</f>
        <v>0</v>
      </c>
      <c r="I2433" s="404">
        <f>'F4.2'!AA74</f>
        <v>0</v>
      </c>
      <c r="J2433" s="404">
        <f>'F4.2'!AZ74</f>
        <v>0</v>
      </c>
      <c r="K2433" s="405"/>
      <c r="L2433" s="405"/>
      <c r="M2433" s="404">
        <f t="shared" ref="M2433:M2493" si="1927">SUM(J2433:L2433)</f>
        <v>0</v>
      </c>
      <c r="N2433" s="404">
        <f t="shared" ref="N2433:N2496" si="1928">H2433+I2433-M2433</f>
        <v>0</v>
      </c>
    </row>
    <row r="2434" spans="1:14" ht="45" hidden="1" outlineLevel="1">
      <c r="A2434" s="68">
        <f t="shared" ref="A2434:E2434" si="1929">A2041</f>
        <v>19</v>
      </c>
      <c r="B2434" s="234" t="str">
        <f t="shared" si="1929"/>
        <v>Supply, Errection, testing &amp; commissioning of FF System, Smoke detection &amp; Fire stop mortar &amp; Fire retradant cable coating for conveyor 09 &amp; 10</v>
      </c>
      <c r="C2434" s="192" t="str">
        <f t="shared" si="1929"/>
        <v>MERC CAPEX Approval in MTR Order 296 of 2019</v>
      </c>
      <c r="D2434" s="183" t="str">
        <f t="shared" si="1929"/>
        <v>-</v>
      </c>
      <c r="E2434" s="28">
        <f t="shared" si="1929"/>
        <v>0</v>
      </c>
      <c r="F2434" s="404">
        <f t="shared" si="1924"/>
        <v>0.22170519999999999</v>
      </c>
      <c r="G2434" s="404">
        <f t="shared" si="1925"/>
        <v>0.51866310000000004</v>
      </c>
      <c r="H2434" s="404">
        <f t="shared" si="1926"/>
        <v>-0.29695790000000005</v>
      </c>
      <c r="I2434" s="404">
        <f>'F4.2'!AA75</f>
        <v>0</v>
      </c>
      <c r="J2434" s="404">
        <f>'F4.2'!AZ75</f>
        <v>0</v>
      </c>
      <c r="K2434" s="405"/>
      <c r="L2434" s="405"/>
      <c r="M2434" s="404">
        <f t="shared" si="1927"/>
        <v>0</v>
      </c>
      <c r="N2434" s="404">
        <f t="shared" si="1928"/>
        <v>-0.29695790000000005</v>
      </c>
    </row>
    <row r="2435" spans="1:14" ht="30" hidden="1" outlineLevel="1">
      <c r="A2435" s="68">
        <f t="shared" ref="A2435:E2435" si="1930">A2042</f>
        <v>20</v>
      </c>
      <c r="B2435" s="234" t="str">
        <f t="shared" si="1930"/>
        <v>Supply, Errection, testing &amp; commissioning of Chimney Elevator</v>
      </c>
      <c r="C2435" s="192" t="str">
        <f t="shared" si="1930"/>
        <v>MERC CAPEX Approval in MTR Order 296 of 2019</v>
      </c>
      <c r="D2435" s="183" t="str">
        <f t="shared" si="1930"/>
        <v>-</v>
      </c>
      <c r="E2435" s="28">
        <f t="shared" si="1930"/>
        <v>0</v>
      </c>
      <c r="F2435" s="404">
        <f t="shared" si="1924"/>
        <v>1.060802</v>
      </c>
      <c r="G2435" s="404">
        <f t="shared" si="1925"/>
        <v>0</v>
      </c>
      <c r="H2435" s="404">
        <f t="shared" si="1926"/>
        <v>1.060802</v>
      </c>
      <c r="I2435" s="404">
        <f>'F4.2'!AA76</f>
        <v>0</v>
      </c>
      <c r="J2435" s="404">
        <f>'F4.2'!AZ76</f>
        <v>0</v>
      </c>
      <c r="K2435" s="405"/>
      <c r="L2435" s="405"/>
      <c r="M2435" s="404">
        <f t="shared" si="1927"/>
        <v>0</v>
      </c>
      <c r="N2435" s="404">
        <f t="shared" si="1928"/>
        <v>1.060802</v>
      </c>
    </row>
    <row r="2436" spans="1:14" ht="30" hidden="1" outlineLevel="1">
      <c r="A2436" s="68">
        <f t="shared" ref="A2436:E2436" si="1931">A2043</f>
        <v>21</v>
      </c>
      <c r="B2436" s="234" t="str">
        <f t="shared" si="1931"/>
        <v>Supply, Errection, testing &amp; commissioning work of GEHO Pumps.</v>
      </c>
      <c r="C2436" s="192" t="str">
        <f t="shared" si="1931"/>
        <v>MERC CAPEX Approval in MTR Order 296 of 2019</v>
      </c>
      <c r="D2436" s="183" t="str">
        <f t="shared" si="1931"/>
        <v>-</v>
      </c>
      <c r="E2436" s="28">
        <f t="shared" si="1931"/>
        <v>0</v>
      </c>
      <c r="F2436" s="404">
        <f t="shared" si="1924"/>
        <v>0</v>
      </c>
      <c r="G2436" s="404">
        <f t="shared" si="1925"/>
        <v>1.06</v>
      </c>
      <c r="H2436" s="404">
        <f t="shared" si="1926"/>
        <v>-1.06</v>
      </c>
      <c r="I2436" s="404">
        <f>'F4.2'!AA77</f>
        <v>0</v>
      </c>
      <c r="J2436" s="404">
        <f>'F4.2'!AZ77</f>
        <v>0</v>
      </c>
      <c r="K2436" s="405"/>
      <c r="L2436" s="405"/>
      <c r="M2436" s="404">
        <f t="shared" si="1927"/>
        <v>0</v>
      </c>
      <c r="N2436" s="404">
        <f t="shared" si="1928"/>
        <v>-1.06</v>
      </c>
    </row>
    <row r="2437" spans="1:14" ht="30" hidden="1" outlineLevel="1">
      <c r="A2437" s="68">
        <f t="shared" ref="A2437:E2437" si="1932">A2044</f>
        <v>22</v>
      </c>
      <c r="B2437" s="234" t="str">
        <f t="shared" si="1932"/>
        <v>Procurement of various Mandetory spares of BOP packages</v>
      </c>
      <c r="C2437" s="192" t="str">
        <f t="shared" si="1932"/>
        <v>MERC CAPEX Approval in MTR Order 296 of 2019</v>
      </c>
      <c r="D2437" s="183" t="str">
        <f t="shared" si="1932"/>
        <v>-</v>
      </c>
      <c r="E2437" s="28">
        <f t="shared" si="1932"/>
        <v>0</v>
      </c>
      <c r="F2437" s="404">
        <f t="shared" si="1924"/>
        <v>5.47</v>
      </c>
      <c r="G2437" s="404">
        <f t="shared" si="1925"/>
        <v>6.54</v>
      </c>
      <c r="H2437" s="404">
        <f t="shared" si="1926"/>
        <v>-1.0700000000000003</v>
      </c>
      <c r="I2437" s="404">
        <f>'F4.2'!AA78</f>
        <v>0</v>
      </c>
      <c r="J2437" s="404">
        <f>'F4.2'!AZ78</f>
        <v>0</v>
      </c>
      <c r="K2437" s="405"/>
      <c r="L2437" s="405"/>
      <c r="M2437" s="404">
        <f t="shared" si="1927"/>
        <v>0</v>
      </c>
      <c r="N2437" s="404">
        <f t="shared" si="1928"/>
        <v>-1.0700000000000003</v>
      </c>
    </row>
    <row r="2438" spans="1:14" ht="31.5" hidden="1" outlineLevel="1">
      <c r="A2438" s="205">
        <f t="shared" ref="A2438:E2438" si="1933">A2045</f>
        <v>0</v>
      </c>
      <c r="B2438" s="206" t="str">
        <f t="shared" si="1933"/>
        <v>Balance civil work of BOP scope at 250 MW Parli-V</v>
      </c>
      <c r="C2438" s="208" t="str">
        <f t="shared" si="1933"/>
        <v>MERC CAPEX Approval in MTR Order 296 of 2019</v>
      </c>
      <c r="D2438" s="210" t="str">
        <f t="shared" si="1933"/>
        <v>-</v>
      </c>
      <c r="E2438" s="223">
        <f t="shared" si="1933"/>
        <v>45.323799999999991</v>
      </c>
      <c r="F2438" s="404">
        <f t="shared" si="1924"/>
        <v>0.55711806000000097</v>
      </c>
      <c r="G2438" s="404">
        <f t="shared" si="1925"/>
        <v>16.720000000000002</v>
      </c>
      <c r="H2438" s="404">
        <f t="shared" si="1926"/>
        <v>-16.162881940000002</v>
      </c>
      <c r="I2438" s="404">
        <f>'F4.2'!AA79</f>
        <v>0</v>
      </c>
      <c r="J2438" s="404">
        <f>'F4.2'!AZ79</f>
        <v>0</v>
      </c>
      <c r="K2438" s="405"/>
      <c r="L2438" s="405"/>
      <c r="M2438" s="404">
        <f t="shared" si="1927"/>
        <v>0</v>
      </c>
      <c r="N2438" s="404">
        <f t="shared" si="1928"/>
        <v>-16.162881940000002</v>
      </c>
    </row>
    <row r="2439" spans="1:14" ht="30" hidden="1" outlineLevel="1">
      <c r="A2439" s="68">
        <f t="shared" ref="A2439:E2439" si="1934">A2046</f>
        <v>1</v>
      </c>
      <c r="B2439" s="122" t="str">
        <f t="shared" si="1934"/>
        <v>Area grading</v>
      </c>
      <c r="C2439" s="192" t="str">
        <f t="shared" si="1934"/>
        <v>MERC CAPEX Approval in MTR Order 296 of 2019</v>
      </c>
      <c r="D2439" s="183" t="str">
        <f t="shared" si="1934"/>
        <v>-</v>
      </c>
      <c r="E2439" s="28">
        <f t="shared" si="1934"/>
        <v>0</v>
      </c>
      <c r="F2439" s="404">
        <f t="shared" si="1924"/>
        <v>6.9866406799999998</v>
      </c>
      <c r="G2439" s="404">
        <f t="shared" si="1925"/>
        <v>0.89</v>
      </c>
      <c r="H2439" s="404">
        <f t="shared" si="1926"/>
        <v>6.0966406800000001</v>
      </c>
      <c r="I2439" s="404">
        <f>'F4.2'!AA80</f>
        <v>0</v>
      </c>
      <c r="J2439" s="404">
        <f>'F4.2'!AZ80</f>
        <v>0</v>
      </c>
      <c r="K2439" s="405"/>
      <c r="L2439" s="405"/>
      <c r="M2439" s="404">
        <f t="shared" si="1927"/>
        <v>0</v>
      </c>
      <c r="N2439" s="404">
        <f t="shared" si="1928"/>
        <v>6.0966406800000001</v>
      </c>
    </row>
    <row r="2440" spans="1:14" ht="30" hidden="1" outlineLevel="1">
      <c r="A2440" s="68">
        <f t="shared" ref="A2440:E2440" si="1935">A2047</f>
        <v>2</v>
      </c>
      <c r="B2440" s="122" t="str">
        <f t="shared" si="1935"/>
        <v>CMD</v>
      </c>
      <c r="C2440" s="192" t="str">
        <f t="shared" si="1935"/>
        <v>MERC CAPEX Approval in MTR Order 296 of 2019</v>
      </c>
      <c r="D2440" s="183" t="str">
        <f t="shared" si="1935"/>
        <v>-</v>
      </c>
      <c r="E2440" s="28">
        <f t="shared" si="1935"/>
        <v>0</v>
      </c>
      <c r="F2440" s="404">
        <f t="shared" si="1924"/>
        <v>1.2410745000000012</v>
      </c>
      <c r="G2440" s="404">
        <f t="shared" si="1925"/>
        <v>1.3549000000000009</v>
      </c>
      <c r="H2440" s="404">
        <f t="shared" si="1926"/>
        <v>-0.11382549999999969</v>
      </c>
      <c r="I2440" s="404">
        <f>'F4.2'!AA81</f>
        <v>0</v>
      </c>
      <c r="J2440" s="404">
        <f>'F4.2'!AZ81</f>
        <v>0</v>
      </c>
      <c r="K2440" s="405"/>
      <c r="L2440" s="405"/>
      <c r="M2440" s="404">
        <f t="shared" si="1927"/>
        <v>0</v>
      </c>
      <c r="N2440" s="404">
        <f t="shared" si="1928"/>
        <v>-0.11382549999999969</v>
      </c>
    </row>
    <row r="2441" spans="1:14" ht="30" hidden="1" outlineLevel="1">
      <c r="A2441" s="68">
        <f t="shared" ref="A2441:E2441" si="1936">A2048</f>
        <v>3</v>
      </c>
      <c r="B2441" s="122" t="str">
        <f t="shared" si="1936"/>
        <v>Conveyor 09, 10 &amp; TP 06</v>
      </c>
      <c r="C2441" s="192" t="str">
        <f t="shared" si="1936"/>
        <v>MERC CAPEX Approval in MTR Order 296 of 2019</v>
      </c>
      <c r="D2441" s="183" t="str">
        <f t="shared" si="1936"/>
        <v>-</v>
      </c>
      <c r="E2441" s="28">
        <f t="shared" si="1936"/>
        <v>0</v>
      </c>
      <c r="F2441" s="404">
        <f t="shared" si="1924"/>
        <v>14.560539259999999</v>
      </c>
      <c r="G2441" s="404">
        <f t="shared" si="1925"/>
        <v>12.129999999999999</v>
      </c>
      <c r="H2441" s="404">
        <f t="shared" si="1926"/>
        <v>2.4305392599999998</v>
      </c>
      <c r="I2441" s="404">
        <f>'F4.2'!AA82</f>
        <v>0</v>
      </c>
      <c r="J2441" s="404">
        <f>'F4.2'!AZ82</f>
        <v>0</v>
      </c>
      <c r="K2441" s="405"/>
      <c r="L2441" s="405"/>
      <c r="M2441" s="404">
        <f t="shared" si="1927"/>
        <v>0</v>
      </c>
      <c r="N2441" s="404">
        <f t="shared" si="1928"/>
        <v>2.4305392599999998</v>
      </c>
    </row>
    <row r="2442" spans="1:14" ht="30" hidden="1" outlineLevel="1">
      <c r="A2442" s="68">
        <f t="shared" ref="A2442:E2442" si="1937">A2049</f>
        <v>4</v>
      </c>
      <c r="B2442" s="122" t="str">
        <f t="shared" si="1937"/>
        <v>Finishing item</v>
      </c>
      <c r="C2442" s="192" t="str">
        <f t="shared" si="1937"/>
        <v>MERC CAPEX Approval in MTR Order 296 of 2019</v>
      </c>
      <c r="D2442" s="183" t="str">
        <f t="shared" si="1937"/>
        <v>-</v>
      </c>
      <c r="E2442" s="28">
        <f t="shared" si="1937"/>
        <v>0</v>
      </c>
      <c r="F2442" s="404">
        <f t="shared" si="1924"/>
        <v>8.0849650400000002</v>
      </c>
      <c r="G2442" s="404">
        <f t="shared" si="1925"/>
        <v>4.6505999999999998</v>
      </c>
      <c r="H2442" s="404">
        <f t="shared" si="1926"/>
        <v>3.4343650400000003</v>
      </c>
      <c r="I2442" s="404">
        <f>'F4.2'!AA83</f>
        <v>0</v>
      </c>
      <c r="J2442" s="404">
        <f>'F4.2'!AZ83</f>
        <v>0</v>
      </c>
      <c r="K2442" s="405"/>
      <c r="L2442" s="405"/>
      <c r="M2442" s="404">
        <f t="shared" si="1927"/>
        <v>0</v>
      </c>
      <c r="N2442" s="404">
        <f t="shared" si="1928"/>
        <v>3.4343650400000003</v>
      </c>
    </row>
    <row r="2443" spans="1:14" ht="30" hidden="1" outlineLevel="1">
      <c r="A2443" s="68">
        <f t="shared" ref="A2443:E2443" si="1938">A2050</f>
        <v>5</v>
      </c>
      <c r="B2443" s="122" t="str">
        <f t="shared" si="1938"/>
        <v>Drain &amp; nala</v>
      </c>
      <c r="C2443" s="192" t="str">
        <f t="shared" si="1938"/>
        <v>MERC CAPEX Approval in MTR Order 296 of 2019</v>
      </c>
      <c r="D2443" s="183" t="str">
        <f t="shared" si="1938"/>
        <v>-</v>
      </c>
      <c r="E2443" s="28">
        <f t="shared" si="1938"/>
        <v>0</v>
      </c>
      <c r="F2443" s="404">
        <f t="shared" si="1924"/>
        <v>5.08483324</v>
      </c>
      <c r="G2443" s="404">
        <f t="shared" si="1925"/>
        <v>11.79</v>
      </c>
      <c r="H2443" s="404">
        <f t="shared" si="1926"/>
        <v>-6.7051667599999991</v>
      </c>
      <c r="I2443" s="404">
        <f>'F4.2'!AA84</f>
        <v>0</v>
      </c>
      <c r="J2443" s="404">
        <f>'F4.2'!AZ84</f>
        <v>0</v>
      </c>
      <c r="K2443" s="405"/>
      <c r="L2443" s="405"/>
      <c r="M2443" s="404">
        <f t="shared" si="1927"/>
        <v>0</v>
      </c>
      <c r="N2443" s="404">
        <f t="shared" si="1928"/>
        <v>-6.7051667599999991</v>
      </c>
    </row>
    <row r="2444" spans="1:14" ht="30" hidden="1" outlineLevel="1">
      <c r="A2444" s="68">
        <f t="shared" ref="A2444:E2444" si="1939">A2051</f>
        <v>6</v>
      </c>
      <c r="B2444" s="122" t="str">
        <f t="shared" si="1939"/>
        <v>Internal roads</v>
      </c>
      <c r="C2444" s="192" t="str">
        <f t="shared" si="1939"/>
        <v>MERC CAPEX Approval in MTR Order 296 of 2019</v>
      </c>
      <c r="D2444" s="183" t="str">
        <f t="shared" si="1939"/>
        <v>-</v>
      </c>
      <c r="E2444" s="28">
        <f t="shared" si="1939"/>
        <v>0</v>
      </c>
      <c r="F2444" s="404">
        <f t="shared" si="1924"/>
        <v>9.7521449799999989</v>
      </c>
      <c r="G2444" s="404">
        <f t="shared" si="1925"/>
        <v>1.5</v>
      </c>
      <c r="H2444" s="404">
        <f t="shared" si="1926"/>
        <v>8.2521449799999989</v>
      </c>
      <c r="I2444" s="404">
        <f>'F4.2'!AA85</f>
        <v>0</v>
      </c>
      <c r="J2444" s="404">
        <f>'F4.2'!AZ85</f>
        <v>0</v>
      </c>
      <c r="K2444" s="405"/>
      <c r="L2444" s="405"/>
      <c r="M2444" s="404">
        <f t="shared" si="1927"/>
        <v>0</v>
      </c>
      <c r="N2444" s="404">
        <f t="shared" si="1928"/>
        <v>8.2521449799999989</v>
      </c>
    </row>
    <row r="2445" spans="1:14" ht="30" hidden="1" outlineLevel="1">
      <c r="A2445" s="68">
        <f t="shared" ref="A2445:E2445" si="1940">A2052</f>
        <v>7</v>
      </c>
      <c r="B2445" s="122" t="str">
        <f t="shared" si="1940"/>
        <v>Stacker &amp; reclaimer</v>
      </c>
      <c r="C2445" s="192" t="str">
        <f t="shared" si="1940"/>
        <v>MERC CAPEX Approval in MTR Order 296 of 2019</v>
      </c>
      <c r="D2445" s="183" t="str">
        <f t="shared" si="1940"/>
        <v>-</v>
      </c>
      <c r="E2445" s="28">
        <f t="shared" si="1940"/>
        <v>0</v>
      </c>
      <c r="F2445" s="404">
        <f t="shared" si="1924"/>
        <v>1.1626842399999999</v>
      </c>
      <c r="G2445" s="404">
        <f t="shared" si="1925"/>
        <v>0</v>
      </c>
      <c r="H2445" s="404">
        <f t="shared" si="1926"/>
        <v>1.1626842399999999</v>
      </c>
      <c r="I2445" s="404">
        <f>'F4.2'!AA86</f>
        <v>0</v>
      </c>
      <c r="J2445" s="404">
        <f>'F4.2'!AZ86</f>
        <v>0</v>
      </c>
      <c r="K2445" s="405"/>
      <c r="L2445" s="405"/>
      <c r="M2445" s="404">
        <f t="shared" si="1927"/>
        <v>0</v>
      </c>
      <c r="N2445" s="404">
        <f t="shared" si="1928"/>
        <v>1.1626842399999999</v>
      </c>
    </row>
    <row r="2446" spans="1:14" ht="15.75" hidden="1" outlineLevel="1">
      <c r="A2446" s="205">
        <f t="shared" ref="A2446:E2446" si="1941">A2053</f>
        <v>0</v>
      </c>
      <c r="B2446" s="206" t="str">
        <f t="shared" si="1941"/>
        <v>Other Add Cap</v>
      </c>
      <c r="C2446" s="208">
        <f t="shared" si="1941"/>
        <v>0</v>
      </c>
      <c r="D2446" s="210" t="str">
        <f t="shared" si="1941"/>
        <v>-</v>
      </c>
      <c r="E2446" s="204">
        <f t="shared" si="1941"/>
        <v>0</v>
      </c>
      <c r="F2446" s="404">
        <f t="shared" si="1924"/>
        <v>0</v>
      </c>
      <c r="G2446" s="404">
        <f t="shared" si="1925"/>
        <v>0</v>
      </c>
      <c r="H2446" s="404">
        <f t="shared" si="1926"/>
        <v>0</v>
      </c>
      <c r="I2446" s="404">
        <f>'F4.2'!AA87</f>
        <v>0</v>
      </c>
      <c r="J2446" s="404">
        <f>'F4.2'!AZ87</f>
        <v>0</v>
      </c>
      <c r="K2446" s="405"/>
      <c r="L2446" s="405"/>
      <c r="M2446" s="404">
        <f t="shared" si="1927"/>
        <v>0</v>
      </c>
      <c r="N2446" s="404">
        <f t="shared" si="1928"/>
        <v>0</v>
      </c>
    </row>
    <row r="2447" spans="1:14" ht="15.75" hidden="1" outlineLevel="1">
      <c r="A2447" s="53">
        <f t="shared" ref="A2447:E2447" si="1942">A2054</f>
        <v>0</v>
      </c>
      <c r="B2447" s="235" t="str">
        <f t="shared" si="1942"/>
        <v>Laboratory set up</v>
      </c>
      <c r="C2447" s="185" t="str">
        <f t="shared" si="1942"/>
        <v>Add Cap (As per 296 of 2019)</v>
      </c>
      <c r="D2447" s="183" t="str">
        <f t="shared" si="1942"/>
        <v>-</v>
      </c>
      <c r="E2447" s="229">
        <f t="shared" si="1942"/>
        <v>0</v>
      </c>
      <c r="F2447" s="404">
        <f t="shared" si="1924"/>
        <v>0</v>
      </c>
      <c r="G2447" s="404">
        <f t="shared" si="1925"/>
        <v>0</v>
      </c>
      <c r="H2447" s="404">
        <f t="shared" si="1926"/>
        <v>0</v>
      </c>
      <c r="I2447" s="404">
        <f>'F4.2'!AA88</f>
        <v>0</v>
      </c>
      <c r="J2447" s="404">
        <f>'F4.2'!AZ88</f>
        <v>0</v>
      </c>
      <c r="K2447" s="405"/>
      <c r="L2447" s="405"/>
      <c r="M2447" s="404">
        <f t="shared" si="1927"/>
        <v>0</v>
      </c>
      <c r="N2447" s="404">
        <f t="shared" si="1928"/>
        <v>0</v>
      </c>
    </row>
    <row r="2448" spans="1:14" ht="31.5" hidden="1" outlineLevel="1">
      <c r="A2448" s="53">
        <f t="shared" ref="A2448:E2448" si="1943">A2055</f>
        <v>1</v>
      </c>
      <c r="B2448" s="236" t="str">
        <f t="shared" si="1943"/>
        <v>Supply of Analytical Instruments for condition monitoring Laboratory for 1X250 MW of   NPTPS, Parli-V.</v>
      </c>
      <c r="C2448" s="185" t="str">
        <f t="shared" si="1943"/>
        <v>Add Cap (As per 296 of 2019)</v>
      </c>
      <c r="D2448" s="188" t="str">
        <f t="shared" si="1943"/>
        <v>-</v>
      </c>
      <c r="E2448" s="57">
        <f t="shared" si="1943"/>
        <v>0.5</v>
      </c>
      <c r="F2448" s="404">
        <f t="shared" si="1924"/>
        <v>0.49655460000000001</v>
      </c>
      <c r="G2448" s="404">
        <f t="shared" si="1925"/>
        <v>0.49655460000000001</v>
      </c>
      <c r="H2448" s="404">
        <f t="shared" si="1926"/>
        <v>0</v>
      </c>
      <c r="I2448" s="404">
        <f>'F4.2'!AA89</f>
        <v>0</v>
      </c>
      <c r="J2448" s="404">
        <f>'F4.2'!AZ89</f>
        <v>0</v>
      </c>
      <c r="K2448" s="405"/>
      <c r="L2448" s="405"/>
      <c r="M2448" s="404">
        <f t="shared" si="1927"/>
        <v>0</v>
      </c>
      <c r="N2448" s="404">
        <f t="shared" si="1928"/>
        <v>0</v>
      </c>
    </row>
    <row r="2449" spans="1:16" ht="31.5" hidden="1" outlineLevel="1">
      <c r="A2449" s="53">
        <f t="shared" ref="A2449:E2449" si="1944">A2056</f>
        <v>2</v>
      </c>
      <c r="B2449" s="236" t="str">
        <f t="shared" si="1944"/>
        <v>Supply of Analytical Instruments for Water Analysis Laboratory for 1X250 MW of   NPTPS, Parli-V</v>
      </c>
      <c r="C2449" s="185" t="str">
        <f t="shared" si="1944"/>
        <v>Add Cap (As per 296 of 2019)</v>
      </c>
      <c r="D2449" s="183" t="str">
        <f t="shared" si="1944"/>
        <v>-</v>
      </c>
      <c r="E2449" s="57">
        <f t="shared" si="1944"/>
        <v>1.23</v>
      </c>
      <c r="F2449" s="404">
        <f t="shared" si="1924"/>
        <v>0.29846889999999998</v>
      </c>
      <c r="G2449" s="404">
        <f t="shared" si="1925"/>
        <v>0.29846889999999998</v>
      </c>
      <c r="H2449" s="404">
        <f t="shared" si="1926"/>
        <v>0</v>
      </c>
      <c r="I2449" s="404">
        <f>'F4.2'!AA90</f>
        <v>0</v>
      </c>
      <c r="J2449" s="404">
        <f>'F4.2'!AZ90</f>
        <v>0</v>
      </c>
      <c r="K2449" s="405"/>
      <c r="L2449" s="405"/>
      <c r="M2449" s="404">
        <f t="shared" si="1927"/>
        <v>0</v>
      </c>
      <c r="N2449" s="404">
        <f t="shared" si="1928"/>
        <v>0</v>
      </c>
    </row>
    <row r="2450" spans="1:16" ht="31.5" hidden="1" outlineLevel="1">
      <c r="A2450" s="53">
        <f t="shared" ref="A2450:E2450" si="1945">A2057</f>
        <v>3</v>
      </c>
      <c r="B2450" s="236" t="str">
        <f t="shared" si="1945"/>
        <v>Supply of Analytical Instruments for Environment Laboratory for 1 x 250 MW, NPTPS, Parli-V.</v>
      </c>
      <c r="C2450" s="185" t="str">
        <f t="shared" si="1945"/>
        <v>Add Cap (As per 296 of 2019)</v>
      </c>
      <c r="D2450" s="188" t="str">
        <f t="shared" si="1945"/>
        <v>-</v>
      </c>
      <c r="E2450" s="57">
        <f t="shared" si="1945"/>
        <v>0.39</v>
      </c>
      <c r="F2450" s="404">
        <f t="shared" si="1924"/>
        <v>0.36579919999999999</v>
      </c>
      <c r="G2450" s="404">
        <f t="shared" si="1925"/>
        <v>0.36579919999999999</v>
      </c>
      <c r="H2450" s="404">
        <f t="shared" si="1926"/>
        <v>0</v>
      </c>
      <c r="I2450" s="404">
        <f>'F4.2'!AA91</f>
        <v>0</v>
      </c>
      <c r="J2450" s="404">
        <f>'F4.2'!AZ91</f>
        <v>0</v>
      </c>
      <c r="K2450" s="405"/>
      <c r="L2450" s="405"/>
      <c r="M2450" s="404">
        <f t="shared" si="1927"/>
        <v>0</v>
      </c>
      <c r="N2450" s="404">
        <f t="shared" si="1928"/>
        <v>0</v>
      </c>
    </row>
    <row r="2451" spans="1:16" ht="31.5" hidden="1" outlineLevel="1">
      <c r="A2451" s="53">
        <f t="shared" ref="A2451:E2451" si="1946">A2058</f>
        <v>4</v>
      </c>
      <c r="B2451" s="236" t="str">
        <f t="shared" si="1946"/>
        <v>Supply of Analytical Instruments for Precision Laboratory for 1 x 250 MW, NPTPS, Parli-V.</v>
      </c>
      <c r="C2451" s="185" t="str">
        <f t="shared" si="1946"/>
        <v>Add Cap (As per 296 of 2019)</v>
      </c>
      <c r="D2451" s="183" t="str">
        <f t="shared" si="1946"/>
        <v>-</v>
      </c>
      <c r="E2451" s="57">
        <f t="shared" si="1946"/>
        <v>1</v>
      </c>
      <c r="F2451" s="404">
        <f t="shared" si="1924"/>
        <v>0</v>
      </c>
      <c r="G2451" s="404">
        <f t="shared" si="1925"/>
        <v>0</v>
      </c>
      <c r="H2451" s="404">
        <f t="shared" si="1926"/>
        <v>0</v>
      </c>
      <c r="I2451" s="404">
        <f>'F4.2'!AA92</f>
        <v>0</v>
      </c>
      <c r="J2451" s="404">
        <f>'F4.2'!AZ92</f>
        <v>0</v>
      </c>
      <c r="K2451" s="405"/>
      <c r="L2451" s="405"/>
      <c r="M2451" s="404">
        <f t="shared" si="1927"/>
        <v>0</v>
      </c>
      <c r="N2451" s="404">
        <f t="shared" si="1928"/>
        <v>0</v>
      </c>
    </row>
    <row r="2452" spans="1:16" ht="31.5" hidden="1" outlineLevel="1">
      <c r="A2452" s="53">
        <f t="shared" ref="A2452:E2452" si="1947">A2059</f>
        <v>5</v>
      </c>
      <c r="B2452" s="236" t="str">
        <f t="shared" si="1947"/>
        <v>Supply of Analytical Instruments for General Laboratory of Water Treatment Plant of 1 x 250 MW, NPTPS, Parli-V.</v>
      </c>
      <c r="C2452" s="185" t="str">
        <f t="shared" si="1947"/>
        <v>Add Cap (As per 296 of 2019)</v>
      </c>
      <c r="D2452" s="183" t="str">
        <f t="shared" si="1947"/>
        <v>-</v>
      </c>
      <c r="E2452" s="57">
        <f t="shared" si="1947"/>
        <v>0.93</v>
      </c>
      <c r="F2452" s="404">
        <f t="shared" si="1924"/>
        <v>0</v>
      </c>
      <c r="G2452" s="404">
        <f t="shared" si="1925"/>
        <v>0</v>
      </c>
      <c r="H2452" s="404">
        <f t="shared" si="1926"/>
        <v>0</v>
      </c>
      <c r="I2452" s="404">
        <f>'F4.2'!AA93</f>
        <v>0</v>
      </c>
      <c r="J2452" s="404">
        <f>'F4.2'!AZ93</f>
        <v>0</v>
      </c>
      <c r="K2452" s="405"/>
      <c r="L2452" s="405"/>
      <c r="M2452" s="404">
        <f t="shared" si="1927"/>
        <v>0</v>
      </c>
      <c r="N2452" s="404">
        <f t="shared" si="1928"/>
        <v>0</v>
      </c>
    </row>
    <row r="2453" spans="1:16" ht="31.5" hidden="1" outlineLevel="1">
      <c r="A2453" s="53">
        <f t="shared" ref="A2453:E2453" si="1948">A2060</f>
        <v>6</v>
      </c>
      <c r="B2453" s="236" t="str">
        <f t="shared" si="1948"/>
        <v>Supply of Corrosion Monitor/Meter, Corrosion Coupon &amp; Coupon Rack for 1X250 MW of   NPTPS, Parli-V.</v>
      </c>
      <c r="C2453" s="185" t="str">
        <f t="shared" si="1948"/>
        <v>Add Cap (As per 296 of 2019)</v>
      </c>
      <c r="D2453" s="183" t="str">
        <f t="shared" si="1948"/>
        <v>-</v>
      </c>
      <c r="E2453" s="57">
        <f t="shared" si="1948"/>
        <v>0.34</v>
      </c>
      <c r="F2453" s="404">
        <f t="shared" si="1924"/>
        <v>0.347356836</v>
      </c>
      <c r="G2453" s="404">
        <f t="shared" si="1925"/>
        <v>0.347356836</v>
      </c>
      <c r="H2453" s="404">
        <f t="shared" si="1926"/>
        <v>0</v>
      </c>
      <c r="I2453" s="404">
        <f>'F4.2'!AA94</f>
        <v>0</v>
      </c>
      <c r="J2453" s="404">
        <f>'F4.2'!AZ94</f>
        <v>0</v>
      </c>
      <c r="K2453" s="405"/>
      <c r="L2453" s="405"/>
      <c r="M2453" s="404">
        <f t="shared" si="1927"/>
        <v>0</v>
      </c>
      <c r="N2453" s="404">
        <f t="shared" si="1928"/>
        <v>0</v>
      </c>
    </row>
    <row r="2454" spans="1:16" ht="31.5" hidden="1" outlineLevel="1">
      <c r="A2454" s="53">
        <f t="shared" ref="A2454:E2454" si="1949">A2061</f>
        <v>7</v>
      </c>
      <c r="B2454" s="237" t="str">
        <f t="shared" si="1949"/>
        <v>Supply of Analytical Instruments for Coal Analysis Laboratory for 1X250 MW of   NPTPS, Parli-V</v>
      </c>
      <c r="C2454" s="185" t="str">
        <f t="shared" si="1949"/>
        <v>Add Cap (As per 296 of 2019)</v>
      </c>
      <c r="D2454" s="183" t="str">
        <f t="shared" si="1949"/>
        <v>-</v>
      </c>
      <c r="E2454" s="57">
        <f t="shared" si="1949"/>
        <v>1.65</v>
      </c>
      <c r="F2454" s="404">
        <f t="shared" si="1924"/>
        <v>0.39444410000000002</v>
      </c>
      <c r="G2454" s="404">
        <f t="shared" si="1925"/>
        <v>0.39444410000000002</v>
      </c>
      <c r="H2454" s="404">
        <f t="shared" si="1926"/>
        <v>0</v>
      </c>
      <c r="I2454" s="404">
        <f>'F4.2'!AA95</f>
        <v>0</v>
      </c>
      <c r="J2454" s="404">
        <f>'F4.2'!AZ95</f>
        <v>0</v>
      </c>
      <c r="K2454" s="405"/>
      <c r="L2454" s="405"/>
      <c r="M2454" s="404">
        <f t="shared" si="1927"/>
        <v>0</v>
      </c>
      <c r="N2454" s="404">
        <f t="shared" si="1928"/>
        <v>0</v>
      </c>
      <c r="O2454" s="270">
        <f t="shared" ref="O2454:O2456" si="1950">MAX(0,IF(M2454=0,0,IF(G2454+M2454&lt;E2454,M2454,E2454-G2454)))</f>
        <v>0</v>
      </c>
      <c r="P2454" s="27">
        <f t="shared" ref="P2454:P2456" si="1951">M2454-O2454</f>
        <v>0</v>
      </c>
    </row>
    <row r="2455" spans="1:16" ht="15.75" hidden="1" outlineLevel="1">
      <c r="A2455" s="53">
        <f t="shared" ref="A2455:E2455" si="1952">A2062</f>
        <v>9</v>
      </c>
      <c r="B2455" s="235" t="str">
        <f t="shared" si="1952"/>
        <v>Grade slab (WTP Area)</v>
      </c>
      <c r="C2455" s="185" t="str">
        <f t="shared" si="1952"/>
        <v>Add Cap (As per 296 of 2019)</v>
      </c>
      <c r="D2455" s="183" t="str">
        <f t="shared" si="1952"/>
        <v>-</v>
      </c>
      <c r="E2455" s="229">
        <f t="shared" si="1952"/>
        <v>1</v>
      </c>
      <c r="F2455" s="404">
        <f t="shared" si="1924"/>
        <v>0.99752063400000002</v>
      </c>
      <c r="G2455" s="404">
        <f t="shared" si="1925"/>
        <v>0.99752063400000002</v>
      </c>
      <c r="H2455" s="404">
        <f t="shared" si="1926"/>
        <v>0</v>
      </c>
      <c r="I2455" s="404">
        <f>'F4.2'!AA96</f>
        <v>0</v>
      </c>
      <c r="J2455" s="404">
        <f>'F4.2'!AZ96</f>
        <v>0</v>
      </c>
      <c r="K2455" s="405"/>
      <c r="L2455" s="405"/>
      <c r="M2455" s="404">
        <f t="shared" si="1927"/>
        <v>0</v>
      </c>
      <c r="N2455" s="404">
        <f t="shared" si="1928"/>
        <v>0</v>
      </c>
      <c r="O2455" s="270">
        <f t="shared" si="1950"/>
        <v>0</v>
      </c>
      <c r="P2455" s="27">
        <f t="shared" si="1951"/>
        <v>0</v>
      </c>
    </row>
    <row r="2456" spans="1:16" ht="15.75" hidden="1" outlineLevel="1">
      <c r="A2456" s="53">
        <f t="shared" ref="A2456:E2456" si="1953">A2063</f>
        <v>10</v>
      </c>
      <c r="B2456" s="235" t="str">
        <f t="shared" si="1953"/>
        <v>Grade slab (Near AHP Building)</v>
      </c>
      <c r="C2456" s="185" t="str">
        <f t="shared" si="1953"/>
        <v>Add Cap (As per 296 of 2019)</v>
      </c>
      <c r="D2456" s="183" t="str">
        <f t="shared" si="1953"/>
        <v>-</v>
      </c>
      <c r="E2456" s="59">
        <f t="shared" si="1953"/>
        <v>0.75</v>
      </c>
      <c r="F2456" s="404">
        <f t="shared" si="1924"/>
        <v>0.74556261000000001</v>
      </c>
      <c r="G2456" s="404">
        <f t="shared" si="1925"/>
        <v>0.74556261000000001</v>
      </c>
      <c r="H2456" s="404">
        <f t="shared" si="1926"/>
        <v>0</v>
      </c>
      <c r="I2456" s="404">
        <f>'F4.2'!AA97</f>
        <v>0</v>
      </c>
      <c r="J2456" s="404">
        <f>'F4.2'!AZ97</f>
        <v>0</v>
      </c>
      <c r="K2456" s="405"/>
      <c r="L2456" s="405"/>
      <c r="M2456" s="404">
        <f t="shared" si="1927"/>
        <v>0</v>
      </c>
      <c r="N2456" s="404">
        <f t="shared" si="1928"/>
        <v>0</v>
      </c>
      <c r="O2456" s="270">
        <f t="shared" si="1950"/>
        <v>0</v>
      </c>
      <c r="P2456" s="27">
        <f t="shared" si="1951"/>
        <v>0</v>
      </c>
    </row>
    <row r="2457" spans="1:16" ht="15.75" hidden="1" outlineLevel="1">
      <c r="A2457" s="54">
        <f t="shared" ref="A2457:E2457" si="1954">A2064</f>
        <v>11</v>
      </c>
      <c r="B2457" s="238" t="str">
        <f t="shared" si="1954"/>
        <v>Temporary shed for empty barrles &amp; filled barrles</v>
      </c>
      <c r="C2457" s="185" t="str">
        <f t="shared" si="1954"/>
        <v>Add Cap (As per 296 of 2019)</v>
      </c>
      <c r="D2457" s="188" t="str">
        <f t="shared" si="1954"/>
        <v>-</v>
      </c>
      <c r="E2457" s="59">
        <f t="shared" si="1954"/>
        <v>0.5</v>
      </c>
      <c r="F2457" s="404">
        <f t="shared" si="1924"/>
        <v>0.45635233799999997</v>
      </c>
      <c r="G2457" s="404">
        <f t="shared" si="1925"/>
        <v>0.45635233799999997</v>
      </c>
      <c r="H2457" s="404">
        <f t="shared" si="1926"/>
        <v>0</v>
      </c>
      <c r="I2457" s="404">
        <f>'F4.2'!AA98</f>
        <v>0</v>
      </c>
      <c r="J2457" s="404">
        <f>'F4.2'!AZ98</f>
        <v>0</v>
      </c>
      <c r="K2457" s="405"/>
      <c r="L2457" s="405"/>
      <c r="M2457" s="404">
        <f t="shared" si="1927"/>
        <v>0</v>
      </c>
      <c r="N2457" s="404">
        <f t="shared" si="1928"/>
        <v>0</v>
      </c>
    </row>
    <row r="2458" spans="1:16" ht="15.75" hidden="1" outlineLevel="1">
      <c r="A2458" s="53">
        <f t="shared" ref="A2458:E2458" si="1955">A2065</f>
        <v>12</v>
      </c>
      <c r="B2458" s="239" t="str">
        <f t="shared" si="1955"/>
        <v>Cabins for operators at TP.</v>
      </c>
      <c r="C2458" s="185" t="str">
        <f t="shared" si="1955"/>
        <v>Add Cap (As per 296 of 2019)</v>
      </c>
      <c r="D2458" s="183" t="str">
        <f t="shared" si="1955"/>
        <v>-</v>
      </c>
      <c r="E2458" s="59">
        <f t="shared" si="1955"/>
        <v>0.2</v>
      </c>
      <c r="F2458" s="404">
        <f t="shared" si="1924"/>
        <v>0.18583111099999999</v>
      </c>
      <c r="G2458" s="404">
        <f t="shared" si="1925"/>
        <v>0.18583111099999999</v>
      </c>
      <c r="H2458" s="404">
        <f t="shared" si="1926"/>
        <v>0</v>
      </c>
      <c r="I2458" s="404">
        <f>'F4.2'!AA99</f>
        <v>0</v>
      </c>
      <c r="J2458" s="404">
        <f>'F4.2'!AZ99</f>
        <v>0</v>
      </c>
      <c r="K2458" s="405"/>
      <c r="L2458" s="405"/>
      <c r="M2458" s="404">
        <f t="shared" si="1927"/>
        <v>0</v>
      </c>
      <c r="N2458" s="404">
        <f t="shared" si="1928"/>
        <v>0</v>
      </c>
    </row>
    <row r="2459" spans="1:16" ht="15.75" hidden="1" outlineLevel="1">
      <c r="A2459" s="53">
        <f t="shared" ref="A2459:E2459" si="1956">A2066</f>
        <v>13</v>
      </c>
      <c r="B2459" s="238" t="str">
        <f t="shared" si="1956"/>
        <v>Compound wall for isolation of administrative building.</v>
      </c>
      <c r="C2459" s="185" t="str">
        <f t="shared" si="1956"/>
        <v>Add Cap (As per 296 of 2019)</v>
      </c>
      <c r="D2459" s="183" t="str">
        <f t="shared" si="1956"/>
        <v>-</v>
      </c>
      <c r="E2459" s="59">
        <f t="shared" si="1956"/>
        <v>0.5</v>
      </c>
      <c r="F2459" s="404">
        <f t="shared" si="1924"/>
        <v>0</v>
      </c>
      <c r="G2459" s="404">
        <f t="shared" si="1925"/>
        <v>0</v>
      </c>
      <c r="H2459" s="404">
        <f t="shared" si="1926"/>
        <v>0</v>
      </c>
      <c r="I2459" s="404">
        <f>'F4.2'!AA100</f>
        <v>0</v>
      </c>
      <c r="J2459" s="404">
        <f>'F4.2'!AZ100</f>
        <v>0</v>
      </c>
      <c r="K2459" s="405"/>
      <c r="L2459" s="405"/>
      <c r="M2459" s="404">
        <f t="shared" si="1927"/>
        <v>0</v>
      </c>
      <c r="N2459" s="404">
        <f t="shared" si="1928"/>
        <v>0</v>
      </c>
    </row>
    <row r="2460" spans="1:16" ht="47.25" hidden="1" outlineLevel="1">
      <c r="A2460" s="53">
        <f t="shared" ref="A2460:E2460" si="1957">A2067</f>
        <v>14</v>
      </c>
      <c r="B2460" s="239" t="str">
        <f t="shared" si="1957"/>
        <v>Work of providing/ fixing of internal partitions of aluminium/Nova palm/glass/wooden for Unit 8 service building &amp; other allied builings in the premises.</v>
      </c>
      <c r="C2460" s="185" t="str">
        <f t="shared" si="1957"/>
        <v>Add Cap (As per 296 of 2019)</v>
      </c>
      <c r="D2460" s="183" t="str">
        <f t="shared" si="1957"/>
        <v>-</v>
      </c>
      <c r="E2460" s="229">
        <f t="shared" si="1957"/>
        <v>0.7</v>
      </c>
      <c r="F2460" s="404">
        <f t="shared" si="1924"/>
        <v>0.67356391299999996</v>
      </c>
      <c r="G2460" s="404">
        <f t="shared" si="1925"/>
        <v>0.67356391299999996</v>
      </c>
      <c r="H2460" s="404">
        <f t="shared" si="1926"/>
        <v>0</v>
      </c>
      <c r="I2460" s="404">
        <f>'F4.2'!AA101</f>
        <v>0</v>
      </c>
      <c r="J2460" s="404">
        <f>'F4.2'!AZ101</f>
        <v>0</v>
      </c>
      <c r="K2460" s="405"/>
      <c r="L2460" s="405"/>
      <c r="M2460" s="404">
        <f t="shared" si="1927"/>
        <v>0</v>
      </c>
      <c r="N2460" s="404">
        <f t="shared" si="1928"/>
        <v>0</v>
      </c>
    </row>
    <row r="2461" spans="1:16" ht="45" hidden="1" outlineLevel="1">
      <c r="A2461" s="226">
        <f t="shared" ref="A2461:E2461" si="1958">A2068</f>
        <v>15</v>
      </c>
      <c r="B2461" s="240" t="str">
        <f t="shared" si="1958"/>
        <v>Provision of DM and softening water line interconnection from u-6,7 to u-8 &amp; Provision of recovery of waste water from sandava pump house,NDCT.</v>
      </c>
      <c r="C2461" s="185" t="str">
        <f t="shared" si="1958"/>
        <v>Add Cap (As per 296 of 2019)</v>
      </c>
      <c r="D2461" s="183" t="str">
        <f t="shared" si="1958"/>
        <v>-</v>
      </c>
      <c r="E2461" s="229">
        <f t="shared" si="1958"/>
        <v>3</v>
      </c>
      <c r="F2461" s="404">
        <f t="shared" si="1924"/>
        <v>1.0266339840000001</v>
      </c>
      <c r="G2461" s="404">
        <f t="shared" si="1925"/>
        <v>1.0266339840000001</v>
      </c>
      <c r="H2461" s="404">
        <f t="shared" si="1926"/>
        <v>0</v>
      </c>
      <c r="I2461" s="404">
        <f>'F4.2'!AA102</f>
        <v>0</v>
      </c>
      <c r="J2461" s="404">
        <f>'F4.2'!AZ102</f>
        <v>0</v>
      </c>
      <c r="K2461" s="405"/>
      <c r="L2461" s="405"/>
      <c r="M2461" s="404">
        <f t="shared" si="1927"/>
        <v>0</v>
      </c>
      <c r="N2461" s="404">
        <f t="shared" si="1928"/>
        <v>0</v>
      </c>
    </row>
    <row r="2462" spans="1:16" ht="15.75" hidden="1" outlineLevel="1">
      <c r="A2462" s="227">
        <f t="shared" ref="A2462:E2462" si="1959">A2069</f>
        <v>0</v>
      </c>
      <c r="B2462" s="241">
        <f t="shared" si="1959"/>
        <v>0</v>
      </c>
      <c r="C2462" s="185" t="str">
        <f t="shared" si="1959"/>
        <v>Add Cap (As per 296 of 2019)</v>
      </c>
      <c r="D2462" s="183" t="str">
        <f t="shared" si="1959"/>
        <v>-</v>
      </c>
      <c r="E2462" s="229">
        <f t="shared" si="1959"/>
        <v>0</v>
      </c>
      <c r="F2462" s="404">
        <f t="shared" si="1924"/>
        <v>1.8371300820000001</v>
      </c>
      <c r="G2462" s="404">
        <f t="shared" si="1925"/>
        <v>1.8371300820000001</v>
      </c>
      <c r="H2462" s="404">
        <f t="shared" si="1926"/>
        <v>0</v>
      </c>
      <c r="I2462" s="404">
        <f>'F4.2'!AA103</f>
        <v>0</v>
      </c>
      <c r="J2462" s="404">
        <f>'F4.2'!AZ103</f>
        <v>0</v>
      </c>
      <c r="K2462" s="405"/>
      <c r="L2462" s="405"/>
      <c r="M2462" s="404">
        <f t="shared" si="1927"/>
        <v>0</v>
      </c>
      <c r="N2462" s="404">
        <f t="shared" si="1928"/>
        <v>0</v>
      </c>
    </row>
    <row r="2463" spans="1:16" ht="15.75" hidden="1" outlineLevel="1">
      <c r="A2463" s="53">
        <f t="shared" ref="A2463:E2463" si="1960">A2070</f>
        <v>16</v>
      </c>
      <c r="B2463" s="242" t="str">
        <f t="shared" si="1960"/>
        <v xml:space="preserve"> Hydraulic drive system modification.    </v>
      </c>
      <c r="C2463" s="185" t="str">
        <f t="shared" si="1960"/>
        <v>Add Cap (As per 296 of 2019)</v>
      </c>
      <c r="D2463" s="183" t="str">
        <f t="shared" si="1960"/>
        <v>-</v>
      </c>
      <c r="E2463" s="56">
        <f t="shared" si="1960"/>
        <v>2.5</v>
      </c>
      <c r="F2463" s="404">
        <f t="shared" si="1924"/>
        <v>2.4383865259999999</v>
      </c>
      <c r="G2463" s="404">
        <f t="shared" si="1925"/>
        <v>2.4383865259999999</v>
      </c>
      <c r="H2463" s="404">
        <f t="shared" si="1926"/>
        <v>0</v>
      </c>
      <c r="I2463" s="404">
        <f>'F4.2'!AA104</f>
        <v>0</v>
      </c>
      <c r="J2463" s="404">
        <f>'F4.2'!AZ104</f>
        <v>0</v>
      </c>
      <c r="K2463" s="405"/>
      <c r="L2463" s="405"/>
      <c r="M2463" s="404">
        <f t="shared" si="1927"/>
        <v>0</v>
      </c>
      <c r="N2463" s="404">
        <f t="shared" si="1928"/>
        <v>0</v>
      </c>
    </row>
    <row r="2464" spans="1:16" ht="15.75" hidden="1" outlineLevel="1">
      <c r="A2464" s="53">
        <f t="shared" ref="A2464:E2464" si="1961">A2071</f>
        <v>17</v>
      </c>
      <c r="B2464" s="242" t="str">
        <f t="shared" si="1961"/>
        <v xml:space="preserve">Link conveyor from Con-2 of U-6/7 to Con.-2AB of U-8. </v>
      </c>
      <c r="C2464" s="185" t="str">
        <f t="shared" si="1961"/>
        <v>Add Cap (As per 296 of 2019)</v>
      </c>
      <c r="D2464" s="183" t="str">
        <f t="shared" si="1961"/>
        <v>-</v>
      </c>
      <c r="E2464" s="56">
        <f t="shared" si="1961"/>
        <v>3.7</v>
      </c>
      <c r="F2464" s="404">
        <f t="shared" si="1924"/>
        <v>4.6434434319999998</v>
      </c>
      <c r="G2464" s="404">
        <f t="shared" si="1925"/>
        <v>22.656371991</v>
      </c>
      <c r="H2464" s="404">
        <f t="shared" si="1926"/>
        <v>-18.012928559000002</v>
      </c>
      <c r="I2464" s="404">
        <f>'F4.2'!AA105</f>
        <v>0</v>
      </c>
      <c r="J2464" s="404">
        <f>'F4.2'!AZ105</f>
        <v>0</v>
      </c>
      <c r="K2464" s="405"/>
      <c r="L2464" s="405"/>
      <c r="M2464" s="404">
        <f t="shared" si="1927"/>
        <v>0</v>
      </c>
      <c r="N2464" s="404">
        <f t="shared" si="1928"/>
        <v>-18.012928559000002</v>
      </c>
    </row>
    <row r="2465" spans="1:14" ht="15.75" hidden="1" outlineLevel="1">
      <c r="A2465" s="53">
        <f t="shared" ref="A2465:E2465" si="1962">A2072</f>
        <v>18</v>
      </c>
      <c r="B2465" s="242" t="str">
        <f t="shared" si="1962"/>
        <v>Ozone plant for Unit -8</v>
      </c>
      <c r="C2465" s="185" t="str">
        <f t="shared" si="1962"/>
        <v>Add Cap (As per 296 of 2019)</v>
      </c>
      <c r="D2465" s="183" t="str">
        <f t="shared" si="1962"/>
        <v>-</v>
      </c>
      <c r="E2465" s="56">
        <f t="shared" si="1962"/>
        <v>20</v>
      </c>
      <c r="F2465" s="404">
        <f t="shared" si="1924"/>
        <v>20.094708300000001</v>
      </c>
      <c r="G2465" s="404">
        <f t="shared" si="1925"/>
        <v>2.1929439999999998</v>
      </c>
      <c r="H2465" s="404">
        <f t="shared" si="1926"/>
        <v>17.9017643</v>
      </c>
      <c r="I2465" s="404">
        <f>'F4.2'!AA106</f>
        <v>0</v>
      </c>
      <c r="J2465" s="404">
        <f>'F4.2'!AZ106</f>
        <v>0</v>
      </c>
      <c r="K2465" s="405"/>
      <c r="L2465" s="405"/>
      <c r="M2465" s="404">
        <f t="shared" si="1927"/>
        <v>0</v>
      </c>
      <c r="N2465" s="404">
        <f t="shared" si="1928"/>
        <v>17.9017643</v>
      </c>
    </row>
    <row r="2466" spans="1:14" ht="15.75" hidden="1" outlineLevel="1">
      <c r="A2466" s="68">
        <f t="shared" ref="A2466:E2466" si="1963">A2073</f>
        <v>0</v>
      </c>
      <c r="B2466" s="318" t="str">
        <f t="shared" si="1963"/>
        <v>IDC</v>
      </c>
      <c r="C2466" s="185">
        <f t="shared" si="1963"/>
        <v>0</v>
      </c>
      <c r="D2466" s="183" t="str">
        <f t="shared" si="1963"/>
        <v>-</v>
      </c>
      <c r="E2466" s="56">
        <f t="shared" si="1963"/>
        <v>0</v>
      </c>
      <c r="F2466" s="404">
        <f t="shared" si="1924"/>
        <v>0</v>
      </c>
      <c r="G2466" s="404">
        <f t="shared" si="1925"/>
        <v>0</v>
      </c>
      <c r="H2466" s="404">
        <f t="shared" si="1926"/>
        <v>0</v>
      </c>
      <c r="I2466" s="404">
        <f>'F4.2'!AA107</f>
        <v>0</v>
      </c>
      <c r="J2466" s="404">
        <f>'F4.2'!AZ107</f>
        <v>0</v>
      </c>
      <c r="K2466" s="405"/>
      <c r="L2466" s="405"/>
      <c r="M2466" s="404">
        <f t="shared" si="1927"/>
        <v>0</v>
      </c>
      <c r="N2466" s="404">
        <f t="shared" si="1928"/>
        <v>0</v>
      </c>
    </row>
    <row r="2467" spans="1:14" ht="15.75" hidden="1" outlineLevel="1">
      <c r="A2467" s="53">
        <f t="shared" ref="A2467:E2467" si="1964">A2074</f>
        <v>19</v>
      </c>
      <c r="B2467" s="235" t="str">
        <f t="shared" si="1964"/>
        <v>Water management system</v>
      </c>
      <c r="C2467" s="185" t="str">
        <f t="shared" si="1964"/>
        <v>Add Cap (As per 296 of 2019)</v>
      </c>
      <c r="D2467" s="183" t="str">
        <f t="shared" si="1964"/>
        <v>-</v>
      </c>
      <c r="E2467" s="229">
        <f t="shared" si="1964"/>
        <v>2</v>
      </c>
      <c r="F2467" s="404">
        <f t="shared" si="1924"/>
        <v>0</v>
      </c>
      <c r="G2467" s="404">
        <f t="shared" si="1925"/>
        <v>0</v>
      </c>
      <c r="H2467" s="404">
        <f t="shared" si="1926"/>
        <v>0</v>
      </c>
      <c r="I2467" s="404">
        <f>'F4.2'!AA108</f>
        <v>0</v>
      </c>
      <c r="J2467" s="404">
        <f>'F4.2'!AZ108</f>
        <v>0</v>
      </c>
      <c r="K2467" s="405"/>
      <c r="L2467" s="405"/>
      <c r="M2467" s="404">
        <f t="shared" si="1927"/>
        <v>0</v>
      </c>
      <c r="N2467" s="404">
        <f t="shared" si="1928"/>
        <v>0</v>
      </c>
    </row>
    <row r="2468" spans="1:14" ht="31.5" hidden="1" outlineLevel="1">
      <c r="A2468" s="224" t="str">
        <f t="shared" ref="A2468:E2468" si="1965">A2075</f>
        <v>8, 20</v>
      </c>
      <c r="B2468" s="243" t="str">
        <f t="shared" si="1965"/>
        <v>Procurement &amp; Installation of EMS system at Unit-8 NPTPS Parli-Vaijnath</v>
      </c>
      <c r="C2468" s="185" t="str">
        <f t="shared" si="1965"/>
        <v>Add Cap (As per 296 of 2019)</v>
      </c>
      <c r="D2468" s="188" t="str">
        <f t="shared" si="1965"/>
        <v>-</v>
      </c>
      <c r="E2468" s="225">
        <f t="shared" si="1965"/>
        <v>1</v>
      </c>
      <c r="F2468" s="404">
        <f t="shared" si="1924"/>
        <v>0.144170512</v>
      </c>
      <c r="G2468" s="404">
        <f t="shared" si="1925"/>
        <v>0.144170512</v>
      </c>
      <c r="H2468" s="404">
        <f t="shared" si="1926"/>
        <v>0</v>
      </c>
      <c r="I2468" s="404">
        <f>'F4.2'!AA109</f>
        <v>0</v>
      </c>
      <c r="J2468" s="404">
        <f>'F4.2'!AZ109</f>
        <v>0</v>
      </c>
      <c r="K2468" s="405"/>
      <c r="L2468" s="405"/>
      <c r="M2468" s="404">
        <f t="shared" si="1927"/>
        <v>0</v>
      </c>
      <c r="N2468" s="404">
        <f t="shared" si="1928"/>
        <v>0</v>
      </c>
    </row>
    <row r="2469" spans="1:14" ht="31.5" hidden="1" outlineLevel="1">
      <c r="A2469" s="53">
        <f t="shared" ref="A2469:E2469" si="1966">A2076</f>
        <v>21</v>
      </c>
      <c r="B2469" s="244" t="str">
        <f t="shared" si="1966"/>
        <v>Conveyor-5 of  stacking/reclaiming belt double drive arrangement.</v>
      </c>
      <c r="C2469" s="185" t="str">
        <f t="shared" si="1966"/>
        <v>Add Cap (As per 296 of 2019)</v>
      </c>
      <c r="D2469" s="183" t="str">
        <f t="shared" si="1966"/>
        <v>-</v>
      </c>
      <c r="E2469" s="58">
        <f t="shared" si="1966"/>
        <v>2</v>
      </c>
      <c r="F2469" s="404">
        <f t="shared" si="1924"/>
        <v>2.0431699999999999</v>
      </c>
      <c r="G2469" s="404">
        <f t="shared" si="1925"/>
        <v>2.0431699999999999</v>
      </c>
      <c r="H2469" s="404">
        <f t="shared" si="1926"/>
        <v>0</v>
      </c>
      <c r="I2469" s="404">
        <f>'F4.2'!AA110</f>
        <v>0</v>
      </c>
      <c r="J2469" s="404">
        <f>'F4.2'!AZ110</f>
        <v>0</v>
      </c>
      <c r="K2469" s="405"/>
      <c r="L2469" s="405"/>
      <c r="M2469" s="404">
        <f t="shared" si="1927"/>
        <v>0</v>
      </c>
      <c r="N2469" s="404">
        <f t="shared" si="1928"/>
        <v>0</v>
      </c>
    </row>
    <row r="2470" spans="1:14" ht="15.75" hidden="1" outlineLevel="1">
      <c r="A2470" s="53">
        <f t="shared" ref="A2470:E2470" si="1967">A2077</f>
        <v>22</v>
      </c>
      <c r="B2470" s="235" t="str">
        <f t="shared" si="1967"/>
        <v>Chemical lab building</v>
      </c>
      <c r="C2470" s="185" t="str">
        <f t="shared" si="1967"/>
        <v>Add Cap (As per 296 of 2019)</v>
      </c>
      <c r="D2470" s="183" t="str">
        <f t="shared" si="1967"/>
        <v>-</v>
      </c>
      <c r="E2470" s="59">
        <f t="shared" si="1967"/>
        <v>1.5</v>
      </c>
      <c r="F2470" s="404">
        <f t="shared" si="1924"/>
        <v>0</v>
      </c>
      <c r="G2470" s="404">
        <f t="shared" si="1925"/>
        <v>0</v>
      </c>
      <c r="H2470" s="404">
        <f t="shared" si="1926"/>
        <v>0</v>
      </c>
      <c r="I2470" s="404">
        <f>'F4.2'!AA111</f>
        <v>0</v>
      </c>
      <c r="J2470" s="404">
        <f>'F4.2'!AZ111</f>
        <v>0</v>
      </c>
      <c r="K2470" s="405"/>
      <c r="L2470" s="405"/>
      <c r="M2470" s="404">
        <f t="shared" si="1927"/>
        <v>0</v>
      </c>
      <c r="N2470" s="404">
        <f t="shared" si="1928"/>
        <v>0</v>
      </c>
    </row>
    <row r="2471" spans="1:14" ht="15.75" hidden="1" outlineLevel="1">
      <c r="A2471" s="53">
        <f t="shared" ref="A2471:E2471" si="1968">A2078</f>
        <v>23</v>
      </c>
      <c r="B2471" s="235" t="str">
        <f t="shared" si="1968"/>
        <v>Chemical store</v>
      </c>
      <c r="C2471" s="185" t="str">
        <f t="shared" si="1968"/>
        <v>Add Cap (As per 296 of 2019)</v>
      </c>
      <c r="D2471" s="183" t="str">
        <f t="shared" si="1968"/>
        <v>-</v>
      </c>
      <c r="E2471" s="59">
        <f t="shared" si="1968"/>
        <v>2.5</v>
      </c>
      <c r="F2471" s="404">
        <f t="shared" si="1924"/>
        <v>0</v>
      </c>
      <c r="G2471" s="404">
        <f t="shared" si="1925"/>
        <v>0</v>
      </c>
      <c r="H2471" s="404">
        <f t="shared" si="1926"/>
        <v>0</v>
      </c>
      <c r="I2471" s="404">
        <f>'F4.2'!AA112</f>
        <v>0</v>
      </c>
      <c r="J2471" s="404">
        <f>'F4.2'!AZ112</f>
        <v>0</v>
      </c>
      <c r="K2471" s="405"/>
      <c r="L2471" s="405"/>
      <c r="M2471" s="404">
        <f t="shared" si="1927"/>
        <v>0</v>
      </c>
      <c r="N2471" s="404">
        <f t="shared" si="1928"/>
        <v>0</v>
      </c>
    </row>
    <row r="2472" spans="1:14" hidden="1" outlineLevel="1">
      <c r="A2472" s="53">
        <f t="shared" ref="A2472:E2472" si="1969">A2079</f>
        <v>24</v>
      </c>
      <c r="B2472" s="245" t="str">
        <f t="shared" si="1969"/>
        <v xml:space="preserve"> Lawn development around NDCT.</v>
      </c>
      <c r="C2472" s="185" t="str">
        <f t="shared" si="1969"/>
        <v>Add Cap (As per 296 of 2019)</v>
      </c>
      <c r="D2472" s="188" t="str">
        <f t="shared" si="1969"/>
        <v>-</v>
      </c>
      <c r="E2472" s="60">
        <f t="shared" si="1969"/>
        <v>0.75</v>
      </c>
      <c r="F2472" s="404">
        <f t="shared" si="1924"/>
        <v>0</v>
      </c>
      <c r="G2472" s="404">
        <f t="shared" si="1925"/>
        <v>0</v>
      </c>
      <c r="H2472" s="404">
        <f t="shared" si="1926"/>
        <v>0</v>
      </c>
      <c r="I2472" s="404">
        <f>'F4.2'!AA113</f>
        <v>0</v>
      </c>
      <c r="J2472" s="404">
        <f>'F4.2'!AZ113</f>
        <v>0</v>
      </c>
      <c r="K2472" s="405"/>
      <c r="L2472" s="405"/>
      <c r="M2472" s="404">
        <f t="shared" si="1927"/>
        <v>0</v>
      </c>
      <c r="N2472" s="404">
        <f t="shared" si="1928"/>
        <v>0</v>
      </c>
    </row>
    <row r="2473" spans="1:14" hidden="1" outlineLevel="1">
      <c r="A2473" s="53">
        <f t="shared" ref="A2473:E2473" si="1970">A2080</f>
        <v>25</v>
      </c>
      <c r="B2473" s="246" t="str">
        <f t="shared" si="1970"/>
        <v>Tree plantation &amp; greenery along road side.</v>
      </c>
      <c r="C2473" s="185" t="str">
        <f t="shared" si="1970"/>
        <v>Add Cap (As per 296 of 2019)</v>
      </c>
      <c r="D2473" s="183" t="str">
        <f t="shared" si="1970"/>
        <v>-</v>
      </c>
      <c r="E2473" s="61">
        <f t="shared" si="1970"/>
        <v>0.5</v>
      </c>
      <c r="F2473" s="404">
        <f t="shared" si="1924"/>
        <v>0</v>
      </c>
      <c r="G2473" s="404">
        <f t="shared" si="1925"/>
        <v>0</v>
      </c>
      <c r="H2473" s="404">
        <f t="shared" si="1926"/>
        <v>0</v>
      </c>
      <c r="I2473" s="404">
        <f>'F4.2'!AA114</f>
        <v>0</v>
      </c>
      <c r="J2473" s="404">
        <f>'F4.2'!AZ114</f>
        <v>0</v>
      </c>
      <c r="K2473" s="405"/>
      <c r="L2473" s="405"/>
      <c r="M2473" s="404">
        <f t="shared" si="1927"/>
        <v>0</v>
      </c>
      <c r="N2473" s="404">
        <f t="shared" si="1928"/>
        <v>0</v>
      </c>
    </row>
    <row r="2474" spans="1:14" hidden="1" outlineLevel="1">
      <c r="A2474" s="53">
        <f t="shared" ref="A2474:E2474" si="1971">A2081</f>
        <v>26</v>
      </c>
      <c r="B2474" s="246" t="str">
        <f t="shared" si="1971"/>
        <v>Greenery development in area between  WTP &amp; main plant.</v>
      </c>
      <c r="C2474" s="185" t="str">
        <f t="shared" si="1971"/>
        <v>Add Cap (As per 296 of 2019)</v>
      </c>
      <c r="D2474" s="183" t="str">
        <f t="shared" si="1971"/>
        <v>-</v>
      </c>
      <c r="E2474" s="61">
        <f t="shared" si="1971"/>
        <v>1.25</v>
      </c>
      <c r="F2474" s="404">
        <f t="shared" si="1924"/>
        <v>0</v>
      </c>
      <c r="G2474" s="404">
        <f t="shared" si="1925"/>
        <v>0</v>
      </c>
      <c r="H2474" s="404">
        <f t="shared" si="1926"/>
        <v>0</v>
      </c>
      <c r="I2474" s="404">
        <f>'F4.2'!AA115</f>
        <v>0</v>
      </c>
      <c r="J2474" s="404">
        <f>'F4.2'!AZ115</f>
        <v>0</v>
      </c>
      <c r="K2474" s="405"/>
      <c r="L2474" s="405"/>
      <c r="M2474" s="404">
        <f t="shared" si="1927"/>
        <v>0</v>
      </c>
      <c r="N2474" s="404">
        <f t="shared" si="1928"/>
        <v>0</v>
      </c>
    </row>
    <row r="2475" spans="1:14" ht="15.75" hidden="1" outlineLevel="1">
      <c r="A2475" s="53">
        <f t="shared" ref="A2475:E2475" si="1972">A2082</f>
        <v>27</v>
      </c>
      <c r="B2475" s="238" t="str">
        <f t="shared" si="1972"/>
        <v>Construction of staff rooms &amp; store for CHP maint..</v>
      </c>
      <c r="C2475" s="185" t="str">
        <f t="shared" si="1972"/>
        <v>Add Cap (As per 296 of 2019)</v>
      </c>
      <c r="D2475" s="183" t="str">
        <f t="shared" si="1972"/>
        <v>-</v>
      </c>
      <c r="E2475" s="229">
        <f t="shared" si="1972"/>
        <v>1</v>
      </c>
      <c r="F2475" s="404">
        <f t="shared" si="1924"/>
        <v>0.90702717499999985</v>
      </c>
      <c r="G2475" s="404">
        <f t="shared" si="1925"/>
        <v>0.90702717499999996</v>
      </c>
      <c r="H2475" s="404">
        <f t="shared" si="1926"/>
        <v>0</v>
      </c>
      <c r="I2475" s="404">
        <f>'F4.2'!AA116</f>
        <v>0</v>
      </c>
      <c r="J2475" s="404">
        <f>'F4.2'!AZ116</f>
        <v>0</v>
      </c>
      <c r="K2475" s="405"/>
      <c r="L2475" s="405"/>
      <c r="M2475" s="404">
        <f t="shared" si="1927"/>
        <v>0</v>
      </c>
      <c r="N2475" s="404">
        <f t="shared" si="1928"/>
        <v>0</v>
      </c>
    </row>
    <row r="2476" spans="1:14" ht="15.75" hidden="1" outlineLevel="1">
      <c r="A2476" s="53">
        <f t="shared" ref="A2476:E2476" si="1973">A2083</f>
        <v>28</v>
      </c>
      <c r="B2476" s="235" t="str">
        <f t="shared" si="1973"/>
        <v xml:space="preserve">Dsludg filteration for raw water </v>
      </c>
      <c r="C2476" s="185" t="str">
        <f t="shared" si="1973"/>
        <v>Add Cap (As per 296 of 2019)</v>
      </c>
      <c r="D2476" s="183" t="str">
        <f t="shared" si="1973"/>
        <v>-</v>
      </c>
      <c r="E2476" s="62">
        <f t="shared" si="1973"/>
        <v>17</v>
      </c>
      <c r="F2476" s="404">
        <f t="shared" si="1924"/>
        <v>0</v>
      </c>
      <c r="G2476" s="404">
        <f t="shared" si="1925"/>
        <v>0</v>
      </c>
      <c r="H2476" s="404">
        <f t="shared" si="1926"/>
        <v>0</v>
      </c>
      <c r="I2476" s="404">
        <f>'F4.2'!AA117</f>
        <v>0</v>
      </c>
      <c r="J2476" s="404">
        <f>'F4.2'!AZ117</f>
        <v>0</v>
      </c>
      <c r="K2476" s="405"/>
      <c r="L2476" s="405"/>
      <c r="M2476" s="404">
        <f t="shared" si="1927"/>
        <v>0</v>
      </c>
      <c r="N2476" s="404">
        <f t="shared" si="1928"/>
        <v>0</v>
      </c>
    </row>
    <row r="2477" spans="1:14" ht="15.75" hidden="1" outlineLevel="1">
      <c r="A2477" s="53">
        <f t="shared" ref="A2477:E2477" si="1974">A2084</f>
        <v>29</v>
      </c>
      <c r="B2477" s="247" t="str">
        <f t="shared" si="1974"/>
        <v>PLC/UPS system  upgradation</v>
      </c>
      <c r="C2477" s="185" t="str">
        <f t="shared" si="1974"/>
        <v>Add Cap (As per 296 of 2019)</v>
      </c>
      <c r="D2477" s="188" t="str">
        <f t="shared" si="1974"/>
        <v>-</v>
      </c>
      <c r="E2477" s="63">
        <f t="shared" si="1974"/>
        <v>0.5</v>
      </c>
      <c r="F2477" s="404">
        <f t="shared" si="1924"/>
        <v>0.40149499999999999</v>
      </c>
      <c r="G2477" s="404">
        <f t="shared" si="1925"/>
        <v>0.40149499999999999</v>
      </c>
      <c r="H2477" s="404">
        <f t="shared" si="1926"/>
        <v>0</v>
      </c>
      <c r="I2477" s="404">
        <f>'F4.2'!AA118</f>
        <v>0</v>
      </c>
      <c r="J2477" s="404">
        <f>'F4.2'!AZ118</f>
        <v>0</v>
      </c>
      <c r="K2477" s="405"/>
      <c r="L2477" s="405"/>
      <c r="M2477" s="404">
        <f t="shared" si="1927"/>
        <v>0</v>
      </c>
      <c r="N2477" s="404">
        <f t="shared" si="1928"/>
        <v>0</v>
      </c>
    </row>
    <row r="2478" spans="1:14" hidden="1" outlineLevel="1">
      <c r="A2478" s="81">
        <f t="shared" ref="A2478:E2478" si="1975">A2085</f>
        <v>0</v>
      </c>
      <c r="B2478" s="24" t="str">
        <f t="shared" si="1975"/>
        <v>DPR Schemes</v>
      </c>
      <c r="C2478" s="181">
        <f t="shared" si="1975"/>
        <v>0</v>
      </c>
      <c r="D2478" s="183" t="str">
        <f t="shared" si="1975"/>
        <v>-</v>
      </c>
      <c r="E2478" s="78">
        <f t="shared" si="1975"/>
        <v>0</v>
      </c>
      <c r="F2478" s="404">
        <f t="shared" si="1924"/>
        <v>0</v>
      </c>
      <c r="G2478" s="404">
        <f t="shared" si="1925"/>
        <v>0</v>
      </c>
      <c r="H2478" s="404">
        <f t="shared" si="1926"/>
        <v>0</v>
      </c>
      <c r="I2478" s="404">
        <f>'F4.2'!AA119</f>
        <v>0</v>
      </c>
      <c r="J2478" s="404">
        <f>'F4.2'!AZ119</f>
        <v>0</v>
      </c>
      <c r="K2478" s="405"/>
      <c r="L2478" s="405"/>
      <c r="M2478" s="404">
        <f t="shared" si="1927"/>
        <v>0</v>
      </c>
      <c r="N2478" s="404">
        <f t="shared" si="1928"/>
        <v>0</v>
      </c>
    </row>
    <row r="2479" spans="1:14" hidden="1" outlineLevel="1">
      <c r="A2479" s="259">
        <f t="shared" ref="A2479:E2479" si="1976">A2086</f>
        <v>22</v>
      </c>
      <c r="B2479" s="260" t="str">
        <f t="shared" si="1976"/>
        <v>FGD at Parli Unit # 8</v>
      </c>
      <c r="C2479" s="259" t="str">
        <f t="shared" si="1976"/>
        <v>MERC/CAPEX/2021-2022/0284</v>
      </c>
      <c r="D2479" s="262">
        <f t="shared" si="1976"/>
        <v>44739</v>
      </c>
      <c r="E2479" s="263">
        <f t="shared" si="1976"/>
        <v>89.240000000000009</v>
      </c>
      <c r="F2479" s="404">
        <f t="shared" si="1924"/>
        <v>4.0999999999999996</v>
      </c>
      <c r="G2479" s="404">
        <f t="shared" si="1925"/>
        <v>0</v>
      </c>
      <c r="H2479" s="404">
        <f t="shared" si="1926"/>
        <v>4.0999999999999996</v>
      </c>
      <c r="I2479" s="404">
        <f>'F4.2'!AA120</f>
        <v>0</v>
      </c>
      <c r="J2479" s="404">
        <f>'F4.2'!AZ120</f>
        <v>0</v>
      </c>
      <c r="K2479" s="405"/>
      <c r="L2479" s="405"/>
      <c r="M2479" s="404">
        <f t="shared" si="1927"/>
        <v>0</v>
      </c>
      <c r="N2479" s="404">
        <f t="shared" si="1928"/>
        <v>4.0999999999999996</v>
      </c>
    </row>
    <row r="2480" spans="1:14" hidden="1" outlineLevel="1">
      <c r="A2480" s="68">
        <f t="shared" ref="A2480:E2480" si="1977">A2087</f>
        <v>22.1</v>
      </c>
      <c r="B2480" s="22" t="str">
        <f t="shared" si="1977"/>
        <v>FGD at Parli Unit # 8</v>
      </c>
      <c r="C2480" s="53" t="str">
        <f t="shared" si="1977"/>
        <v>MERC/CAPEX/2021-2022/0284</v>
      </c>
      <c r="D2480" s="403">
        <f t="shared" si="1977"/>
        <v>44739</v>
      </c>
      <c r="E2480" s="118">
        <f t="shared" si="1977"/>
        <v>85.2</v>
      </c>
      <c r="F2480" s="404">
        <f t="shared" si="1924"/>
        <v>95.21</v>
      </c>
      <c r="G2480" s="404">
        <f t="shared" si="1925"/>
        <v>108.86</v>
      </c>
      <c r="H2480" s="404">
        <f t="shared" si="1926"/>
        <v>-13.650000000000006</v>
      </c>
      <c r="I2480" s="404">
        <f>'F4.2'!AA121</f>
        <v>0</v>
      </c>
      <c r="J2480" s="404">
        <f>'F4.2'!AZ121</f>
        <v>0</v>
      </c>
      <c r="K2480" s="405"/>
      <c r="L2480" s="405"/>
      <c r="M2480" s="404">
        <f t="shared" si="1927"/>
        <v>0</v>
      </c>
      <c r="N2480" s="404">
        <f t="shared" si="1928"/>
        <v>-13.650000000000006</v>
      </c>
    </row>
    <row r="2481" spans="1:14" hidden="1" outlineLevel="1">
      <c r="A2481" s="192">
        <f t="shared" ref="A2481:E2481" si="1978">A2088</f>
        <v>0</v>
      </c>
      <c r="B2481" s="253" t="str">
        <f t="shared" si="1978"/>
        <v>IDC</v>
      </c>
      <c r="C2481" s="53" t="str">
        <f t="shared" si="1978"/>
        <v>MERC/CAPEX/2021-2022/0284</v>
      </c>
      <c r="D2481" s="403">
        <f t="shared" si="1978"/>
        <v>44739</v>
      </c>
      <c r="E2481" s="118">
        <f t="shared" si="1978"/>
        <v>4.04</v>
      </c>
      <c r="F2481" s="404">
        <f t="shared" si="1924"/>
        <v>4.04</v>
      </c>
      <c r="G2481" s="404">
        <f t="shared" si="1925"/>
        <v>0</v>
      </c>
      <c r="H2481" s="404">
        <f t="shared" si="1926"/>
        <v>4.04</v>
      </c>
      <c r="I2481" s="404">
        <f>'F4.2'!AA122</f>
        <v>0</v>
      </c>
      <c r="J2481" s="404">
        <f>'F4.2'!AZ122</f>
        <v>0</v>
      </c>
      <c r="K2481" s="405"/>
      <c r="L2481" s="405"/>
      <c r="M2481" s="404">
        <f t="shared" si="1927"/>
        <v>0</v>
      </c>
      <c r="N2481" s="404">
        <f t="shared" si="1928"/>
        <v>4.04</v>
      </c>
    </row>
    <row r="2482" spans="1:14" ht="31.5" hidden="1" outlineLevel="1">
      <c r="A2482" s="271" t="str">
        <f t="shared" ref="A2482:E2482" si="1979">A2089</f>
        <v>HO
DPR 16</v>
      </c>
      <c r="B2482" s="272" t="str">
        <f t="shared" si="1979"/>
        <v>Construction of new Administrative Building for Mahagenco at Vidyut Bhawan, Katol Road, Nagpur</v>
      </c>
      <c r="C2482" s="259" t="str">
        <f t="shared" si="1979"/>
        <v>MERC/CAPEX/2021-2022/MSPGCL/063</v>
      </c>
      <c r="D2482" s="262">
        <f t="shared" si="1979"/>
        <v>44604</v>
      </c>
      <c r="E2482" s="263">
        <f t="shared" si="1979"/>
        <v>57</v>
      </c>
      <c r="F2482" s="404">
        <f t="shared" si="1924"/>
        <v>0</v>
      </c>
      <c r="G2482" s="404">
        <f t="shared" si="1925"/>
        <v>0</v>
      </c>
      <c r="H2482" s="404">
        <f t="shared" si="1926"/>
        <v>0</v>
      </c>
      <c r="I2482" s="404">
        <f>'F4.2'!AA123</f>
        <v>0</v>
      </c>
      <c r="J2482" s="404">
        <f>'F4.2'!AZ123</f>
        <v>0</v>
      </c>
      <c r="K2482" s="405"/>
      <c r="L2482" s="405"/>
      <c r="M2482" s="404">
        <f t="shared" si="1927"/>
        <v>0</v>
      </c>
      <c r="N2482" s="404">
        <f t="shared" si="1928"/>
        <v>0</v>
      </c>
    </row>
    <row r="2483" spans="1:14" ht="47.25" hidden="1" outlineLevel="1">
      <c r="A2483" s="286" t="str">
        <f t="shared" ref="A2483:E2483" si="1980">A2090</f>
        <v>HO
DPR 16.1</v>
      </c>
      <c r="B2483" s="287" t="str">
        <f t="shared" si="1980"/>
        <v>Construction of new Administrative Building for Mahagenco at Vidyut Bhawan, Katol Road, Nagpur</v>
      </c>
      <c r="C2483" s="53" t="str">
        <f t="shared" si="1980"/>
        <v>MERC/CAPEX/2021-2022/MSPGCL/063</v>
      </c>
      <c r="D2483" s="403">
        <f t="shared" si="1980"/>
        <v>44604</v>
      </c>
      <c r="E2483" s="118">
        <f t="shared" si="1980"/>
        <v>54.24</v>
      </c>
      <c r="F2483" s="404">
        <f t="shared" si="1924"/>
        <v>0</v>
      </c>
      <c r="G2483" s="404">
        <f t="shared" si="1925"/>
        <v>0</v>
      </c>
      <c r="H2483" s="404">
        <f t="shared" si="1926"/>
        <v>0</v>
      </c>
      <c r="I2483" s="404">
        <f>'F4.2'!AA124</f>
        <v>0</v>
      </c>
      <c r="J2483" s="404">
        <f>'F4.2'!AZ124</f>
        <v>0</v>
      </c>
      <c r="K2483" s="405"/>
      <c r="L2483" s="405"/>
      <c r="M2483" s="404">
        <f t="shared" si="1927"/>
        <v>0</v>
      </c>
      <c r="N2483" s="404">
        <f t="shared" si="1928"/>
        <v>0</v>
      </c>
    </row>
    <row r="2484" spans="1:14" ht="30" hidden="1" outlineLevel="1">
      <c r="A2484" s="288">
        <f t="shared" ref="A2484:E2484" si="1981">A2091</f>
        <v>0</v>
      </c>
      <c r="B2484" s="287" t="str">
        <f t="shared" si="1981"/>
        <v>IDC</v>
      </c>
      <c r="C2484" s="53" t="str">
        <f t="shared" si="1981"/>
        <v>MERC/CAPEX/2021-2022/MSPGCL/063</v>
      </c>
      <c r="D2484" s="403">
        <f t="shared" si="1981"/>
        <v>44604</v>
      </c>
      <c r="E2484" s="118">
        <f t="shared" si="1981"/>
        <v>2.76</v>
      </c>
      <c r="F2484" s="404">
        <f t="shared" si="1924"/>
        <v>0</v>
      </c>
      <c r="G2484" s="404">
        <f t="shared" si="1925"/>
        <v>0</v>
      </c>
      <c r="H2484" s="404">
        <f t="shared" si="1926"/>
        <v>0</v>
      </c>
      <c r="I2484" s="404">
        <f>'F4.2'!AA125</f>
        <v>0</v>
      </c>
      <c r="J2484" s="404">
        <f>'F4.2'!AZ125</f>
        <v>0</v>
      </c>
      <c r="K2484" s="405"/>
      <c r="L2484" s="405"/>
      <c r="M2484" s="404">
        <f t="shared" si="1927"/>
        <v>0</v>
      </c>
      <c r="N2484" s="404">
        <f t="shared" si="1928"/>
        <v>0</v>
      </c>
    </row>
    <row r="2485" spans="1:14" ht="31.5" hidden="1" outlineLevel="1">
      <c r="A2485" s="271" t="str">
        <f t="shared" ref="A2485:E2485" si="1982">A2092</f>
        <v>HO
DPR 17</v>
      </c>
      <c r="B2485" s="272" t="str">
        <f t="shared" si="1982"/>
        <v>Centralized Monitoring Solution</v>
      </c>
      <c r="C2485" s="259" t="str">
        <f t="shared" si="1982"/>
        <v>MERC/CAPEX/MSPGCL/2023-24/0576</v>
      </c>
      <c r="D2485" s="262">
        <f t="shared" si="1982"/>
        <v>45232</v>
      </c>
      <c r="E2485" s="263">
        <f t="shared" si="1982"/>
        <v>69.308999999999997</v>
      </c>
      <c r="F2485" s="404">
        <f t="shared" si="1924"/>
        <v>0</v>
      </c>
      <c r="G2485" s="404">
        <f t="shared" si="1925"/>
        <v>0</v>
      </c>
      <c r="H2485" s="404">
        <f t="shared" si="1926"/>
        <v>0</v>
      </c>
      <c r="I2485" s="404">
        <f>'F4.2'!AA126</f>
        <v>0</v>
      </c>
      <c r="J2485" s="404">
        <f>'F4.2'!AZ126</f>
        <v>0</v>
      </c>
      <c r="K2485" s="405"/>
      <c r="L2485" s="405"/>
      <c r="M2485" s="404">
        <f t="shared" si="1927"/>
        <v>0</v>
      </c>
      <c r="N2485" s="404">
        <f t="shared" si="1928"/>
        <v>0</v>
      </c>
    </row>
    <row r="2486" spans="1:14" ht="47.25" hidden="1" outlineLevel="1">
      <c r="A2486" s="286" t="str">
        <f t="shared" ref="A2486:E2486" si="1983">A2093</f>
        <v>HO
DPR 17.1</v>
      </c>
      <c r="B2486" s="287" t="str">
        <f t="shared" si="1983"/>
        <v>Centralized Monitoring Solution</v>
      </c>
      <c r="C2486" s="53" t="str">
        <f t="shared" si="1983"/>
        <v>MERC/CAPEX/MSPGCL/2023-24/0576</v>
      </c>
      <c r="D2486" s="403">
        <f t="shared" si="1983"/>
        <v>45232</v>
      </c>
      <c r="E2486" s="118">
        <f t="shared" si="1983"/>
        <v>66.009</v>
      </c>
      <c r="F2486" s="404">
        <f t="shared" si="1924"/>
        <v>2.23</v>
      </c>
      <c r="G2486" s="404">
        <f t="shared" si="1925"/>
        <v>2.23</v>
      </c>
      <c r="H2486" s="404">
        <f t="shared" si="1926"/>
        <v>0</v>
      </c>
      <c r="I2486" s="404">
        <f>'F4.2'!AA127</f>
        <v>0</v>
      </c>
      <c r="J2486" s="404">
        <f>'F4.2'!AZ127</f>
        <v>0</v>
      </c>
      <c r="K2486" s="405"/>
      <c r="L2486" s="405"/>
      <c r="M2486" s="404">
        <f t="shared" si="1927"/>
        <v>0</v>
      </c>
      <c r="N2486" s="404">
        <f t="shared" si="1928"/>
        <v>0</v>
      </c>
    </row>
    <row r="2487" spans="1:14" ht="15.75" hidden="1" outlineLevel="1">
      <c r="A2487" s="288">
        <f t="shared" ref="A2487:E2487" si="1984">A2094</f>
        <v>0</v>
      </c>
      <c r="B2487" s="287" t="str">
        <f t="shared" si="1984"/>
        <v>IDC</v>
      </c>
      <c r="C2487" s="53" t="str">
        <f t="shared" si="1984"/>
        <v>MERC/CAPEX/MSPGCL/2023-24/0576</v>
      </c>
      <c r="D2487" s="403">
        <f t="shared" si="1984"/>
        <v>45232</v>
      </c>
      <c r="E2487" s="118">
        <f t="shared" si="1984"/>
        <v>3.3</v>
      </c>
      <c r="F2487" s="404">
        <f t="shared" si="1924"/>
        <v>0</v>
      </c>
      <c r="G2487" s="404">
        <f t="shared" si="1925"/>
        <v>0</v>
      </c>
      <c r="H2487" s="404">
        <f t="shared" si="1926"/>
        <v>0</v>
      </c>
      <c r="I2487" s="404">
        <f>'F4.2'!AA128</f>
        <v>0</v>
      </c>
      <c r="J2487" s="404">
        <f>'F4.2'!AZ128</f>
        <v>0</v>
      </c>
      <c r="K2487" s="405"/>
      <c r="L2487" s="405"/>
      <c r="M2487" s="404">
        <f t="shared" si="1927"/>
        <v>0</v>
      </c>
      <c r="N2487" s="404">
        <f t="shared" si="1928"/>
        <v>0</v>
      </c>
    </row>
    <row r="2488" spans="1:14" hidden="1" outlineLevel="1">
      <c r="A2488" s="119">
        <f t="shared" ref="A2488:E2488" si="1985">A2095</f>
        <v>0</v>
      </c>
      <c r="B2488" s="24" t="str">
        <f t="shared" si="1985"/>
        <v>(ii) Yet to be submitted to MERC</v>
      </c>
      <c r="C2488" s="53">
        <f t="shared" si="1985"/>
        <v>0</v>
      </c>
      <c r="D2488" s="403" t="str">
        <f t="shared" si="1985"/>
        <v>-</v>
      </c>
      <c r="E2488" s="118">
        <f t="shared" si="1985"/>
        <v>0</v>
      </c>
      <c r="F2488" s="404">
        <f t="shared" si="1924"/>
        <v>0</v>
      </c>
      <c r="G2488" s="404">
        <f t="shared" si="1925"/>
        <v>0</v>
      </c>
      <c r="H2488" s="404">
        <f t="shared" si="1926"/>
        <v>0</v>
      </c>
      <c r="I2488" s="404">
        <f>'F4.2'!AA129</f>
        <v>0</v>
      </c>
      <c r="J2488" s="404">
        <f>'F4.2'!AZ129</f>
        <v>0</v>
      </c>
      <c r="K2488" s="405"/>
      <c r="L2488" s="405"/>
      <c r="M2488" s="404">
        <f t="shared" si="1927"/>
        <v>0</v>
      </c>
      <c r="N2488" s="404">
        <f t="shared" si="1928"/>
        <v>0</v>
      </c>
    </row>
    <row r="2489" spans="1:14" ht="47.25" hidden="1" outlineLevel="1">
      <c r="A2489" s="271">
        <f t="shared" ref="A2489:E2489" si="1986">A2096</f>
        <v>1</v>
      </c>
      <c r="B2489" s="272" t="str">
        <f t="shared" si="1986"/>
        <v xml:space="preserve">Detailed Project Report on  Boiler plant performance improvement and availability improvement schemes at Boiler Maintenance 1x250MW Unit-8 TPS Parli-V </v>
      </c>
      <c r="C2489" s="259" t="str">
        <f t="shared" si="1986"/>
        <v>Yet to be approved</v>
      </c>
      <c r="D2489" s="262" t="str">
        <f t="shared" si="1986"/>
        <v>-</v>
      </c>
      <c r="E2489" s="263">
        <f t="shared" si="1986"/>
        <v>0</v>
      </c>
      <c r="F2489" s="404">
        <f t="shared" si="1924"/>
        <v>0</v>
      </c>
      <c r="G2489" s="404">
        <f t="shared" si="1925"/>
        <v>0</v>
      </c>
      <c r="H2489" s="404">
        <f t="shared" si="1926"/>
        <v>0</v>
      </c>
      <c r="I2489" s="404">
        <f>'F4.2'!AA130</f>
        <v>0</v>
      </c>
      <c r="J2489" s="404">
        <f>'F4.2'!AZ130</f>
        <v>0</v>
      </c>
      <c r="K2489" s="405"/>
      <c r="L2489" s="405"/>
      <c r="M2489" s="404">
        <f t="shared" si="1927"/>
        <v>0</v>
      </c>
      <c r="N2489" s="404">
        <f t="shared" si="1928"/>
        <v>0</v>
      </c>
    </row>
    <row r="2490" spans="1:14" ht="30" hidden="1" outlineLevel="1">
      <c r="A2490" s="18">
        <f t="shared" ref="A2490:E2490" si="1987">A2097</f>
        <v>1.1000000000000001</v>
      </c>
      <c r="B2490" s="372" t="str">
        <f t="shared" si="1987"/>
        <v>Procurement &amp; Replacement of Complete Economizer Upper &amp; Lower Bank Coil Assemblies at Unit-8, NPTPS Parli-V</v>
      </c>
      <c r="C2490" s="53" t="str">
        <f t="shared" si="1987"/>
        <v>Yet to be approved</v>
      </c>
      <c r="D2490" s="403" t="str">
        <f t="shared" si="1987"/>
        <v>-</v>
      </c>
      <c r="E2490" s="118">
        <f t="shared" si="1987"/>
        <v>0</v>
      </c>
      <c r="F2490" s="404">
        <f t="shared" si="1924"/>
        <v>5.68</v>
      </c>
      <c r="G2490" s="404">
        <f t="shared" si="1925"/>
        <v>5.68</v>
      </c>
      <c r="H2490" s="404">
        <f t="shared" si="1926"/>
        <v>0</v>
      </c>
      <c r="I2490" s="404">
        <f>'F4.2'!AA131</f>
        <v>0</v>
      </c>
      <c r="J2490" s="404">
        <f>'F4.2'!AZ131</f>
        <v>0</v>
      </c>
      <c r="K2490" s="405"/>
      <c r="L2490" s="405"/>
      <c r="M2490" s="404">
        <f t="shared" si="1927"/>
        <v>0</v>
      </c>
      <c r="N2490" s="404">
        <f t="shared" si="1928"/>
        <v>0</v>
      </c>
    </row>
    <row r="2491" spans="1:14" ht="30" hidden="1" outlineLevel="1">
      <c r="A2491" s="18">
        <f t="shared" ref="A2491:E2491" si="1988">A2098</f>
        <v>1.2</v>
      </c>
      <c r="B2491" s="372" t="str">
        <f t="shared" si="1988"/>
        <v>Procurement &amp; Replacement of Two complete set of APH Baskets at 250 MW Unit-8, Parli TPS.</v>
      </c>
      <c r="C2491" s="53" t="str">
        <f t="shared" si="1988"/>
        <v>Yet to be approved</v>
      </c>
      <c r="D2491" s="403" t="str">
        <f t="shared" si="1988"/>
        <v>-</v>
      </c>
      <c r="E2491" s="118">
        <f t="shared" si="1988"/>
        <v>0</v>
      </c>
      <c r="F2491" s="404">
        <f t="shared" si="1924"/>
        <v>4.5</v>
      </c>
      <c r="G2491" s="404">
        <f t="shared" si="1925"/>
        <v>4.5</v>
      </c>
      <c r="H2491" s="404">
        <f t="shared" si="1926"/>
        <v>0</v>
      </c>
      <c r="I2491" s="404">
        <f>'F4.2'!AA132</f>
        <v>0</v>
      </c>
      <c r="J2491" s="404">
        <f>'F4.2'!AZ132</f>
        <v>0</v>
      </c>
      <c r="K2491" s="405"/>
      <c r="L2491" s="405"/>
      <c r="M2491" s="404">
        <f t="shared" si="1927"/>
        <v>0</v>
      </c>
      <c r="N2491" s="404">
        <f t="shared" si="1928"/>
        <v>0</v>
      </c>
    </row>
    <row r="2492" spans="1:14" ht="45" hidden="1" outlineLevel="1">
      <c r="A2492" s="18">
        <f t="shared" ref="A2492:E2492" si="1989">A2099</f>
        <v>1.3</v>
      </c>
      <c r="B2492" s="372" t="str">
        <f t="shared" si="1989"/>
        <v>Procurement &amp; replacement of  PA Fan PAF 17/11.8-2 and FD Fan FAF 17/9.5-1 Complete Blade set required at BM U-8 NPTPS Parli-V.</v>
      </c>
      <c r="C2492" s="53" t="str">
        <f t="shared" si="1989"/>
        <v>Yet to be approved</v>
      </c>
      <c r="D2492" s="403" t="str">
        <f t="shared" si="1989"/>
        <v>-</v>
      </c>
      <c r="E2492" s="118">
        <f t="shared" si="1989"/>
        <v>0</v>
      </c>
      <c r="F2492" s="404">
        <f t="shared" si="1924"/>
        <v>5.45</v>
      </c>
      <c r="G2492" s="404">
        <f t="shared" si="1925"/>
        <v>5.45</v>
      </c>
      <c r="H2492" s="404">
        <f t="shared" si="1926"/>
        <v>0</v>
      </c>
      <c r="I2492" s="404">
        <f>'F4.2'!AA133</f>
        <v>0</v>
      </c>
      <c r="J2492" s="404">
        <f>'F4.2'!AZ133</f>
        <v>0</v>
      </c>
      <c r="K2492" s="405"/>
      <c r="L2492" s="405"/>
      <c r="M2492" s="404">
        <f t="shared" si="1927"/>
        <v>0</v>
      </c>
      <c r="N2492" s="404">
        <f t="shared" si="1928"/>
        <v>0</v>
      </c>
    </row>
    <row r="2493" spans="1:14" ht="30" hidden="1" outlineLevel="1">
      <c r="A2493" s="18">
        <f t="shared" ref="A2493:E2493" si="1990">A2100</f>
        <v>1.4</v>
      </c>
      <c r="B2493" s="372" t="str">
        <f t="shared" si="1990"/>
        <v>Procurement &amp; Replacement of  Coal Mill Gear Box Type KMP 280 at 250 MW Unit-8, Parli TPS.</v>
      </c>
      <c r="C2493" s="53" t="str">
        <f t="shared" si="1990"/>
        <v>Yet to be approved</v>
      </c>
      <c r="D2493" s="403" t="str">
        <f t="shared" si="1990"/>
        <v>-</v>
      </c>
      <c r="E2493" s="118">
        <f t="shared" si="1990"/>
        <v>0</v>
      </c>
      <c r="F2493" s="404">
        <f t="shared" si="1924"/>
        <v>7.43</v>
      </c>
      <c r="G2493" s="404">
        <f t="shared" si="1925"/>
        <v>7.43</v>
      </c>
      <c r="H2493" s="404">
        <f t="shared" si="1926"/>
        <v>0</v>
      </c>
      <c r="I2493" s="404">
        <f>'F4.2'!AA134</f>
        <v>0</v>
      </c>
      <c r="J2493" s="404">
        <f>'F4.2'!AZ134</f>
        <v>0</v>
      </c>
      <c r="K2493" s="405"/>
      <c r="L2493" s="405"/>
      <c r="M2493" s="404">
        <f t="shared" si="1927"/>
        <v>0</v>
      </c>
      <c r="N2493" s="404">
        <f t="shared" si="1928"/>
        <v>0</v>
      </c>
    </row>
    <row r="2494" spans="1:14" ht="30" hidden="1" outlineLevel="1">
      <c r="A2494" s="18">
        <f t="shared" ref="A2494:E2494" si="1991">A2101</f>
        <v>1.5</v>
      </c>
      <c r="B2494" s="372" t="str">
        <f t="shared" si="1991"/>
        <v>Procurement &amp; replacement of Bowl &amp; Bowl Hub Assembly of Coal Mill XRP-903 required at BM U-8 NPTPS Parli-V.</v>
      </c>
      <c r="C2494" s="53" t="str">
        <f t="shared" si="1991"/>
        <v>Yet to be approved</v>
      </c>
      <c r="D2494" s="403" t="str">
        <f t="shared" si="1991"/>
        <v>-</v>
      </c>
      <c r="E2494" s="118">
        <f t="shared" si="1991"/>
        <v>0</v>
      </c>
      <c r="F2494" s="404">
        <f t="shared" si="1924"/>
        <v>3.1</v>
      </c>
      <c r="G2494" s="404">
        <f t="shared" si="1925"/>
        <v>3.1</v>
      </c>
      <c r="H2494" s="404">
        <f t="shared" si="1926"/>
        <v>0</v>
      </c>
      <c r="I2494" s="404">
        <f>'F4.2'!AA135</f>
        <v>0</v>
      </c>
      <c r="J2494" s="404">
        <f>'F4.2'!AZ135</f>
        <v>0</v>
      </c>
      <c r="K2494" s="405"/>
      <c r="L2494" s="405"/>
      <c r="M2494" s="404">
        <f t="shared" ref="M2494" si="1992">SUM(J2494:L2494)</f>
        <v>0</v>
      </c>
      <c r="N2494" s="404">
        <f t="shared" si="1928"/>
        <v>0</v>
      </c>
    </row>
    <row r="2495" spans="1:14" ht="30" hidden="1" outlineLevel="1">
      <c r="A2495" s="18">
        <f t="shared" ref="A2495:E2495" si="1993">A2102</f>
        <v>1.6</v>
      </c>
      <c r="B2495" s="372" t="str">
        <f t="shared" si="1993"/>
        <v>Procurement of Complete Journal Assembly without Grinding roll for Coal Mill XRP-903  required at BM U-8 NPTPS Parli-V</v>
      </c>
      <c r="C2495" s="53" t="str">
        <f t="shared" si="1993"/>
        <v>Yet to be approved</v>
      </c>
      <c r="D2495" s="403" t="str">
        <f t="shared" si="1993"/>
        <v>-</v>
      </c>
      <c r="E2495" s="118">
        <f t="shared" si="1993"/>
        <v>0</v>
      </c>
      <c r="F2495" s="404">
        <f t="shared" si="1924"/>
        <v>1.29</v>
      </c>
      <c r="G2495" s="404">
        <f t="shared" si="1925"/>
        <v>1.29</v>
      </c>
      <c r="H2495" s="404">
        <f t="shared" si="1926"/>
        <v>0</v>
      </c>
      <c r="I2495" s="404">
        <f>'F4.2'!AA136</f>
        <v>0</v>
      </c>
      <c r="J2495" s="404">
        <f>'F4.2'!AZ136</f>
        <v>0</v>
      </c>
      <c r="K2495" s="405"/>
      <c r="L2495" s="405"/>
      <c r="M2495" s="404">
        <f t="shared" ref="M2495:M2559" si="1994">SUM(J2495:L2495)</f>
        <v>0</v>
      </c>
      <c r="N2495" s="404">
        <f t="shared" si="1928"/>
        <v>0</v>
      </c>
    </row>
    <row r="2496" spans="1:14" ht="30" hidden="1" outlineLevel="1">
      <c r="A2496" s="18">
        <f t="shared" ref="A2496:E2496" si="1995">A2103</f>
        <v>1.7</v>
      </c>
      <c r="B2496" s="372" t="str">
        <f t="shared" si="1995"/>
        <v>Procurement of  Hydraulic Adjustment Device for FD Fan FAF 17/9.5-1 at BM U-8 NPTPS Parli-V.</v>
      </c>
      <c r="C2496" s="53" t="str">
        <f t="shared" si="1995"/>
        <v>Yet to be approved</v>
      </c>
      <c r="D2496" s="403" t="str">
        <f t="shared" si="1995"/>
        <v>-</v>
      </c>
      <c r="E2496" s="118">
        <f t="shared" si="1995"/>
        <v>0</v>
      </c>
      <c r="F2496" s="404">
        <f t="shared" si="1924"/>
        <v>1.4</v>
      </c>
      <c r="G2496" s="404">
        <f t="shared" si="1925"/>
        <v>1.4</v>
      </c>
      <c r="H2496" s="404">
        <f t="shared" si="1926"/>
        <v>0</v>
      </c>
      <c r="I2496" s="404">
        <f>'F4.2'!AA137</f>
        <v>0</v>
      </c>
      <c r="J2496" s="404">
        <f>'F4.2'!AZ137</f>
        <v>0</v>
      </c>
      <c r="K2496" s="405"/>
      <c r="L2496" s="405"/>
      <c r="M2496" s="404">
        <f t="shared" si="1994"/>
        <v>0</v>
      </c>
      <c r="N2496" s="404">
        <f t="shared" si="1928"/>
        <v>0</v>
      </c>
    </row>
    <row r="2497" spans="1:14" hidden="1" outlineLevel="1">
      <c r="A2497" s="18">
        <f t="shared" ref="A2497:E2497" si="1996">A2104</f>
        <v>1.8</v>
      </c>
      <c r="B2497" s="372" t="str">
        <f t="shared" si="1996"/>
        <v>SWAS upgradation at U#8</v>
      </c>
      <c r="C2497" s="53" t="str">
        <f t="shared" si="1996"/>
        <v>Yet to be approved</v>
      </c>
      <c r="D2497" s="403" t="str">
        <f t="shared" si="1996"/>
        <v>-</v>
      </c>
      <c r="E2497" s="118">
        <f t="shared" si="1996"/>
        <v>0</v>
      </c>
      <c r="F2497" s="404">
        <f t="shared" ref="F2497:F2560" si="1997">F2104+I2104</f>
        <v>4.8</v>
      </c>
      <c r="G2497" s="404">
        <f t="shared" ref="G2497:G2560" si="1998">G2104+M2104</f>
        <v>4.8</v>
      </c>
      <c r="H2497" s="404">
        <f t="shared" ref="H2497:H2561" si="1999">F2497-G2497</f>
        <v>0</v>
      </c>
      <c r="I2497" s="404">
        <f>'F4.2'!AA138</f>
        <v>0</v>
      </c>
      <c r="J2497" s="404">
        <f>'F4.2'!AZ138</f>
        <v>0</v>
      </c>
      <c r="K2497" s="405"/>
      <c r="L2497" s="405"/>
      <c r="M2497" s="404">
        <f t="shared" si="1994"/>
        <v>0</v>
      </c>
      <c r="N2497" s="404">
        <f t="shared" ref="N2497:N2561" si="2000">H2497+I2497-M2497</f>
        <v>0</v>
      </c>
    </row>
    <row r="2498" spans="1:14" ht="21" hidden="1" outlineLevel="1">
      <c r="A2498" s="410">
        <f t="shared" ref="A2498:E2498" si="2001">A2105</f>
        <v>0</v>
      </c>
      <c r="B2498" s="411" t="str">
        <f t="shared" si="2001"/>
        <v>(ii) Yet to be submitted to MERC</v>
      </c>
      <c r="C2498" s="53">
        <f t="shared" si="2001"/>
        <v>0</v>
      </c>
      <c r="D2498" s="403" t="str">
        <f t="shared" si="2001"/>
        <v>-</v>
      </c>
      <c r="E2498" s="118">
        <f t="shared" si="2001"/>
        <v>0</v>
      </c>
      <c r="F2498" s="404">
        <f t="shared" si="1997"/>
        <v>0</v>
      </c>
      <c r="G2498" s="404">
        <f t="shared" si="1998"/>
        <v>0</v>
      </c>
      <c r="H2498" s="404">
        <f t="shared" si="1999"/>
        <v>0</v>
      </c>
      <c r="I2498" s="404">
        <f>'F4.2'!AA139</f>
        <v>0</v>
      </c>
      <c r="J2498" s="404">
        <f>'F4.2'!AZ139</f>
        <v>0</v>
      </c>
      <c r="K2498" s="405"/>
      <c r="L2498" s="405"/>
      <c r="M2498" s="404">
        <f t="shared" si="1994"/>
        <v>0</v>
      </c>
      <c r="N2498" s="404">
        <f t="shared" si="2000"/>
        <v>0</v>
      </c>
    </row>
    <row r="2499" spans="1:14" ht="94.5" hidden="1" outlineLevel="1">
      <c r="A2499" s="271">
        <f t="shared" ref="A2499:E2499" si="2002">A2106</f>
        <v>2</v>
      </c>
      <c r="B2499" s="272" t="str">
        <f t="shared" si="2002"/>
        <v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v>
      </c>
      <c r="C2499" s="53" t="str">
        <f t="shared" si="2002"/>
        <v>Yet to be approved</v>
      </c>
      <c r="D2499" s="403" t="str">
        <f t="shared" si="2002"/>
        <v>-</v>
      </c>
      <c r="E2499" s="118">
        <f t="shared" si="2002"/>
        <v>0</v>
      </c>
      <c r="F2499" s="404">
        <f t="shared" si="1997"/>
        <v>0</v>
      </c>
      <c r="G2499" s="404">
        <f t="shared" si="1998"/>
        <v>0</v>
      </c>
      <c r="H2499" s="404">
        <f t="shared" si="1999"/>
        <v>0</v>
      </c>
      <c r="I2499" s="404">
        <f>'F4.2'!AA140</f>
        <v>0</v>
      </c>
      <c r="J2499" s="404">
        <f>'F4.2'!AZ140</f>
        <v>0</v>
      </c>
      <c r="K2499" s="405"/>
      <c r="L2499" s="405"/>
      <c r="M2499" s="404">
        <f t="shared" si="1994"/>
        <v>0</v>
      </c>
      <c r="N2499" s="404">
        <f t="shared" si="2000"/>
        <v>0</v>
      </c>
    </row>
    <row r="2500" spans="1:14" ht="30" hidden="1" outlineLevel="1">
      <c r="A2500" s="18">
        <f t="shared" ref="A2500:E2500" si="2003">A2107</f>
        <v>2.1</v>
      </c>
      <c r="B2500" s="372" t="str">
        <f t="shared" si="2003"/>
        <v>Procurement &amp; Replacement of Complete Platen super heater coils  Coil Assemblies at Unit-8, TPS Parli-V</v>
      </c>
      <c r="C2500" s="53" t="str">
        <f t="shared" si="2003"/>
        <v>Yet to be approved</v>
      </c>
      <c r="D2500" s="403" t="str">
        <f t="shared" si="2003"/>
        <v>-</v>
      </c>
      <c r="E2500" s="118">
        <f t="shared" si="2003"/>
        <v>0</v>
      </c>
      <c r="F2500" s="404">
        <f t="shared" si="1997"/>
        <v>12</v>
      </c>
      <c r="G2500" s="404">
        <f t="shared" si="1998"/>
        <v>12</v>
      </c>
      <c r="H2500" s="404">
        <f t="shared" si="1999"/>
        <v>0</v>
      </c>
      <c r="I2500" s="404">
        <f>'F4.2'!AA141</f>
        <v>0</v>
      </c>
      <c r="J2500" s="404">
        <f>'F4.2'!AZ141</f>
        <v>0</v>
      </c>
      <c r="K2500" s="405"/>
      <c r="L2500" s="405"/>
      <c r="M2500" s="404">
        <f t="shared" si="1994"/>
        <v>0</v>
      </c>
      <c r="N2500" s="404">
        <f t="shared" si="2000"/>
        <v>0</v>
      </c>
    </row>
    <row r="2501" spans="1:14" ht="30" hidden="1" outlineLevel="1">
      <c r="A2501" s="18">
        <f t="shared" ref="A2501:E2501" si="2004">A2108</f>
        <v>2.2000000000000002</v>
      </c>
      <c r="B2501" s="372" t="str">
        <f t="shared" si="2004"/>
        <v>Procurement &amp; Replacement of Complete LTSH upper &amp; lower bank Coil Assemblies at Unit-8, TPS Parli-V</v>
      </c>
      <c r="C2501" s="53" t="str">
        <f t="shared" si="2004"/>
        <v>Yet to be approved</v>
      </c>
      <c r="D2501" s="403" t="str">
        <f t="shared" si="2004"/>
        <v>-</v>
      </c>
      <c r="E2501" s="118">
        <f t="shared" si="2004"/>
        <v>0</v>
      </c>
      <c r="F2501" s="404">
        <f t="shared" si="1997"/>
        <v>9.35</v>
      </c>
      <c r="G2501" s="404">
        <f t="shared" si="1998"/>
        <v>9.35</v>
      </c>
      <c r="H2501" s="404">
        <f t="shared" si="1999"/>
        <v>0</v>
      </c>
      <c r="I2501" s="404">
        <f>'F4.2'!AA142</f>
        <v>0</v>
      </c>
      <c r="J2501" s="404">
        <f>'F4.2'!AZ142</f>
        <v>0</v>
      </c>
      <c r="K2501" s="405"/>
      <c r="L2501" s="405"/>
      <c r="M2501" s="404">
        <f t="shared" si="1994"/>
        <v>0</v>
      </c>
      <c r="N2501" s="404">
        <f t="shared" si="2000"/>
        <v>0</v>
      </c>
    </row>
    <row r="2502" spans="1:14" ht="30" hidden="1" outlineLevel="1">
      <c r="A2502" s="18">
        <f t="shared" ref="A2502:E2502" si="2005">A2109</f>
        <v>2.2999999999999998</v>
      </c>
      <c r="B2502" s="372" t="str">
        <f t="shared" si="2005"/>
        <v xml:space="preserve"> Procurement &amp; Replacement of  Coal Mill Gear Box Type KMP 280 at 250 MW Unit-8, Parli TPS.</v>
      </c>
      <c r="C2502" s="53" t="str">
        <f t="shared" si="2005"/>
        <v>Yet to be approved</v>
      </c>
      <c r="D2502" s="403" t="str">
        <f t="shared" si="2005"/>
        <v>-</v>
      </c>
      <c r="E2502" s="118">
        <f t="shared" si="2005"/>
        <v>0</v>
      </c>
      <c r="F2502" s="404">
        <f t="shared" si="1997"/>
        <v>7.8</v>
      </c>
      <c r="G2502" s="404">
        <f t="shared" si="1998"/>
        <v>7.8</v>
      </c>
      <c r="H2502" s="404">
        <f t="shared" si="1999"/>
        <v>0</v>
      </c>
      <c r="I2502" s="404">
        <f>'F4.2'!AA143</f>
        <v>0</v>
      </c>
      <c r="J2502" s="404">
        <f>'F4.2'!AZ143</f>
        <v>0</v>
      </c>
      <c r="K2502" s="405"/>
      <c r="L2502" s="405"/>
      <c r="M2502" s="404">
        <f t="shared" si="1994"/>
        <v>0</v>
      </c>
      <c r="N2502" s="404">
        <f t="shared" si="2000"/>
        <v>0</v>
      </c>
    </row>
    <row r="2503" spans="1:14" ht="63" hidden="1" outlineLevel="1">
      <c r="A2503" s="271">
        <f t="shared" ref="A2503:E2503" si="2006">A2110</f>
        <v>3</v>
      </c>
      <c r="B2503" s="272" t="str">
        <f t="shared" si="2006"/>
        <v xml:space="preserve"> Procurement &amp; Replacement of Two complete set of APH Baskets at 250 MW Unit-8, Parli TPS Procurement &amp; replacement of PA &amp; FD fan rotar hub assembly at Unit-8 TPS Parli-V</v>
      </c>
      <c r="C2503" s="53" t="str">
        <f t="shared" si="2006"/>
        <v>Yet to be approved</v>
      </c>
      <c r="D2503" s="403" t="str">
        <f t="shared" si="2006"/>
        <v>-</v>
      </c>
      <c r="E2503" s="118">
        <f t="shared" si="2006"/>
        <v>0</v>
      </c>
      <c r="F2503" s="404">
        <f t="shared" si="1997"/>
        <v>0</v>
      </c>
      <c r="G2503" s="404">
        <f t="shared" si="1998"/>
        <v>0</v>
      </c>
      <c r="H2503" s="404">
        <f t="shared" si="1999"/>
        <v>0</v>
      </c>
      <c r="I2503" s="404">
        <f>'F4.2'!AA144</f>
        <v>0</v>
      </c>
      <c r="J2503" s="404">
        <f>'F4.2'!AZ144</f>
        <v>0</v>
      </c>
      <c r="K2503" s="405"/>
      <c r="L2503" s="405"/>
      <c r="M2503" s="404">
        <f t="shared" si="1994"/>
        <v>0</v>
      </c>
      <c r="N2503" s="404">
        <f t="shared" si="2000"/>
        <v>0</v>
      </c>
    </row>
    <row r="2504" spans="1:14" ht="30" hidden="1" outlineLevel="1">
      <c r="A2504" s="18">
        <f t="shared" ref="A2504:E2504" si="2007">A2111</f>
        <v>3.1</v>
      </c>
      <c r="B2504" s="372" t="str">
        <f t="shared" si="2007"/>
        <v xml:space="preserve"> Procurement &amp; Replacement of Two complete set of APH Baskets at 250 MW Unit-8, Parli TPS.</v>
      </c>
      <c r="C2504" s="53" t="str">
        <f t="shared" si="2007"/>
        <v>Yet to be approved</v>
      </c>
      <c r="D2504" s="403" t="str">
        <f t="shared" si="2007"/>
        <v>-</v>
      </c>
      <c r="E2504" s="118">
        <f t="shared" si="2007"/>
        <v>0</v>
      </c>
      <c r="F2504" s="404">
        <f t="shared" si="1997"/>
        <v>0</v>
      </c>
      <c r="G2504" s="404">
        <f t="shared" si="1998"/>
        <v>0</v>
      </c>
      <c r="H2504" s="404">
        <f t="shared" si="1999"/>
        <v>0</v>
      </c>
      <c r="I2504" s="404">
        <f>'F4.2'!AA145</f>
        <v>0</v>
      </c>
      <c r="J2504" s="404">
        <f>'F4.2'!AZ145</f>
        <v>0</v>
      </c>
      <c r="K2504" s="405"/>
      <c r="L2504" s="405"/>
      <c r="M2504" s="404">
        <f t="shared" si="1994"/>
        <v>0</v>
      </c>
      <c r="N2504" s="404">
        <f t="shared" si="2000"/>
        <v>0</v>
      </c>
    </row>
    <row r="2505" spans="1:14" ht="30" hidden="1" outlineLevel="1">
      <c r="A2505" s="18">
        <f t="shared" ref="A2505:E2505" si="2008">A2112</f>
        <v>3.2</v>
      </c>
      <c r="B2505" s="372" t="str">
        <f t="shared" si="2008"/>
        <v>Procurement &amp; replacement of PA &amp; FD fan rotar hub assembly at Unit-8 TPS Parli-V</v>
      </c>
      <c r="C2505" s="53" t="str">
        <f t="shared" si="2008"/>
        <v>Yet to be approved</v>
      </c>
      <c r="D2505" s="403" t="str">
        <f t="shared" si="2008"/>
        <v>-</v>
      </c>
      <c r="E2505" s="118">
        <f t="shared" si="2008"/>
        <v>0</v>
      </c>
      <c r="F2505" s="404">
        <f t="shared" si="1997"/>
        <v>10</v>
      </c>
      <c r="G2505" s="404">
        <f t="shared" si="1998"/>
        <v>10</v>
      </c>
      <c r="H2505" s="404">
        <f t="shared" si="1999"/>
        <v>0</v>
      </c>
      <c r="I2505" s="404">
        <f>'F4.2'!AA146</f>
        <v>0</v>
      </c>
      <c r="J2505" s="404">
        <f>'F4.2'!AZ146</f>
        <v>0</v>
      </c>
      <c r="K2505" s="405"/>
      <c r="L2505" s="405"/>
      <c r="M2505" s="404">
        <f t="shared" si="1994"/>
        <v>0</v>
      </c>
      <c r="N2505" s="404">
        <f t="shared" si="2000"/>
        <v>0</v>
      </c>
    </row>
    <row r="2506" spans="1:14" ht="31.5" hidden="1" outlineLevel="1">
      <c r="A2506" s="271">
        <f t="shared" ref="A2506:E2506" si="2009">A2113</f>
        <v>4</v>
      </c>
      <c r="B2506" s="272" t="str">
        <f t="shared" si="2009"/>
        <v xml:space="preserve">DPR on Refurbishment of TG Governing system at Unit-8, PTPS, Parli V. </v>
      </c>
      <c r="C2506" s="53" t="str">
        <f t="shared" si="2009"/>
        <v>Yet to be approved</v>
      </c>
      <c r="D2506" s="403" t="str">
        <f t="shared" si="2009"/>
        <v>-</v>
      </c>
      <c r="E2506" s="118">
        <f t="shared" si="2009"/>
        <v>0</v>
      </c>
      <c r="F2506" s="404">
        <f t="shared" si="1997"/>
        <v>0</v>
      </c>
      <c r="G2506" s="404">
        <f t="shared" si="1998"/>
        <v>0</v>
      </c>
      <c r="H2506" s="404">
        <f t="shared" si="1999"/>
        <v>0</v>
      </c>
      <c r="I2506" s="404">
        <f>'F4.2'!AA147</f>
        <v>0</v>
      </c>
      <c r="J2506" s="404">
        <f>'F4.2'!AZ147</f>
        <v>0</v>
      </c>
      <c r="K2506" s="405"/>
      <c r="L2506" s="405"/>
      <c r="M2506" s="404">
        <f t="shared" si="1994"/>
        <v>0</v>
      </c>
      <c r="N2506" s="404">
        <f t="shared" si="2000"/>
        <v>0</v>
      </c>
    </row>
    <row r="2507" spans="1:14" hidden="1" outlineLevel="1">
      <c r="A2507" s="18">
        <f t="shared" ref="A2507:E2507" si="2010">A2114</f>
        <v>4.0999999999999996</v>
      </c>
      <c r="B2507" s="372" t="str">
        <f t="shared" si="2010"/>
        <v xml:space="preserve">Refurbishment of TG Governing system at Unit-8, PTPS, Parli V. </v>
      </c>
      <c r="C2507" s="53" t="str">
        <f t="shared" si="2010"/>
        <v>Yet to be approved</v>
      </c>
      <c r="D2507" s="403" t="str">
        <f t="shared" si="2010"/>
        <v>-</v>
      </c>
      <c r="E2507" s="118">
        <f t="shared" si="2010"/>
        <v>0</v>
      </c>
      <c r="F2507" s="404">
        <f t="shared" si="1997"/>
        <v>25</v>
      </c>
      <c r="G2507" s="404">
        <f t="shared" si="1998"/>
        <v>25</v>
      </c>
      <c r="H2507" s="404">
        <f t="shared" si="1999"/>
        <v>0</v>
      </c>
      <c r="I2507" s="404">
        <f>'F4.2'!AA148</f>
        <v>0</v>
      </c>
      <c r="J2507" s="404">
        <f>'F4.2'!AZ148</f>
        <v>0</v>
      </c>
      <c r="K2507" s="405"/>
      <c r="L2507" s="405"/>
      <c r="M2507" s="404">
        <f t="shared" si="1994"/>
        <v>0</v>
      </c>
      <c r="N2507" s="404">
        <f t="shared" si="2000"/>
        <v>0</v>
      </c>
    </row>
    <row r="2508" spans="1:14" ht="31.5" hidden="1" outlineLevel="1">
      <c r="A2508" s="271">
        <f t="shared" ref="A2508:E2508" si="2011">A2115</f>
        <v>5</v>
      </c>
      <c r="B2508" s="272" t="str">
        <f t="shared" si="2011"/>
        <v>DPR on Performance improvement of Natural Draft Cooling Tower (NDCT) at Unit-8, PTPS, Parli V.</v>
      </c>
      <c r="C2508" s="53" t="str">
        <f t="shared" si="2011"/>
        <v>Yet to be approved</v>
      </c>
      <c r="D2508" s="403" t="str">
        <f t="shared" si="2011"/>
        <v>-</v>
      </c>
      <c r="E2508" s="118">
        <f t="shared" si="2011"/>
        <v>0</v>
      </c>
      <c r="F2508" s="404">
        <f t="shared" si="1997"/>
        <v>0</v>
      </c>
      <c r="G2508" s="404">
        <f t="shared" si="1998"/>
        <v>0</v>
      </c>
      <c r="H2508" s="404">
        <f t="shared" si="1999"/>
        <v>0</v>
      </c>
      <c r="I2508" s="404">
        <f>'F4.2'!AA149</f>
        <v>0</v>
      </c>
      <c r="J2508" s="404">
        <f>'F4.2'!AZ149</f>
        <v>0</v>
      </c>
      <c r="K2508" s="405"/>
      <c r="L2508" s="405"/>
      <c r="M2508" s="404">
        <f t="shared" si="1994"/>
        <v>0</v>
      </c>
      <c r="N2508" s="404">
        <f t="shared" si="2000"/>
        <v>0</v>
      </c>
    </row>
    <row r="2509" spans="1:14" ht="60" hidden="1" outlineLevel="1">
      <c r="A2509" s="18">
        <f t="shared" ref="A2509:E2509" si="2012">A2116</f>
        <v>5.0999999999999996</v>
      </c>
      <c r="B2509" s="372" t="str">
        <f t="shared" si="2012"/>
        <v>Performance improvement of Natural Draft Cooling Tower (NDCT) by replacement of PVC fills, AC cement pipes, strengthening of Hot water distribution system, replacement of beams, columns, support structures, etc. at Unit-8, PTPS, Parli V.</v>
      </c>
      <c r="C2509" s="53" t="str">
        <f t="shared" si="2012"/>
        <v>Yet to be approved</v>
      </c>
      <c r="D2509" s="403" t="str">
        <f t="shared" si="2012"/>
        <v>-</v>
      </c>
      <c r="E2509" s="118">
        <f t="shared" si="2012"/>
        <v>0</v>
      </c>
      <c r="F2509" s="404">
        <f t="shared" si="1997"/>
        <v>25</v>
      </c>
      <c r="G2509" s="404">
        <f t="shared" si="1998"/>
        <v>25</v>
      </c>
      <c r="H2509" s="404">
        <f t="shared" si="1999"/>
        <v>0</v>
      </c>
      <c r="I2509" s="404">
        <f>'F4.2'!AA150</f>
        <v>0</v>
      </c>
      <c r="J2509" s="404">
        <f>'F4.2'!AZ150</f>
        <v>0</v>
      </c>
      <c r="K2509" s="405"/>
      <c r="L2509" s="405"/>
      <c r="M2509" s="404">
        <f t="shared" si="1994"/>
        <v>0</v>
      </c>
      <c r="N2509" s="404">
        <f t="shared" si="2000"/>
        <v>0</v>
      </c>
    </row>
    <row r="2510" spans="1:14" ht="31.5" hidden="1" outlineLevel="1">
      <c r="A2510" s="271">
        <f t="shared" ref="A2510:E2510" si="2013">A2117</f>
        <v>6</v>
      </c>
      <c r="B2510" s="272" t="str">
        <f t="shared" si="2013"/>
        <v xml:space="preserve">DPR on Procurement of  ACW &amp; CW pump along with mandatory spares at Unit-8, PTPS, Parli V. </v>
      </c>
      <c r="C2510" s="53" t="str">
        <f t="shared" si="2013"/>
        <v>Yet to be approved</v>
      </c>
      <c r="D2510" s="403" t="str">
        <f t="shared" si="2013"/>
        <v>-</v>
      </c>
      <c r="E2510" s="118">
        <f t="shared" si="2013"/>
        <v>0</v>
      </c>
      <c r="F2510" s="404">
        <f t="shared" si="1997"/>
        <v>0</v>
      </c>
      <c r="G2510" s="404">
        <f t="shared" si="1998"/>
        <v>0</v>
      </c>
      <c r="H2510" s="404">
        <f t="shared" si="1999"/>
        <v>0</v>
      </c>
      <c r="I2510" s="404">
        <f>'F4.2'!AA151</f>
        <v>0</v>
      </c>
      <c r="J2510" s="404">
        <f>'F4.2'!AZ151</f>
        <v>0</v>
      </c>
      <c r="K2510" s="405"/>
      <c r="L2510" s="405"/>
      <c r="M2510" s="404">
        <f t="shared" si="1994"/>
        <v>0</v>
      </c>
      <c r="N2510" s="404">
        <f t="shared" si="2000"/>
        <v>0</v>
      </c>
    </row>
    <row r="2511" spans="1:14" ht="30" hidden="1" outlineLevel="1">
      <c r="A2511" s="18">
        <f t="shared" ref="A2511:E2511" si="2014">A2118</f>
        <v>6.1</v>
      </c>
      <c r="B2511" s="372" t="str">
        <f t="shared" si="2014"/>
        <v xml:space="preserve">DPR on Procurement of  ACW &amp; CW pump along with mandatory spares at Unit-8, PTPS, Parli V. </v>
      </c>
      <c r="C2511" s="53" t="str">
        <f t="shared" si="2014"/>
        <v>Yet to be approved</v>
      </c>
      <c r="D2511" s="403" t="str">
        <f t="shared" si="2014"/>
        <v>-</v>
      </c>
      <c r="E2511" s="118">
        <f t="shared" si="2014"/>
        <v>0</v>
      </c>
      <c r="F2511" s="404">
        <f t="shared" si="1997"/>
        <v>35</v>
      </c>
      <c r="G2511" s="404">
        <f t="shared" si="1998"/>
        <v>35</v>
      </c>
      <c r="H2511" s="404">
        <f t="shared" si="1999"/>
        <v>0</v>
      </c>
      <c r="I2511" s="404">
        <f>'F4.2'!AA152</f>
        <v>0</v>
      </c>
      <c r="J2511" s="404">
        <f>'F4.2'!AZ152</f>
        <v>0</v>
      </c>
      <c r="K2511" s="405"/>
      <c r="L2511" s="405"/>
      <c r="M2511" s="404">
        <f t="shared" si="1994"/>
        <v>0</v>
      </c>
      <c r="N2511" s="404">
        <f t="shared" si="2000"/>
        <v>0</v>
      </c>
    </row>
    <row r="2512" spans="1:14" ht="63" hidden="1" outlineLevel="1">
      <c r="A2512" s="271">
        <f t="shared" ref="A2512:E2512" si="2015">A2119</f>
        <v>7</v>
      </c>
      <c r="B2512" s="272" t="str">
        <f t="shared" si="2015"/>
        <v xml:space="preserve">DPR on Procurement of  CEP pump and BFP Booster pump along with mandatory spares at Unit-8, PTPS, Parli V and Procurement of Energy Efficient Cartridges of Boiler Feed Pump at Unit-8, PTPS, Parli V. </v>
      </c>
      <c r="C2512" s="53" t="str">
        <f t="shared" si="2015"/>
        <v>Yet to be approved</v>
      </c>
      <c r="D2512" s="403" t="str">
        <f t="shared" si="2015"/>
        <v>-</v>
      </c>
      <c r="E2512" s="118">
        <f t="shared" si="2015"/>
        <v>0</v>
      </c>
      <c r="F2512" s="404">
        <f t="shared" si="1997"/>
        <v>0</v>
      </c>
      <c r="G2512" s="404">
        <f t="shared" si="1998"/>
        <v>0</v>
      </c>
      <c r="H2512" s="404">
        <f t="shared" si="1999"/>
        <v>0</v>
      </c>
      <c r="I2512" s="404">
        <f>'F4.2'!AA153</f>
        <v>0</v>
      </c>
      <c r="J2512" s="404">
        <f>'F4.2'!AZ153</f>
        <v>0</v>
      </c>
      <c r="K2512" s="405"/>
      <c r="L2512" s="405"/>
      <c r="M2512" s="404">
        <f t="shared" si="1994"/>
        <v>0</v>
      </c>
      <c r="N2512" s="404">
        <f t="shared" si="2000"/>
        <v>0</v>
      </c>
    </row>
    <row r="2513" spans="1:14" ht="30" hidden="1" outlineLevel="1">
      <c r="A2513" s="18">
        <f t="shared" ref="A2513:E2513" si="2016">A2120</f>
        <v>7.1</v>
      </c>
      <c r="B2513" s="372" t="str">
        <f t="shared" si="2016"/>
        <v xml:space="preserve">Procurement of  CEP pump and BFP Booster pump along with mandatory spares at Unit-8, PTPS, Parli </v>
      </c>
      <c r="C2513" s="53" t="str">
        <f t="shared" si="2016"/>
        <v>Yet to be approved</v>
      </c>
      <c r="D2513" s="403" t="str">
        <f t="shared" si="2016"/>
        <v>-</v>
      </c>
      <c r="E2513" s="118">
        <f t="shared" si="2016"/>
        <v>0</v>
      </c>
      <c r="F2513" s="404">
        <f t="shared" si="1997"/>
        <v>30</v>
      </c>
      <c r="G2513" s="404">
        <f t="shared" si="1998"/>
        <v>30</v>
      </c>
      <c r="H2513" s="404">
        <f t="shared" si="1999"/>
        <v>0</v>
      </c>
      <c r="I2513" s="404">
        <f>'F4.2'!AA154</f>
        <v>0</v>
      </c>
      <c r="J2513" s="404">
        <f>'F4.2'!AZ154</f>
        <v>0</v>
      </c>
      <c r="K2513" s="405"/>
      <c r="L2513" s="405"/>
      <c r="M2513" s="404">
        <f t="shared" si="1994"/>
        <v>0</v>
      </c>
      <c r="N2513" s="404">
        <f t="shared" si="2000"/>
        <v>0</v>
      </c>
    </row>
    <row r="2514" spans="1:14" ht="30" hidden="1" outlineLevel="1">
      <c r="A2514" s="18">
        <f t="shared" ref="A2514:E2514" si="2017">A2121</f>
        <v>7.2</v>
      </c>
      <c r="B2514" s="372" t="str">
        <f t="shared" si="2017"/>
        <v xml:space="preserve">Procurement of Energy Efficient Cartridges of Boiler Feed Pump at Unit-8, PTPS, Parli V. </v>
      </c>
      <c r="C2514" s="53" t="str">
        <f t="shared" si="2017"/>
        <v>Yet to be approved</v>
      </c>
      <c r="D2514" s="403" t="str">
        <f t="shared" si="2017"/>
        <v>-</v>
      </c>
      <c r="E2514" s="118">
        <f t="shared" si="2017"/>
        <v>0</v>
      </c>
      <c r="F2514" s="404">
        <f t="shared" si="1997"/>
        <v>10</v>
      </c>
      <c r="G2514" s="404">
        <f t="shared" si="1998"/>
        <v>10</v>
      </c>
      <c r="H2514" s="404">
        <f t="shared" si="1999"/>
        <v>0</v>
      </c>
      <c r="I2514" s="404">
        <f>'F4.2'!AA155</f>
        <v>0</v>
      </c>
      <c r="J2514" s="404">
        <f>'F4.2'!AZ155</f>
        <v>0</v>
      </c>
      <c r="K2514" s="405"/>
      <c r="L2514" s="405"/>
      <c r="M2514" s="404">
        <f t="shared" si="1994"/>
        <v>0</v>
      </c>
      <c r="N2514" s="404">
        <f t="shared" si="2000"/>
        <v>0</v>
      </c>
    </row>
    <row r="2515" spans="1:14" ht="31.5" hidden="1" outlineLevel="1">
      <c r="A2515" s="271">
        <f t="shared" ref="A2515:E2515" si="2018">A2122</f>
        <v>8</v>
      </c>
      <c r="B2515" s="272" t="str">
        <f t="shared" si="2018"/>
        <v>DPR on Procurement of turbine blades of HP, IP &amp; LP rotor in Unit-8, PTPS, Parli V.</v>
      </c>
      <c r="C2515" s="53" t="str">
        <f t="shared" si="2018"/>
        <v>Yet to be approved</v>
      </c>
      <c r="D2515" s="403" t="str">
        <f t="shared" si="2018"/>
        <v>-</v>
      </c>
      <c r="E2515" s="118">
        <f t="shared" si="2018"/>
        <v>0</v>
      </c>
      <c r="F2515" s="404">
        <f t="shared" si="1997"/>
        <v>0</v>
      </c>
      <c r="G2515" s="404">
        <f t="shared" si="1998"/>
        <v>0</v>
      </c>
      <c r="H2515" s="404">
        <f t="shared" si="1999"/>
        <v>0</v>
      </c>
      <c r="I2515" s="404">
        <f>'F4.2'!AA156</f>
        <v>0</v>
      </c>
      <c r="J2515" s="404">
        <f>'F4.2'!AZ156</f>
        <v>0</v>
      </c>
      <c r="K2515" s="405"/>
      <c r="L2515" s="405"/>
      <c r="M2515" s="404">
        <f t="shared" si="1994"/>
        <v>0</v>
      </c>
      <c r="N2515" s="404">
        <f t="shared" si="2000"/>
        <v>0</v>
      </c>
    </row>
    <row r="2516" spans="1:14" ht="30" hidden="1" outlineLevel="1">
      <c r="A2516" s="18">
        <f t="shared" ref="A2516:E2516" si="2019">A2123</f>
        <v>8.1</v>
      </c>
      <c r="B2516" s="372" t="str">
        <f t="shared" si="2019"/>
        <v>DPR on Procurement of turbine blades of HP, IP &amp; LP rotor in Unit-8, PTPS, Parli V.</v>
      </c>
      <c r="C2516" s="53" t="str">
        <f t="shared" si="2019"/>
        <v>Yet to be approved</v>
      </c>
      <c r="D2516" s="403" t="str">
        <f t="shared" si="2019"/>
        <v>-</v>
      </c>
      <c r="E2516" s="118">
        <f t="shared" si="2019"/>
        <v>0</v>
      </c>
      <c r="F2516" s="404">
        <f t="shared" si="1997"/>
        <v>35</v>
      </c>
      <c r="G2516" s="404">
        <f t="shared" si="1998"/>
        <v>35</v>
      </c>
      <c r="H2516" s="404">
        <f t="shared" si="1999"/>
        <v>0</v>
      </c>
      <c r="I2516" s="404">
        <f>'F4.2'!AA157</f>
        <v>0</v>
      </c>
      <c r="J2516" s="404">
        <f>'F4.2'!AZ157</f>
        <v>0</v>
      </c>
      <c r="K2516" s="405"/>
      <c r="L2516" s="405"/>
      <c r="M2516" s="404">
        <f t="shared" si="1994"/>
        <v>0</v>
      </c>
      <c r="N2516" s="404">
        <f t="shared" si="2000"/>
        <v>0</v>
      </c>
    </row>
    <row r="2517" spans="1:14" ht="47.25" hidden="1" outlineLevel="1">
      <c r="A2517" s="271">
        <f t="shared" ref="A2517:E2517" si="2020">A2124</f>
        <v>9</v>
      </c>
      <c r="B2517" s="272" t="str">
        <f t="shared" si="2020"/>
        <v xml:space="preserve">DPR on Repair &amp; Reconditioning of Water treatment plant at Unit-8, PTPS, Parli V and Performance improvement of centralised AC plant at Unit-8, PTPS, Parli V. </v>
      </c>
      <c r="C2517" s="53" t="str">
        <f t="shared" si="2020"/>
        <v>Yet to be approved</v>
      </c>
      <c r="D2517" s="403" t="str">
        <f t="shared" si="2020"/>
        <v>-</v>
      </c>
      <c r="E2517" s="118">
        <f t="shared" si="2020"/>
        <v>0</v>
      </c>
      <c r="F2517" s="404">
        <f t="shared" si="1997"/>
        <v>0</v>
      </c>
      <c r="G2517" s="404">
        <f t="shared" si="1998"/>
        <v>0</v>
      </c>
      <c r="H2517" s="404">
        <f t="shared" si="1999"/>
        <v>0</v>
      </c>
      <c r="I2517" s="404">
        <f>'F4.2'!AA158</f>
        <v>0</v>
      </c>
      <c r="J2517" s="404">
        <f>'F4.2'!AZ158</f>
        <v>0</v>
      </c>
      <c r="K2517" s="405"/>
      <c r="L2517" s="405"/>
      <c r="M2517" s="404">
        <f t="shared" si="1994"/>
        <v>0</v>
      </c>
      <c r="N2517" s="404">
        <f t="shared" si="2000"/>
        <v>0</v>
      </c>
    </row>
    <row r="2518" spans="1:14" ht="30" hidden="1" outlineLevel="1">
      <c r="A2518" s="18">
        <f t="shared" ref="A2518:E2518" si="2021">A2125</f>
        <v>9.1</v>
      </c>
      <c r="B2518" s="372" t="str">
        <f t="shared" si="2021"/>
        <v>Reconditioning of Acid and Alkali Unloading and storage system at Unit-8, PTPS, Parli V.</v>
      </c>
      <c r="C2518" s="53" t="str">
        <f t="shared" si="2021"/>
        <v>Yet to be approved</v>
      </c>
      <c r="D2518" s="403" t="str">
        <f t="shared" si="2021"/>
        <v>-</v>
      </c>
      <c r="E2518" s="118">
        <f t="shared" si="2021"/>
        <v>0</v>
      </c>
      <c r="F2518" s="404">
        <f t="shared" si="1997"/>
        <v>10</v>
      </c>
      <c r="G2518" s="404">
        <f t="shared" si="1998"/>
        <v>10</v>
      </c>
      <c r="H2518" s="404">
        <f t="shared" si="1999"/>
        <v>0</v>
      </c>
      <c r="I2518" s="404">
        <f>'F4.2'!AA159</f>
        <v>0</v>
      </c>
      <c r="J2518" s="404">
        <f>'F4.2'!AZ159</f>
        <v>0</v>
      </c>
      <c r="K2518" s="405"/>
      <c r="L2518" s="405"/>
      <c r="M2518" s="404">
        <f t="shared" si="1994"/>
        <v>0</v>
      </c>
      <c r="N2518" s="404">
        <f t="shared" si="2000"/>
        <v>0</v>
      </c>
    </row>
    <row r="2519" spans="1:14" ht="30" hidden="1" outlineLevel="1">
      <c r="A2519" s="18">
        <f t="shared" ref="A2519:E2519" si="2022">A2126</f>
        <v>9.1999999999999993</v>
      </c>
      <c r="B2519" s="372" t="str">
        <f t="shared" si="2022"/>
        <v>Reconditioning &amp; repairing of WTP DM Plant regeneration system at Unit-8, PTPS, Parli V.</v>
      </c>
      <c r="C2519" s="53" t="str">
        <f t="shared" si="2022"/>
        <v>Yet to be approved</v>
      </c>
      <c r="D2519" s="403" t="str">
        <f t="shared" si="2022"/>
        <v>-</v>
      </c>
      <c r="E2519" s="118">
        <f t="shared" si="2022"/>
        <v>0</v>
      </c>
      <c r="F2519" s="404">
        <f t="shared" si="1997"/>
        <v>20</v>
      </c>
      <c r="G2519" s="404">
        <f t="shared" si="1998"/>
        <v>20</v>
      </c>
      <c r="H2519" s="404">
        <f t="shared" si="1999"/>
        <v>0</v>
      </c>
      <c r="I2519" s="404">
        <f>'F4.2'!AA160</f>
        <v>0</v>
      </c>
      <c r="J2519" s="404">
        <f>'F4.2'!AZ160</f>
        <v>0</v>
      </c>
      <c r="K2519" s="405"/>
      <c r="L2519" s="405"/>
      <c r="M2519" s="404">
        <f t="shared" si="1994"/>
        <v>0</v>
      </c>
      <c r="N2519" s="404">
        <f t="shared" si="2000"/>
        <v>0</v>
      </c>
    </row>
    <row r="2520" spans="1:14" ht="45" hidden="1" outlineLevel="1">
      <c r="A2520" s="18">
        <f t="shared" ref="A2520:E2520" si="2023">A2127</f>
        <v>9.3000000000000007</v>
      </c>
      <c r="B2520" s="372" t="str">
        <f t="shared" si="2023"/>
        <v xml:space="preserve"> Performance improvement of centralised AC plant by reconditioning of cooling tower, various pumps, heat exchangers, etc. at Unit-8, PTPS, Parli V. </v>
      </c>
      <c r="C2520" s="53" t="str">
        <f t="shared" si="2023"/>
        <v>Yet to be approved</v>
      </c>
      <c r="D2520" s="403" t="str">
        <f t="shared" si="2023"/>
        <v>-</v>
      </c>
      <c r="E2520" s="118">
        <f t="shared" si="2023"/>
        <v>0</v>
      </c>
      <c r="F2520" s="404">
        <f t="shared" si="1997"/>
        <v>10</v>
      </c>
      <c r="G2520" s="404">
        <f t="shared" si="1998"/>
        <v>10</v>
      </c>
      <c r="H2520" s="404">
        <f t="shared" si="1999"/>
        <v>0</v>
      </c>
      <c r="I2520" s="404">
        <f>'F4.2'!AA161</f>
        <v>0</v>
      </c>
      <c r="J2520" s="404">
        <f>'F4.2'!AZ161</f>
        <v>0</v>
      </c>
      <c r="K2520" s="405"/>
      <c r="L2520" s="405"/>
      <c r="M2520" s="404">
        <f t="shared" si="1994"/>
        <v>0</v>
      </c>
      <c r="N2520" s="404">
        <f t="shared" si="2000"/>
        <v>0</v>
      </c>
    </row>
    <row r="2521" spans="1:14" ht="47.25" hidden="1" outlineLevel="1">
      <c r="A2521" s="271">
        <f t="shared" ref="A2521:E2521" si="2024">A2128</f>
        <v>10</v>
      </c>
      <c r="B2521" s="272" t="str">
        <f t="shared" si="2024"/>
        <v>DPR on Procurement of Control Fluid (HPCF) pump, Lube Oil pump, Emergency Oil pump, Jacking Oil pump, Seal oil pump at Unit-8, PTPS, Parli V.</v>
      </c>
      <c r="C2521" s="53" t="str">
        <f t="shared" si="2024"/>
        <v>Yet to be approved</v>
      </c>
      <c r="D2521" s="403" t="str">
        <f t="shared" si="2024"/>
        <v>-</v>
      </c>
      <c r="E2521" s="118">
        <f t="shared" si="2024"/>
        <v>0</v>
      </c>
      <c r="F2521" s="404">
        <f t="shared" si="1997"/>
        <v>0</v>
      </c>
      <c r="G2521" s="404">
        <f t="shared" si="1998"/>
        <v>0</v>
      </c>
      <c r="H2521" s="404">
        <f t="shared" si="1999"/>
        <v>0</v>
      </c>
      <c r="I2521" s="404">
        <f>'F4.2'!AA162</f>
        <v>0</v>
      </c>
      <c r="J2521" s="404">
        <f>'F4.2'!AZ162</f>
        <v>0</v>
      </c>
      <c r="K2521" s="405"/>
      <c r="L2521" s="405"/>
      <c r="M2521" s="404">
        <f t="shared" si="1994"/>
        <v>0</v>
      </c>
      <c r="N2521" s="404">
        <f t="shared" si="2000"/>
        <v>0</v>
      </c>
    </row>
    <row r="2522" spans="1:14" ht="45" hidden="1" outlineLevel="1">
      <c r="A2522" s="18">
        <f t="shared" ref="A2522:E2522" si="2025">A2129</f>
        <v>10.1</v>
      </c>
      <c r="B2522" s="372" t="str">
        <f t="shared" si="2025"/>
        <v>DPR on Procurement of Control Fluid (HPCF) pump, Lube Oil pump, Emergency Oil pump, Jacking Oil pump, Seal oil pump at Unit-8, PTPS, Parli V.</v>
      </c>
      <c r="C2522" s="53" t="str">
        <f t="shared" si="2025"/>
        <v>Yet to be approved</v>
      </c>
      <c r="D2522" s="403" t="str">
        <f t="shared" si="2025"/>
        <v>-</v>
      </c>
      <c r="E2522" s="118">
        <f t="shared" si="2025"/>
        <v>0</v>
      </c>
      <c r="F2522" s="404">
        <f t="shared" si="1997"/>
        <v>25</v>
      </c>
      <c r="G2522" s="404">
        <f t="shared" si="1998"/>
        <v>25</v>
      </c>
      <c r="H2522" s="404">
        <f t="shared" si="1999"/>
        <v>0</v>
      </c>
      <c r="I2522" s="404">
        <f>'F4.2'!AA163</f>
        <v>0</v>
      </c>
      <c r="J2522" s="404">
        <f>'F4.2'!AZ163</f>
        <v>0</v>
      </c>
      <c r="K2522" s="405"/>
      <c r="L2522" s="405"/>
      <c r="M2522" s="404">
        <f t="shared" si="1994"/>
        <v>0</v>
      </c>
      <c r="N2522" s="404">
        <f t="shared" si="2000"/>
        <v>0</v>
      </c>
    </row>
    <row r="2523" spans="1:14" ht="47.25" hidden="1" outlineLevel="1">
      <c r="A2523" s="271">
        <f t="shared" ref="A2523:E2523" si="2026">A2130</f>
        <v>11</v>
      </c>
      <c r="B2523" s="272" t="str">
        <f t="shared" si="2026"/>
        <v xml:space="preserve">DPR on Procurement of H2 cooler, BFP coolers, generator exciter cooler, Seal and Lube oil coolers at Unit-8, PTPS, Parli V. </v>
      </c>
      <c r="C2523" s="53" t="str">
        <f t="shared" si="2026"/>
        <v>Yet to be approved</v>
      </c>
      <c r="D2523" s="403" t="str">
        <f t="shared" si="2026"/>
        <v>-</v>
      </c>
      <c r="E2523" s="118">
        <f t="shared" si="2026"/>
        <v>0</v>
      </c>
      <c r="F2523" s="404">
        <f t="shared" si="1997"/>
        <v>0</v>
      </c>
      <c r="G2523" s="404">
        <f t="shared" si="1998"/>
        <v>0</v>
      </c>
      <c r="H2523" s="404">
        <f t="shared" si="1999"/>
        <v>0</v>
      </c>
      <c r="I2523" s="404">
        <f>'F4.2'!AA164</f>
        <v>0</v>
      </c>
      <c r="J2523" s="404">
        <f>'F4.2'!AZ164</f>
        <v>0</v>
      </c>
      <c r="K2523" s="405"/>
      <c r="L2523" s="405"/>
      <c r="M2523" s="404">
        <f t="shared" si="1994"/>
        <v>0</v>
      </c>
      <c r="N2523" s="404">
        <f t="shared" si="2000"/>
        <v>0</v>
      </c>
    </row>
    <row r="2524" spans="1:14" ht="30" hidden="1" outlineLevel="1">
      <c r="A2524" s="18">
        <f t="shared" ref="A2524:E2524" si="2027">A2131</f>
        <v>11.1</v>
      </c>
      <c r="B2524" s="372" t="str">
        <f t="shared" si="2027"/>
        <v xml:space="preserve">DPR on Procurement of H2 cooler, BFP coolers, generator exciter cooler, Seal and Lube oil coolers at Unit-8, PTPS, Parli V. </v>
      </c>
      <c r="C2524" s="53" t="str">
        <f t="shared" si="2027"/>
        <v>Yet to be approved</v>
      </c>
      <c r="D2524" s="403" t="str">
        <f t="shared" si="2027"/>
        <v>-</v>
      </c>
      <c r="E2524" s="118">
        <f t="shared" si="2027"/>
        <v>0</v>
      </c>
      <c r="F2524" s="404">
        <f t="shared" si="1997"/>
        <v>30</v>
      </c>
      <c r="G2524" s="404">
        <f t="shared" si="1998"/>
        <v>30</v>
      </c>
      <c r="H2524" s="404">
        <f t="shared" si="1999"/>
        <v>0</v>
      </c>
      <c r="I2524" s="404">
        <f>'F4.2'!AA165</f>
        <v>0</v>
      </c>
      <c r="J2524" s="404">
        <f>'F4.2'!AZ165</f>
        <v>0</v>
      </c>
      <c r="K2524" s="405"/>
      <c r="L2524" s="405"/>
      <c r="M2524" s="404">
        <f t="shared" si="1994"/>
        <v>0</v>
      </c>
      <c r="N2524" s="404">
        <f t="shared" si="2000"/>
        <v>0</v>
      </c>
    </row>
    <row r="2525" spans="1:14" ht="63" hidden="1" outlineLevel="1">
      <c r="A2525" s="271">
        <f t="shared" ref="A2525:E2525" si="2028">A2132</f>
        <v>12</v>
      </c>
      <c r="B2525" s="272" t="str">
        <f t="shared" si="2028"/>
        <v>Supply, installation &amp; commissioning of 220V 2140AH,24V 830AH &amp; 710AH, 360V 570AH Mains UPS,110V 110AH AHP PLC , 110V , 103 AH DM plant battery set for unit 8 , NPTPS Parli-V &amp; Procurement of HT motors at U#8</v>
      </c>
      <c r="C2525" s="53" t="str">
        <f t="shared" si="2028"/>
        <v>Yet to be approved</v>
      </c>
      <c r="D2525" s="403" t="str">
        <f t="shared" si="2028"/>
        <v>-</v>
      </c>
      <c r="E2525" s="118">
        <f t="shared" si="2028"/>
        <v>0</v>
      </c>
      <c r="F2525" s="404">
        <f t="shared" si="1997"/>
        <v>0</v>
      </c>
      <c r="G2525" s="404">
        <f t="shared" si="1998"/>
        <v>0</v>
      </c>
      <c r="H2525" s="404">
        <f t="shared" si="1999"/>
        <v>0</v>
      </c>
      <c r="I2525" s="404">
        <f>'F4.2'!AA166</f>
        <v>0</v>
      </c>
      <c r="J2525" s="404">
        <f>'F4.2'!AZ166</f>
        <v>0</v>
      </c>
      <c r="K2525" s="405"/>
      <c r="L2525" s="405"/>
      <c r="M2525" s="404">
        <f t="shared" si="1994"/>
        <v>0</v>
      </c>
      <c r="N2525" s="404">
        <f t="shared" si="2000"/>
        <v>0</v>
      </c>
    </row>
    <row r="2526" spans="1:14" ht="45" hidden="1" outlineLevel="1">
      <c r="A2526" s="18">
        <f t="shared" ref="A2526:E2526" si="2029">A2133</f>
        <v>12.1</v>
      </c>
      <c r="B2526" s="372" t="str">
        <f t="shared" si="2029"/>
        <v>Supply, installation &amp; commissioning of 220V 2140AH,24V 830AH &amp; 710AH, 360V 570AH Mains UPS,110V 110AH AHP PLC , 110V , 103 AH DM plant battery set for unit 8 , NPTPS Parli-V</v>
      </c>
      <c r="C2526" s="53" t="str">
        <f t="shared" si="2029"/>
        <v>Yet to be approved</v>
      </c>
      <c r="D2526" s="403" t="str">
        <f t="shared" si="2029"/>
        <v>-</v>
      </c>
      <c r="E2526" s="118">
        <f t="shared" si="2029"/>
        <v>0</v>
      </c>
      <c r="F2526" s="404">
        <f t="shared" si="1997"/>
        <v>15</v>
      </c>
      <c r="G2526" s="404">
        <f t="shared" si="1998"/>
        <v>15</v>
      </c>
      <c r="H2526" s="404">
        <f t="shared" si="1999"/>
        <v>0</v>
      </c>
      <c r="I2526" s="404">
        <f>'F4.2'!AA167</f>
        <v>0</v>
      </c>
      <c r="J2526" s="404">
        <f>'F4.2'!AZ167</f>
        <v>0</v>
      </c>
      <c r="K2526" s="405"/>
      <c r="L2526" s="405"/>
      <c r="M2526" s="404">
        <f t="shared" si="1994"/>
        <v>0</v>
      </c>
      <c r="N2526" s="404">
        <f t="shared" si="2000"/>
        <v>0</v>
      </c>
    </row>
    <row r="2527" spans="1:14" hidden="1" outlineLevel="1">
      <c r="A2527" s="18">
        <f t="shared" ref="A2527:E2527" si="2030">A2134</f>
        <v>12.2</v>
      </c>
      <c r="B2527" s="372" t="str">
        <f t="shared" si="2030"/>
        <v>Procurement of HT motors at U#8</v>
      </c>
      <c r="C2527" s="53" t="str">
        <f t="shared" si="2030"/>
        <v>Yet to be approved</v>
      </c>
      <c r="D2527" s="403" t="str">
        <f t="shared" si="2030"/>
        <v>-</v>
      </c>
      <c r="E2527" s="118">
        <f t="shared" si="2030"/>
        <v>0</v>
      </c>
      <c r="F2527" s="404">
        <f t="shared" si="1997"/>
        <v>10</v>
      </c>
      <c r="G2527" s="404">
        <f t="shared" si="1998"/>
        <v>10</v>
      </c>
      <c r="H2527" s="404">
        <f t="shared" si="1999"/>
        <v>0</v>
      </c>
      <c r="I2527" s="404">
        <f>'F4.2'!AA168</f>
        <v>0</v>
      </c>
      <c r="J2527" s="404">
        <f>'F4.2'!AZ168</f>
        <v>0</v>
      </c>
      <c r="K2527" s="405"/>
      <c r="L2527" s="405"/>
      <c r="M2527" s="404">
        <f t="shared" si="1994"/>
        <v>0</v>
      </c>
      <c r="N2527" s="404">
        <f t="shared" si="2000"/>
        <v>0</v>
      </c>
    </row>
    <row r="2528" spans="1:14" ht="15.75" hidden="1" outlineLevel="1">
      <c r="A2528" s="271">
        <f t="shared" ref="A2528:E2528" si="2031">A2135</f>
        <v>13</v>
      </c>
      <c r="B2528" s="272" t="str">
        <f t="shared" si="2031"/>
        <v>DPR on various instrumentation &amp; control schemes at U#8</v>
      </c>
      <c r="C2528" s="53" t="str">
        <f t="shared" si="2031"/>
        <v>Yet to be approved</v>
      </c>
      <c r="D2528" s="403" t="str">
        <f t="shared" si="2031"/>
        <v>-</v>
      </c>
      <c r="E2528" s="118">
        <f t="shared" si="2031"/>
        <v>0</v>
      </c>
      <c r="F2528" s="404">
        <f t="shared" si="1997"/>
        <v>0</v>
      </c>
      <c r="G2528" s="404">
        <f t="shared" si="1998"/>
        <v>0</v>
      </c>
      <c r="H2528" s="404">
        <f t="shared" si="1999"/>
        <v>0</v>
      </c>
      <c r="I2528" s="404">
        <f>'F4.2'!AA169</f>
        <v>0</v>
      </c>
      <c r="J2528" s="404">
        <f>'F4.2'!AZ169</f>
        <v>0</v>
      </c>
      <c r="K2528" s="405"/>
      <c r="L2528" s="405"/>
      <c r="M2528" s="404">
        <f t="shared" si="1994"/>
        <v>0</v>
      </c>
      <c r="N2528" s="404">
        <f t="shared" si="2000"/>
        <v>0</v>
      </c>
    </row>
    <row r="2529" spans="1:14" hidden="1" outlineLevel="1">
      <c r="A2529" s="18">
        <f t="shared" ref="A2529:E2529" si="2032">A2136</f>
        <v>13.1</v>
      </c>
      <c r="B2529" s="372" t="str">
        <f t="shared" si="2032"/>
        <v>Upgradation of MAX-DNA  DCS system at U#8 (HMI upgradation)</v>
      </c>
      <c r="C2529" s="53" t="str">
        <f t="shared" si="2032"/>
        <v>Yet to be approved</v>
      </c>
      <c r="D2529" s="403" t="str">
        <f t="shared" si="2032"/>
        <v>-</v>
      </c>
      <c r="E2529" s="118">
        <f t="shared" si="2032"/>
        <v>0</v>
      </c>
      <c r="F2529" s="404">
        <f t="shared" si="1997"/>
        <v>6.81</v>
      </c>
      <c r="G2529" s="404">
        <f t="shared" si="1998"/>
        <v>6.81</v>
      </c>
      <c r="H2529" s="404">
        <f t="shared" si="1999"/>
        <v>0</v>
      </c>
      <c r="I2529" s="404">
        <f>'F4.2'!AA170</f>
        <v>0</v>
      </c>
      <c r="J2529" s="404">
        <f>'F4.2'!AZ170</f>
        <v>0</v>
      </c>
      <c r="K2529" s="405"/>
      <c r="L2529" s="405"/>
      <c r="M2529" s="404">
        <f t="shared" si="1994"/>
        <v>0</v>
      </c>
      <c r="N2529" s="404">
        <f t="shared" si="2000"/>
        <v>0</v>
      </c>
    </row>
    <row r="2530" spans="1:14" ht="45" hidden="1" outlineLevel="1">
      <c r="A2530" s="18">
        <f t="shared" ref="A2530:E2530" si="2033">A2137</f>
        <v>13.2</v>
      </c>
      <c r="B2530" s="372" t="str">
        <f t="shared" si="2033"/>
        <v>Upgradation of existing Pcal system with plant performance analysis diagnostic and optimization system (PADO) at Unit  8 New Parli TPS</v>
      </c>
      <c r="C2530" s="53" t="str">
        <f t="shared" si="2033"/>
        <v>Yet to be approved</v>
      </c>
      <c r="D2530" s="403" t="str">
        <f t="shared" si="2033"/>
        <v>-</v>
      </c>
      <c r="E2530" s="118">
        <f t="shared" si="2033"/>
        <v>0</v>
      </c>
      <c r="F2530" s="404">
        <f t="shared" si="1997"/>
        <v>1.4</v>
      </c>
      <c r="G2530" s="404">
        <f t="shared" si="1998"/>
        <v>1.4</v>
      </c>
      <c r="H2530" s="404">
        <f t="shared" si="1999"/>
        <v>0</v>
      </c>
      <c r="I2530" s="404">
        <f>'F4.2'!AA171</f>
        <v>0</v>
      </c>
      <c r="J2530" s="404">
        <f>'F4.2'!AZ171</f>
        <v>0</v>
      </c>
      <c r="K2530" s="405"/>
      <c r="L2530" s="405"/>
      <c r="M2530" s="404">
        <f t="shared" si="1994"/>
        <v>0</v>
      </c>
      <c r="N2530" s="404">
        <f t="shared" si="2000"/>
        <v>0</v>
      </c>
    </row>
    <row r="2531" spans="1:14" hidden="1" outlineLevel="1">
      <c r="A2531" s="18">
        <f t="shared" ref="A2531:E2531" si="2034">A2138</f>
        <v>13.3</v>
      </c>
      <c r="B2531" s="372" t="str">
        <f t="shared" si="2034"/>
        <v xml:space="preserve"> Upgradation of coal feeder for I&amp;C Unit8 PTPS Parli V.</v>
      </c>
      <c r="C2531" s="53" t="str">
        <f t="shared" si="2034"/>
        <v>Yet to be approved</v>
      </c>
      <c r="D2531" s="403" t="str">
        <f t="shared" si="2034"/>
        <v>-</v>
      </c>
      <c r="E2531" s="118">
        <f t="shared" si="2034"/>
        <v>0</v>
      </c>
      <c r="F2531" s="404">
        <f t="shared" si="1997"/>
        <v>1.5</v>
      </c>
      <c r="G2531" s="404">
        <f t="shared" si="1998"/>
        <v>1.5</v>
      </c>
      <c r="H2531" s="404">
        <f t="shared" si="1999"/>
        <v>0</v>
      </c>
      <c r="I2531" s="404">
        <f>'F4.2'!AA172</f>
        <v>0</v>
      </c>
      <c r="J2531" s="404">
        <f>'F4.2'!AZ172</f>
        <v>0</v>
      </c>
      <c r="K2531" s="405"/>
      <c r="L2531" s="405"/>
      <c r="M2531" s="404">
        <f t="shared" si="1994"/>
        <v>0</v>
      </c>
      <c r="N2531" s="404">
        <f t="shared" si="2000"/>
        <v>0</v>
      </c>
    </row>
    <row r="2532" spans="1:14" ht="30" hidden="1" outlineLevel="1">
      <c r="A2532" s="18">
        <f t="shared" ref="A2532:E2532" si="2035">A2139</f>
        <v>13.4</v>
      </c>
      <c r="B2532" s="372" t="str">
        <f t="shared" si="2035"/>
        <v>Procurement of smart control positioner at I&amp;C Unit8 PTPS Parli V.</v>
      </c>
      <c r="C2532" s="53" t="str">
        <f t="shared" si="2035"/>
        <v>Yet to be approved</v>
      </c>
      <c r="D2532" s="403" t="str">
        <f t="shared" si="2035"/>
        <v>-</v>
      </c>
      <c r="E2532" s="118">
        <f t="shared" si="2035"/>
        <v>0</v>
      </c>
      <c r="F2532" s="404">
        <f t="shared" si="1997"/>
        <v>0.95</v>
      </c>
      <c r="G2532" s="404">
        <f t="shared" si="1998"/>
        <v>0.95</v>
      </c>
      <c r="H2532" s="404">
        <f t="shared" si="1999"/>
        <v>0</v>
      </c>
      <c r="I2532" s="404">
        <f>'F4.2'!AA173</f>
        <v>0</v>
      </c>
      <c r="J2532" s="404">
        <f>'F4.2'!AZ173</f>
        <v>0</v>
      </c>
      <c r="K2532" s="405"/>
      <c r="L2532" s="405"/>
      <c r="M2532" s="404">
        <f t="shared" si="1994"/>
        <v>0</v>
      </c>
      <c r="N2532" s="404">
        <f t="shared" si="2000"/>
        <v>0</v>
      </c>
    </row>
    <row r="2533" spans="1:14" hidden="1" outlineLevel="1">
      <c r="A2533" s="18">
        <f t="shared" ref="A2533:E2534" si="2036">A2140</f>
        <v>13.5</v>
      </c>
      <c r="B2533" s="372" t="str">
        <f t="shared" si="2036"/>
        <v>Upgradation Electronic control drive for I&amp;C Unit8 PTPS Parli V.</v>
      </c>
      <c r="C2533" s="53" t="str">
        <f t="shared" si="2036"/>
        <v>Yet to be approved</v>
      </c>
      <c r="D2533" s="403" t="str">
        <f t="shared" si="2036"/>
        <v>-</v>
      </c>
      <c r="E2533" s="118">
        <f t="shared" si="2036"/>
        <v>0</v>
      </c>
      <c r="F2533" s="404">
        <f t="shared" si="1997"/>
        <v>3.05</v>
      </c>
      <c r="G2533" s="404">
        <f t="shared" si="1998"/>
        <v>3.05</v>
      </c>
      <c r="H2533" s="404">
        <f t="shared" si="1999"/>
        <v>0</v>
      </c>
      <c r="I2533" s="404">
        <f>'F4.2'!AA174</f>
        <v>0</v>
      </c>
      <c r="J2533" s="404">
        <f>'F4.2'!AZ174</f>
        <v>0</v>
      </c>
      <c r="K2533" s="405"/>
      <c r="L2533" s="405"/>
      <c r="M2533" s="404">
        <f t="shared" si="1994"/>
        <v>0</v>
      </c>
      <c r="N2533" s="404">
        <f t="shared" si="2000"/>
        <v>0</v>
      </c>
    </row>
    <row r="2534" spans="1:14" ht="30" hidden="1" outlineLevel="1">
      <c r="A2534" s="18">
        <f t="shared" si="2036"/>
        <v>13.6</v>
      </c>
      <c r="B2534" s="372" t="str">
        <f t="shared" si="2036"/>
        <v>Upgradation of turbovisory &amp; vibration monitoring system control panel.</v>
      </c>
      <c r="C2534" s="53" t="str">
        <f t="shared" si="2036"/>
        <v>Yet to be approved</v>
      </c>
      <c r="D2534" s="403" t="str">
        <f t="shared" si="2036"/>
        <v>-</v>
      </c>
      <c r="E2534" s="118">
        <f t="shared" si="2036"/>
        <v>0</v>
      </c>
      <c r="F2534" s="404">
        <f t="shared" si="1997"/>
        <v>2</v>
      </c>
      <c r="G2534" s="404">
        <f t="shared" si="1998"/>
        <v>2</v>
      </c>
      <c r="H2534" s="404">
        <f t="shared" ref="H2534" si="2037">F2534-G2534</f>
        <v>0</v>
      </c>
      <c r="I2534" s="404">
        <f>'F4.2'!AA175</f>
        <v>0</v>
      </c>
      <c r="J2534" s="404">
        <f>'F4.2'!AZ175</f>
        <v>0</v>
      </c>
      <c r="K2534" s="405"/>
      <c r="L2534" s="405"/>
      <c r="M2534" s="404">
        <f t="shared" ref="M2534" si="2038">SUM(J2534:L2534)</f>
        <v>0</v>
      </c>
      <c r="N2534" s="404">
        <f t="shared" ref="N2534" si="2039">H2534+I2534-M2534</f>
        <v>0</v>
      </c>
    </row>
    <row r="2535" spans="1:14" ht="47.25" hidden="1" outlineLevel="1">
      <c r="A2535" s="271">
        <f t="shared" ref="A2535:E2535" si="2040">A2142</f>
        <v>14</v>
      </c>
      <c r="B2535" s="272" t="str">
        <f t="shared" si="2040"/>
        <v>Performance improvement by system up gradation  at CHP &amp; DPR for normalization and stabilization of coal handling plant performance at Parli TPS</v>
      </c>
      <c r="C2535" s="53" t="str">
        <f t="shared" si="2040"/>
        <v>Yet to be approved</v>
      </c>
      <c r="D2535" s="403" t="str">
        <f t="shared" si="2040"/>
        <v>-</v>
      </c>
      <c r="E2535" s="118">
        <f t="shared" si="2040"/>
        <v>0</v>
      </c>
      <c r="F2535" s="404">
        <f t="shared" si="1997"/>
        <v>0</v>
      </c>
      <c r="G2535" s="404">
        <f t="shared" si="1998"/>
        <v>0</v>
      </c>
      <c r="H2535" s="404">
        <f t="shared" si="1999"/>
        <v>0</v>
      </c>
      <c r="I2535" s="404">
        <f>'F4.2'!AA176</f>
        <v>0</v>
      </c>
      <c r="J2535" s="404">
        <f>'F4.2'!AZ176</f>
        <v>0</v>
      </c>
      <c r="K2535" s="405"/>
      <c r="L2535" s="405"/>
      <c r="M2535" s="404">
        <f t="shared" si="1994"/>
        <v>0</v>
      </c>
      <c r="N2535" s="404">
        <f t="shared" si="2000"/>
        <v>0</v>
      </c>
    </row>
    <row r="2536" spans="1:14" ht="45" hidden="1" outlineLevel="1">
      <c r="A2536" s="18">
        <f t="shared" ref="A2536:E2536" si="2041">A2143</f>
        <v>14.1</v>
      </c>
      <c r="B2536" s="372" t="str">
        <f t="shared" si="2041"/>
        <v xml:space="preserve">Supply and Commissioning of Energy Efficient Evaporative Cooling System for Control Panel &amp; Breaker room of CHP Unit-8   For  PARLI TPS </v>
      </c>
      <c r="C2536" s="53" t="str">
        <f t="shared" si="2041"/>
        <v>Yet to be approved</v>
      </c>
      <c r="D2536" s="403" t="str">
        <f t="shared" si="2041"/>
        <v>-</v>
      </c>
      <c r="E2536" s="118">
        <f t="shared" si="2041"/>
        <v>0</v>
      </c>
      <c r="F2536" s="404">
        <f t="shared" si="1997"/>
        <v>1.38</v>
      </c>
      <c r="G2536" s="404">
        <f t="shared" si="1998"/>
        <v>1.38</v>
      </c>
      <c r="H2536" s="404">
        <f t="shared" si="1999"/>
        <v>0</v>
      </c>
      <c r="I2536" s="404">
        <f>'F4.2'!AA177</f>
        <v>0</v>
      </c>
      <c r="J2536" s="404">
        <f>'F4.2'!AZ177</f>
        <v>0</v>
      </c>
      <c r="K2536" s="405"/>
      <c r="L2536" s="405"/>
      <c r="M2536" s="404">
        <f t="shared" si="1994"/>
        <v>0</v>
      </c>
      <c r="N2536" s="404">
        <f t="shared" si="2000"/>
        <v>0</v>
      </c>
    </row>
    <row r="2537" spans="1:14" ht="30" hidden="1" outlineLevel="1">
      <c r="A2537" s="18">
        <f t="shared" ref="A2537:E2537" si="2042">A2144</f>
        <v>14.2</v>
      </c>
      <c r="B2537" s="372" t="str">
        <f t="shared" si="2042"/>
        <v>Supply and commissioning of Suspended Magnets for U-8 CHP NPTPS</v>
      </c>
      <c r="C2537" s="53" t="str">
        <f t="shared" si="2042"/>
        <v>Yet to be approved</v>
      </c>
      <c r="D2537" s="403" t="str">
        <f t="shared" si="2042"/>
        <v>-</v>
      </c>
      <c r="E2537" s="118">
        <f t="shared" si="2042"/>
        <v>0</v>
      </c>
      <c r="F2537" s="404">
        <f t="shared" si="1997"/>
        <v>3.3</v>
      </c>
      <c r="G2537" s="404">
        <f t="shared" si="1998"/>
        <v>3.3</v>
      </c>
      <c r="H2537" s="404">
        <f t="shared" si="1999"/>
        <v>0</v>
      </c>
      <c r="I2537" s="404">
        <f>'F4.2'!AA178</f>
        <v>0</v>
      </c>
      <c r="J2537" s="404">
        <f>'F4.2'!AZ178</f>
        <v>0</v>
      </c>
      <c r="K2537" s="405"/>
      <c r="L2537" s="405"/>
      <c r="M2537" s="404">
        <f t="shared" si="1994"/>
        <v>0</v>
      </c>
      <c r="N2537" s="404">
        <f t="shared" si="2000"/>
        <v>0</v>
      </c>
    </row>
    <row r="2538" spans="1:14" ht="30" hidden="1" outlineLevel="1">
      <c r="A2538" s="18">
        <f t="shared" ref="A2538:E2538" si="2043">A2145</f>
        <v>14.3</v>
      </c>
      <c r="B2538" s="372" t="str">
        <f t="shared" si="2043"/>
        <v>Stacker-reclaimer Bucket wheel drive modification work of U- 8 CHP</v>
      </c>
      <c r="C2538" s="53" t="str">
        <f t="shared" si="2043"/>
        <v>Yet to be approved</v>
      </c>
      <c r="D2538" s="403" t="str">
        <f t="shared" si="2043"/>
        <v>-</v>
      </c>
      <c r="E2538" s="118">
        <f t="shared" si="2043"/>
        <v>0</v>
      </c>
      <c r="F2538" s="404">
        <f t="shared" si="1997"/>
        <v>3.32</v>
      </c>
      <c r="G2538" s="404">
        <f t="shared" si="1998"/>
        <v>3.32</v>
      </c>
      <c r="H2538" s="404">
        <f t="shared" si="1999"/>
        <v>0</v>
      </c>
      <c r="I2538" s="404">
        <f>'F4.2'!AA179</f>
        <v>0</v>
      </c>
      <c r="J2538" s="404">
        <f>'F4.2'!AZ179</f>
        <v>0</v>
      </c>
      <c r="K2538" s="405"/>
      <c r="L2538" s="405"/>
      <c r="M2538" s="404">
        <f t="shared" si="1994"/>
        <v>0</v>
      </c>
      <c r="N2538" s="404">
        <f t="shared" si="2000"/>
        <v>0</v>
      </c>
    </row>
    <row r="2539" spans="1:14" ht="30" hidden="1" outlineLevel="1">
      <c r="A2539" s="18">
        <f t="shared" ref="A2539:E2539" si="2044">A2146</f>
        <v>14.4</v>
      </c>
      <c r="B2539" s="372" t="str">
        <f t="shared" si="2044"/>
        <v>Apron feeder drive modification from Hydraulic to Electro-Mechanical at CHP U-8  NPTPS</v>
      </c>
      <c r="C2539" s="53" t="str">
        <f t="shared" si="2044"/>
        <v>Yet to be approved</v>
      </c>
      <c r="D2539" s="403" t="str">
        <f t="shared" si="2044"/>
        <v>-</v>
      </c>
      <c r="E2539" s="118">
        <f t="shared" si="2044"/>
        <v>0</v>
      </c>
      <c r="F2539" s="404">
        <f t="shared" si="1997"/>
        <v>4.0199999999999996</v>
      </c>
      <c r="G2539" s="404">
        <f t="shared" si="1998"/>
        <v>4.0199999999999996</v>
      </c>
      <c r="H2539" s="404">
        <f t="shared" si="1999"/>
        <v>0</v>
      </c>
      <c r="I2539" s="404">
        <f>'F4.2'!AA180</f>
        <v>0</v>
      </c>
      <c r="J2539" s="404">
        <f>'F4.2'!AZ180</f>
        <v>0</v>
      </c>
      <c r="K2539" s="405"/>
      <c r="L2539" s="405"/>
      <c r="M2539" s="404">
        <f t="shared" si="1994"/>
        <v>0</v>
      </c>
      <c r="N2539" s="404">
        <f t="shared" si="2000"/>
        <v>0</v>
      </c>
    </row>
    <row r="2540" spans="1:14" hidden="1" outlineLevel="1">
      <c r="A2540" s="18">
        <f t="shared" ref="A2540:E2540" si="2045">A2147</f>
        <v>14.5</v>
      </c>
      <c r="B2540" s="372" t="str">
        <f t="shared" si="2045"/>
        <v>Procurement of U-8 W/T Major spares</v>
      </c>
      <c r="C2540" s="53" t="str">
        <f t="shared" si="2045"/>
        <v>Yet to be approved</v>
      </c>
      <c r="D2540" s="403" t="str">
        <f t="shared" si="2045"/>
        <v>-</v>
      </c>
      <c r="E2540" s="118">
        <f t="shared" si="2045"/>
        <v>0</v>
      </c>
      <c r="F2540" s="404">
        <f t="shared" si="1997"/>
        <v>10</v>
      </c>
      <c r="G2540" s="404">
        <f t="shared" si="1998"/>
        <v>10</v>
      </c>
      <c r="H2540" s="404">
        <f t="shared" si="1999"/>
        <v>0</v>
      </c>
      <c r="I2540" s="404">
        <f>'F4.2'!AA181</f>
        <v>0</v>
      </c>
      <c r="J2540" s="404">
        <f>'F4.2'!AZ181</f>
        <v>0</v>
      </c>
      <c r="K2540" s="405"/>
      <c r="L2540" s="405"/>
      <c r="M2540" s="404">
        <f t="shared" si="1994"/>
        <v>0</v>
      </c>
      <c r="N2540" s="404">
        <f t="shared" si="2000"/>
        <v>0</v>
      </c>
    </row>
    <row r="2541" spans="1:14" hidden="1" outlineLevel="1">
      <c r="A2541" s="18">
        <f t="shared" ref="A2541:E2541" si="2046">A2148</f>
        <v>14.6</v>
      </c>
      <c r="B2541" s="372" t="str">
        <f t="shared" si="2046"/>
        <v>Provision of Soft starter / VFD for Various conveyor</v>
      </c>
      <c r="C2541" s="53" t="str">
        <f t="shared" si="2046"/>
        <v>Yet to be approved</v>
      </c>
      <c r="D2541" s="403" t="str">
        <f t="shared" si="2046"/>
        <v>-</v>
      </c>
      <c r="E2541" s="118">
        <f t="shared" si="2046"/>
        <v>0</v>
      </c>
      <c r="F2541" s="404">
        <f t="shared" si="1997"/>
        <v>8</v>
      </c>
      <c r="G2541" s="404">
        <f t="shared" si="1998"/>
        <v>8</v>
      </c>
      <c r="H2541" s="404">
        <f t="shared" si="1999"/>
        <v>0</v>
      </c>
      <c r="I2541" s="404">
        <f>'F4.2'!AA182</f>
        <v>0</v>
      </c>
      <c r="J2541" s="404">
        <f>'F4.2'!AZ182</f>
        <v>0</v>
      </c>
      <c r="K2541" s="405"/>
      <c r="L2541" s="405"/>
      <c r="M2541" s="404">
        <f t="shared" si="1994"/>
        <v>0</v>
      </c>
      <c r="N2541" s="404">
        <f t="shared" si="2000"/>
        <v>0</v>
      </c>
    </row>
    <row r="2542" spans="1:14" hidden="1" outlineLevel="1">
      <c r="A2542" s="18">
        <f t="shared" ref="A2542:E2542" si="2047">A2149</f>
        <v>14.7</v>
      </c>
      <c r="B2542" s="372" t="str">
        <f t="shared" si="2047"/>
        <v>TP-3 chute modification at U-8 CHP.</v>
      </c>
      <c r="C2542" s="53" t="str">
        <f t="shared" si="2047"/>
        <v>Yet to be approved</v>
      </c>
      <c r="D2542" s="403" t="str">
        <f t="shared" si="2047"/>
        <v>-</v>
      </c>
      <c r="E2542" s="118">
        <f t="shared" si="2047"/>
        <v>0</v>
      </c>
      <c r="F2542" s="404">
        <f t="shared" si="1997"/>
        <v>3</v>
      </c>
      <c r="G2542" s="404">
        <f t="shared" si="1998"/>
        <v>3</v>
      </c>
      <c r="H2542" s="404">
        <f t="shared" si="1999"/>
        <v>0</v>
      </c>
      <c r="I2542" s="404">
        <f>'F4.2'!AA183</f>
        <v>0</v>
      </c>
      <c r="J2542" s="404">
        <f>'F4.2'!AZ183</f>
        <v>0</v>
      </c>
      <c r="K2542" s="405"/>
      <c r="L2542" s="405"/>
      <c r="M2542" s="404">
        <f t="shared" si="1994"/>
        <v>0</v>
      </c>
      <c r="N2542" s="404">
        <f t="shared" si="2000"/>
        <v>0</v>
      </c>
    </row>
    <row r="2543" spans="1:14" ht="30" hidden="1" outlineLevel="1">
      <c r="A2543" s="18">
        <f t="shared" ref="A2543:E2543" si="2048">A2150</f>
        <v>14.8</v>
      </c>
      <c r="B2543" s="372" t="str">
        <f t="shared" si="2048"/>
        <v>Design, supply and commissioning of solar operated lighting system in CHP  U-8.</v>
      </c>
      <c r="C2543" s="53" t="str">
        <f t="shared" si="2048"/>
        <v>Yet to be approved</v>
      </c>
      <c r="D2543" s="403" t="str">
        <f t="shared" si="2048"/>
        <v>-</v>
      </c>
      <c r="E2543" s="118">
        <f t="shared" si="2048"/>
        <v>0</v>
      </c>
      <c r="F2543" s="404">
        <f t="shared" si="1997"/>
        <v>15</v>
      </c>
      <c r="G2543" s="404">
        <f t="shared" si="1998"/>
        <v>15</v>
      </c>
      <c r="H2543" s="404">
        <f t="shared" si="1999"/>
        <v>0</v>
      </c>
      <c r="I2543" s="404">
        <f>'F4.2'!AA184</f>
        <v>0</v>
      </c>
      <c r="J2543" s="404">
        <f>'F4.2'!AZ184</f>
        <v>0</v>
      </c>
      <c r="K2543" s="405"/>
      <c r="L2543" s="405"/>
      <c r="M2543" s="404">
        <f t="shared" si="1994"/>
        <v>0</v>
      </c>
      <c r="N2543" s="404">
        <f t="shared" si="2000"/>
        <v>0</v>
      </c>
    </row>
    <row r="2544" spans="1:14" hidden="1" outlineLevel="1">
      <c r="A2544" s="18">
        <f t="shared" ref="A2544:E2544" si="2049">A2151</f>
        <v>14.9</v>
      </c>
      <c r="B2544" s="372" t="str">
        <f t="shared" si="2049"/>
        <v xml:space="preserve"> Installation of CCTV survillance system alongwith all conveyors.</v>
      </c>
      <c r="C2544" s="53" t="str">
        <f t="shared" si="2049"/>
        <v>Yet to be approved</v>
      </c>
      <c r="D2544" s="403" t="str">
        <f t="shared" si="2049"/>
        <v>-</v>
      </c>
      <c r="E2544" s="118">
        <f t="shared" si="2049"/>
        <v>0</v>
      </c>
      <c r="F2544" s="404">
        <f t="shared" si="1997"/>
        <v>4</v>
      </c>
      <c r="G2544" s="404">
        <f t="shared" si="1998"/>
        <v>4</v>
      </c>
      <c r="H2544" s="404">
        <f t="shared" si="1999"/>
        <v>0</v>
      </c>
      <c r="I2544" s="404">
        <f>'F4.2'!AA185</f>
        <v>0</v>
      </c>
      <c r="J2544" s="404">
        <f>'F4.2'!AZ185</f>
        <v>0</v>
      </c>
      <c r="K2544" s="405"/>
      <c r="L2544" s="405"/>
      <c r="M2544" s="404">
        <f t="shared" si="1994"/>
        <v>0</v>
      </c>
      <c r="N2544" s="404">
        <f t="shared" si="2000"/>
        <v>0</v>
      </c>
    </row>
    <row r="2545" spans="1:14" ht="31.5" hidden="1" outlineLevel="1">
      <c r="A2545" s="271">
        <f t="shared" ref="A2545:E2545" si="2050">A2152</f>
        <v>15</v>
      </c>
      <c r="B2545" s="272" t="str">
        <f t="shared" si="2050"/>
        <v>DPR for maximiation of Coal Handling Plant efficiency &amp; DPR on life enhancement of Coal Handling Plant</v>
      </c>
      <c r="C2545" s="53" t="str">
        <f t="shared" si="2050"/>
        <v>Yet to be approved</v>
      </c>
      <c r="D2545" s="403" t="str">
        <f t="shared" si="2050"/>
        <v>-</v>
      </c>
      <c r="E2545" s="118">
        <f t="shared" si="2050"/>
        <v>0</v>
      </c>
      <c r="F2545" s="404">
        <f t="shared" si="1997"/>
        <v>0</v>
      </c>
      <c r="G2545" s="404">
        <f t="shared" si="1998"/>
        <v>0</v>
      </c>
      <c r="H2545" s="404">
        <f t="shared" si="1999"/>
        <v>0</v>
      </c>
      <c r="I2545" s="404">
        <f>'F4.2'!AA186</f>
        <v>0</v>
      </c>
      <c r="J2545" s="404">
        <f>'F4.2'!AZ186</f>
        <v>0</v>
      </c>
      <c r="K2545" s="405"/>
      <c r="L2545" s="405"/>
      <c r="M2545" s="404">
        <f t="shared" si="1994"/>
        <v>0</v>
      </c>
      <c r="N2545" s="404">
        <f t="shared" si="2000"/>
        <v>0</v>
      </c>
    </row>
    <row r="2546" spans="1:14" hidden="1" outlineLevel="1">
      <c r="A2546" s="18">
        <f t="shared" ref="A2546:E2546" si="2051">A2153</f>
        <v>15.1</v>
      </c>
      <c r="B2546" s="372" t="str">
        <f t="shared" si="2051"/>
        <v>W/T control room &amp; bunker house battery &amp; UPS upgradation</v>
      </c>
      <c r="C2546" s="53" t="str">
        <f t="shared" si="2051"/>
        <v>Yet to be approved</v>
      </c>
      <c r="D2546" s="403" t="str">
        <f t="shared" si="2051"/>
        <v>-</v>
      </c>
      <c r="E2546" s="118">
        <f t="shared" si="2051"/>
        <v>0</v>
      </c>
      <c r="F2546" s="404">
        <f t="shared" si="1997"/>
        <v>3</v>
      </c>
      <c r="G2546" s="404">
        <f t="shared" si="1998"/>
        <v>3</v>
      </c>
      <c r="H2546" s="404">
        <f t="shared" si="1999"/>
        <v>0</v>
      </c>
      <c r="I2546" s="404">
        <f>'F4.2'!AA187</f>
        <v>0</v>
      </c>
      <c r="J2546" s="404">
        <f>'F4.2'!AZ187</f>
        <v>0</v>
      </c>
      <c r="K2546" s="405"/>
      <c r="L2546" s="405"/>
      <c r="M2546" s="404">
        <f t="shared" si="1994"/>
        <v>0</v>
      </c>
      <c r="N2546" s="404">
        <f t="shared" si="2000"/>
        <v>0</v>
      </c>
    </row>
    <row r="2547" spans="1:14" ht="30" hidden="1" outlineLevel="1">
      <c r="A2547" s="18">
        <f t="shared" ref="A2547:E2547" si="2052">A2154</f>
        <v>15.2</v>
      </c>
      <c r="B2547" s="372" t="str">
        <f t="shared" si="2052"/>
        <v>Refurbishment of  conveyor no. 2 A/B &amp; 6 A/B drive system of CHP U-8 TPS Parli.</v>
      </c>
      <c r="C2547" s="53" t="str">
        <f t="shared" si="2052"/>
        <v>Yet to be approved</v>
      </c>
      <c r="D2547" s="403" t="str">
        <f t="shared" si="2052"/>
        <v>-</v>
      </c>
      <c r="E2547" s="118">
        <f t="shared" si="2052"/>
        <v>0</v>
      </c>
      <c r="F2547" s="404">
        <f t="shared" si="1997"/>
        <v>8</v>
      </c>
      <c r="G2547" s="404">
        <f t="shared" si="1998"/>
        <v>8</v>
      </c>
      <c r="H2547" s="404">
        <f t="shared" si="1999"/>
        <v>0</v>
      </c>
      <c r="I2547" s="404">
        <f>'F4.2'!AA188</f>
        <v>0</v>
      </c>
      <c r="J2547" s="404">
        <f>'F4.2'!AZ188</f>
        <v>0</v>
      </c>
      <c r="K2547" s="405"/>
      <c r="L2547" s="405"/>
      <c r="M2547" s="404">
        <f t="shared" si="1994"/>
        <v>0</v>
      </c>
      <c r="N2547" s="404">
        <f t="shared" si="2000"/>
        <v>0</v>
      </c>
    </row>
    <row r="2548" spans="1:14" hidden="1" outlineLevel="1">
      <c r="A2548" s="18">
        <f t="shared" ref="A2548:E2548" si="2053">A2155</f>
        <v>15.3</v>
      </c>
      <c r="B2548" s="372" t="str">
        <f t="shared" si="2053"/>
        <v>Provision of Soft starter / VFD for Various conveyor</v>
      </c>
      <c r="C2548" s="53" t="str">
        <f t="shared" si="2053"/>
        <v>Yet to be approved</v>
      </c>
      <c r="D2548" s="403" t="str">
        <f t="shared" si="2053"/>
        <v>-</v>
      </c>
      <c r="E2548" s="118">
        <f t="shared" si="2053"/>
        <v>0</v>
      </c>
      <c r="F2548" s="404">
        <f t="shared" si="1997"/>
        <v>8</v>
      </c>
      <c r="G2548" s="404">
        <f t="shared" si="1998"/>
        <v>8</v>
      </c>
      <c r="H2548" s="404">
        <f t="shared" si="1999"/>
        <v>0</v>
      </c>
      <c r="I2548" s="404">
        <f>'F4.2'!AA189</f>
        <v>0</v>
      </c>
      <c r="J2548" s="404">
        <f>'F4.2'!AZ189</f>
        <v>0</v>
      </c>
      <c r="K2548" s="405"/>
      <c r="L2548" s="405"/>
      <c r="M2548" s="404">
        <f t="shared" si="1994"/>
        <v>0</v>
      </c>
      <c r="N2548" s="404">
        <f t="shared" si="2000"/>
        <v>0</v>
      </c>
    </row>
    <row r="2549" spans="1:14" hidden="1" outlineLevel="1">
      <c r="A2549" s="18">
        <f t="shared" ref="A2549:E2549" si="2054">A2156</f>
        <v>15.4</v>
      </c>
      <c r="B2549" s="372" t="str">
        <f t="shared" si="2054"/>
        <v>Procurement &amp; installation of Belt tear detection system</v>
      </c>
      <c r="C2549" s="53" t="str">
        <f t="shared" si="2054"/>
        <v>Yet to be approved</v>
      </c>
      <c r="D2549" s="403" t="str">
        <f t="shared" si="2054"/>
        <v>-</v>
      </c>
      <c r="E2549" s="118">
        <f t="shared" si="2054"/>
        <v>0</v>
      </c>
      <c r="F2549" s="404">
        <f t="shared" si="1997"/>
        <v>0</v>
      </c>
      <c r="G2549" s="404">
        <f t="shared" si="1998"/>
        <v>0</v>
      </c>
      <c r="H2549" s="404">
        <f t="shared" si="1999"/>
        <v>0</v>
      </c>
      <c r="I2549" s="404">
        <f>'F4.2'!AA190</f>
        <v>4.5</v>
      </c>
      <c r="J2549" s="404">
        <f>'F4.2'!AZ190</f>
        <v>4.5</v>
      </c>
      <c r="K2549" s="405"/>
      <c r="L2549" s="405"/>
      <c r="M2549" s="404">
        <f t="shared" si="1994"/>
        <v>4.5</v>
      </c>
      <c r="N2549" s="404">
        <f t="shared" si="2000"/>
        <v>0</v>
      </c>
    </row>
    <row r="2550" spans="1:14" hidden="1" outlineLevel="1">
      <c r="A2550" s="18">
        <f t="shared" ref="A2550:E2550" si="2055">A2157</f>
        <v>15.5</v>
      </c>
      <c r="B2550" s="372" t="str">
        <f t="shared" si="2055"/>
        <v>Conveyor gravity takeup infrastructure strengthening work</v>
      </c>
      <c r="C2550" s="53" t="str">
        <f t="shared" si="2055"/>
        <v>Yet to be approved</v>
      </c>
      <c r="D2550" s="403" t="str">
        <f t="shared" si="2055"/>
        <v>-</v>
      </c>
      <c r="E2550" s="118">
        <f t="shared" si="2055"/>
        <v>0</v>
      </c>
      <c r="F2550" s="404">
        <f t="shared" si="1997"/>
        <v>0</v>
      </c>
      <c r="G2550" s="404">
        <f t="shared" si="1998"/>
        <v>0</v>
      </c>
      <c r="H2550" s="404">
        <f t="shared" si="1999"/>
        <v>0</v>
      </c>
      <c r="I2550" s="404">
        <f>'F4.2'!AA191</f>
        <v>3</v>
      </c>
      <c r="J2550" s="404">
        <f>'F4.2'!AZ191</f>
        <v>3</v>
      </c>
      <c r="K2550" s="405"/>
      <c r="L2550" s="405"/>
      <c r="M2550" s="404">
        <f t="shared" si="1994"/>
        <v>3</v>
      </c>
      <c r="N2550" s="404">
        <f t="shared" si="2000"/>
        <v>0</v>
      </c>
    </row>
    <row r="2551" spans="1:14" ht="30" hidden="1" outlineLevel="1">
      <c r="A2551" s="18">
        <f t="shared" ref="A2551:E2551" si="2056">A2158</f>
        <v>15.6</v>
      </c>
      <c r="B2551" s="372" t="str">
        <f t="shared" si="2056"/>
        <v>U-8 CHP apron feeder-I to Conveyor 1 A/B chute modification work .</v>
      </c>
      <c r="C2551" s="53" t="str">
        <f t="shared" si="2056"/>
        <v>Yet to be approved</v>
      </c>
      <c r="D2551" s="403" t="str">
        <f t="shared" si="2056"/>
        <v>-</v>
      </c>
      <c r="E2551" s="118">
        <f t="shared" si="2056"/>
        <v>0</v>
      </c>
      <c r="F2551" s="404">
        <f t="shared" si="1997"/>
        <v>0</v>
      </c>
      <c r="G2551" s="404">
        <f t="shared" si="1998"/>
        <v>0</v>
      </c>
      <c r="H2551" s="404">
        <f t="shared" si="1999"/>
        <v>0</v>
      </c>
      <c r="I2551" s="404">
        <f>'F4.2'!AA192</f>
        <v>4</v>
      </c>
      <c r="J2551" s="404">
        <f>'F4.2'!AZ192</f>
        <v>4</v>
      </c>
      <c r="K2551" s="405"/>
      <c r="L2551" s="405"/>
      <c r="M2551" s="404">
        <f t="shared" si="1994"/>
        <v>4</v>
      </c>
      <c r="N2551" s="404">
        <f t="shared" si="2000"/>
        <v>0</v>
      </c>
    </row>
    <row r="2552" spans="1:14" ht="15.75" hidden="1" outlineLevel="1">
      <c r="A2552" s="271">
        <f t="shared" ref="A2552:E2552" si="2057">A2159</f>
        <v>16</v>
      </c>
      <c r="B2552" s="272" t="str">
        <f t="shared" si="2057"/>
        <v>DPR for stabiliazation of Coal Handling Performance.</v>
      </c>
      <c r="C2552" s="53" t="str">
        <f t="shared" si="2057"/>
        <v>Yet to be approved</v>
      </c>
      <c r="D2552" s="403" t="str">
        <f t="shared" si="2057"/>
        <v>-</v>
      </c>
      <c r="E2552" s="118">
        <f t="shared" si="2057"/>
        <v>0</v>
      </c>
      <c r="F2552" s="404">
        <f t="shared" si="1997"/>
        <v>0</v>
      </c>
      <c r="G2552" s="404">
        <f t="shared" si="1998"/>
        <v>0</v>
      </c>
      <c r="H2552" s="404">
        <f t="shared" si="1999"/>
        <v>0</v>
      </c>
      <c r="I2552" s="404">
        <f>'F4.2'!AA193</f>
        <v>0</v>
      </c>
      <c r="J2552" s="404">
        <f>'F4.2'!AZ193</f>
        <v>0</v>
      </c>
      <c r="K2552" s="405"/>
      <c r="L2552" s="405"/>
      <c r="M2552" s="404">
        <f t="shared" si="1994"/>
        <v>0</v>
      </c>
      <c r="N2552" s="404">
        <f t="shared" si="2000"/>
        <v>0</v>
      </c>
    </row>
    <row r="2553" spans="1:14" hidden="1" outlineLevel="1">
      <c r="A2553" s="18">
        <f t="shared" ref="A2553:E2553" si="2058">A2160</f>
        <v>16.100000000000001</v>
      </c>
      <c r="B2553" s="372" t="str">
        <f t="shared" si="2058"/>
        <v xml:space="preserve">Drive modification of Stacker Reclaimer slewing system. </v>
      </c>
      <c r="C2553" s="53" t="str">
        <f t="shared" si="2058"/>
        <v>Yet to be approved</v>
      </c>
      <c r="D2553" s="403" t="str">
        <f t="shared" si="2058"/>
        <v>-</v>
      </c>
      <c r="E2553" s="118">
        <f t="shared" si="2058"/>
        <v>0</v>
      </c>
      <c r="F2553" s="404">
        <f t="shared" si="1997"/>
        <v>0</v>
      </c>
      <c r="G2553" s="404">
        <f t="shared" si="1998"/>
        <v>0</v>
      </c>
      <c r="H2553" s="404">
        <f t="shared" si="1999"/>
        <v>0</v>
      </c>
      <c r="I2553" s="404">
        <f>'F4.2'!AA194</f>
        <v>0</v>
      </c>
      <c r="J2553" s="404">
        <f>'F4.2'!AZ194</f>
        <v>0</v>
      </c>
      <c r="K2553" s="405"/>
      <c r="L2553" s="405"/>
      <c r="M2553" s="404">
        <f t="shared" si="1994"/>
        <v>0</v>
      </c>
      <c r="N2553" s="404">
        <f t="shared" si="2000"/>
        <v>0</v>
      </c>
    </row>
    <row r="2554" spans="1:14" hidden="1" outlineLevel="1">
      <c r="A2554" s="18">
        <f t="shared" ref="A2554:E2554" si="2059">A2161</f>
        <v>16.2</v>
      </c>
      <c r="B2554" s="372" t="str">
        <f t="shared" si="2059"/>
        <v>Retrofitting of Side Arm Charger-I &amp; II at CHP U-8</v>
      </c>
      <c r="C2554" s="53" t="str">
        <f t="shared" si="2059"/>
        <v>Yet to be approved</v>
      </c>
      <c r="D2554" s="403" t="str">
        <f t="shared" si="2059"/>
        <v>-</v>
      </c>
      <c r="E2554" s="118">
        <f t="shared" si="2059"/>
        <v>0</v>
      </c>
      <c r="F2554" s="404">
        <f t="shared" si="1997"/>
        <v>0</v>
      </c>
      <c r="G2554" s="404">
        <f t="shared" si="1998"/>
        <v>0</v>
      </c>
      <c r="H2554" s="404">
        <f t="shared" si="1999"/>
        <v>0</v>
      </c>
      <c r="I2554" s="404">
        <f>'F4.2'!AA195</f>
        <v>0</v>
      </c>
      <c r="J2554" s="404">
        <f>'F4.2'!AZ195</f>
        <v>0</v>
      </c>
      <c r="K2554" s="405"/>
      <c r="L2554" s="405"/>
      <c r="M2554" s="404">
        <f t="shared" si="1994"/>
        <v>0</v>
      </c>
      <c r="N2554" s="404">
        <f t="shared" si="2000"/>
        <v>0</v>
      </c>
    </row>
    <row r="2555" spans="1:14" hidden="1" outlineLevel="1">
      <c r="A2555" s="18">
        <f t="shared" ref="A2555:E2555" si="2060">A2162</f>
        <v>16.3</v>
      </c>
      <c r="B2555" s="372" t="str">
        <f t="shared" si="2060"/>
        <v>Upgradation of GE/Schineder make PLC system atU-8 CHP.</v>
      </c>
      <c r="C2555" s="53" t="str">
        <f t="shared" si="2060"/>
        <v>Yet to be approved</v>
      </c>
      <c r="D2555" s="403" t="str">
        <f t="shared" si="2060"/>
        <v>-</v>
      </c>
      <c r="E2555" s="118">
        <f t="shared" si="2060"/>
        <v>0</v>
      </c>
      <c r="F2555" s="404">
        <f t="shared" si="1997"/>
        <v>0</v>
      </c>
      <c r="G2555" s="404">
        <f t="shared" si="1998"/>
        <v>0</v>
      </c>
      <c r="H2555" s="404">
        <f t="shared" si="1999"/>
        <v>0</v>
      </c>
      <c r="I2555" s="404">
        <f>'F4.2'!AA196</f>
        <v>0</v>
      </c>
      <c r="J2555" s="404">
        <f>'F4.2'!AZ196</f>
        <v>0</v>
      </c>
      <c r="K2555" s="405"/>
      <c r="L2555" s="405"/>
      <c r="M2555" s="404">
        <f t="shared" si="1994"/>
        <v>0</v>
      </c>
      <c r="N2555" s="404">
        <f t="shared" si="2000"/>
        <v>0</v>
      </c>
    </row>
    <row r="2556" spans="1:14" hidden="1" outlineLevel="1">
      <c r="A2556" s="18">
        <f t="shared" ref="A2556:E2556" si="2061">A2163</f>
        <v>16.399999999999999</v>
      </c>
      <c r="B2556" s="372" t="str">
        <f t="shared" si="2061"/>
        <v>Refurbishment of Apron Feeder at CHP U-8.</v>
      </c>
      <c r="C2556" s="53" t="str">
        <f t="shared" si="2061"/>
        <v>Yet to be approved</v>
      </c>
      <c r="D2556" s="403" t="str">
        <f t="shared" si="2061"/>
        <v>-</v>
      </c>
      <c r="E2556" s="118">
        <f t="shared" si="2061"/>
        <v>0</v>
      </c>
      <c r="F2556" s="404">
        <f t="shared" si="1997"/>
        <v>0</v>
      </c>
      <c r="G2556" s="404">
        <f t="shared" si="1998"/>
        <v>0</v>
      </c>
      <c r="H2556" s="404">
        <f t="shared" si="1999"/>
        <v>0</v>
      </c>
      <c r="I2556" s="404">
        <f>'F4.2'!AA197</f>
        <v>0</v>
      </c>
      <c r="J2556" s="404">
        <f>'F4.2'!AZ197</f>
        <v>0</v>
      </c>
      <c r="K2556" s="405"/>
      <c r="L2556" s="405"/>
      <c r="M2556" s="404">
        <f t="shared" si="1994"/>
        <v>0</v>
      </c>
      <c r="N2556" s="404">
        <f t="shared" si="2000"/>
        <v>0</v>
      </c>
    </row>
    <row r="2557" spans="1:14" ht="30" hidden="1" outlineLevel="1">
      <c r="A2557" s="18">
        <f t="shared" ref="A2557:E2557" si="2062">A2164</f>
        <v>16.5</v>
      </c>
      <c r="B2557" s="372" t="str">
        <f t="shared" si="2062"/>
        <v>Provision of moveable stacker and crusher in CHP coal stack yard at CHP U-8.</v>
      </c>
      <c r="C2557" s="53" t="str">
        <f t="shared" si="2062"/>
        <v>Yet to be approved</v>
      </c>
      <c r="D2557" s="403" t="str">
        <f t="shared" si="2062"/>
        <v>-</v>
      </c>
      <c r="E2557" s="118">
        <f t="shared" si="2062"/>
        <v>0</v>
      </c>
      <c r="F2557" s="404">
        <f t="shared" si="1997"/>
        <v>0</v>
      </c>
      <c r="G2557" s="404">
        <f t="shared" si="1998"/>
        <v>0</v>
      </c>
      <c r="H2557" s="404">
        <f t="shared" si="1999"/>
        <v>0</v>
      </c>
      <c r="I2557" s="404">
        <f>'F4.2'!AA198</f>
        <v>0</v>
      </c>
      <c r="J2557" s="404">
        <f>'F4.2'!AZ198</f>
        <v>0</v>
      </c>
      <c r="K2557" s="405"/>
      <c r="L2557" s="405"/>
      <c r="M2557" s="404">
        <f t="shared" si="1994"/>
        <v>0</v>
      </c>
      <c r="N2557" s="404">
        <f t="shared" si="2000"/>
        <v>0</v>
      </c>
    </row>
    <row r="2558" spans="1:14" hidden="1" outlineLevel="1">
      <c r="A2558" s="18">
        <f t="shared" ref="A2558:E2558" si="2063">A2165</f>
        <v>16.600000000000001</v>
      </c>
      <c r="B2558" s="372" t="str">
        <f t="shared" si="2063"/>
        <v>Procurement of Loco &amp; Bulldozer at CHP U-8.</v>
      </c>
      <c r="C2558" s="53" t="str">
        <f t="shared" si="2063"/>
        <v>Yet to be approved</v>
      </c>
      <c r="D2558" s="403" t="str">
        <f t="shared" si="2063"/>
        <v>-</v>
      </c>
      <c r="E2558" s="118">
        <f t="shared" si="2063"/>
        <v>0</v>
      </c>
      <c r="F2558" s="404">
        <f t="shared" si="1997"/>
        <v>0</v>
      </c>
      <c r="G2558" s="404">
        <f t="shared" si="1998"/>
        <v>0</v>
      </c>
      <c r="H2558" s="404">
        <f t="shared" si="1999"/>
        <v>0</v>
      </c>
      <c r="I2558" s="404">
        <f>'F4.2'!AA199</f>
        <v>0</v>
      </c>
      <c r="J2558" s="404">
        <f>'F4.2'!AZ199</f>
        <v>0</v>
      </c>
      <c r="K2558" s="405"/>
      <c r="L2558" s="405"/>
      <c r="M2558" s="404">
        <f t="shared" si="1994"/>
        <v>0</v>
      </c>
      <c r="N2558" s="404">
        <f t="shared" si="2000"/>
        <v>0</v>
      </c>
    </row>
    <row r="2559" spans="1:14" ht="31.5" hidden="1" outlineLevel="1">
      <c r="A2559" s="271">
        <f t="shared" ref="A2559:E2559" si="2064">A2166</f>
        <v>17</v>
      </c>
      <c r="B2559" s="272" t="str">
        <f t="shared" si="2064"/>
        <v>DPR on dry fly ash utilisation improvement scheme for AHP U-8 NPTPS Parli-V.</v>
      </c>
      <c r="C2559" s="53" t="str">
        <f t="shared" si="2064"/>
        <v>Yet to be approved</v>
      </c>
      <c r="D2559" s="403" t="str">
        <f t="shared" si="2064"/>
        <v>-</v>
      </c>
      <c r="E2559" s="118">
        <f t="shared" si="2064"/>
        <v>0</v>
      </c>
      <c r="F2559" s="404">
        <f t="shared" si="1997"/>
        <v>0</v>
      </c>
      <c r="G2559" s="404">
        <f t="shared" si="1998"/>
        <v>0</v>
      </c>
      <c r="H2559" s="404">
        <f t="shared" si="1999"/>
        <v>0</v>
      </c>
      <c r="I2559" s="404">
        <f>'F4.2'!AA200</f>
        <v>0</v>
      </c>
      <c r="J2559" s="404">
        <f>'F4.2'!AZ200</f>
        <v>0</v>
      </c>
      <c r="K2559" s="405"/>
      <c r="L2559" s="405"/>
      <c r="M2559" s="404">
        <f t="shared" si="1994"/>
        <v>0</v>
      </c>
      <c r="N2559" s="404">
        <f t="shared" si="2000"/>
        <v>0</v>
      </c>
    </row>
    <row r="2560" spans="1:14" ht="30" hidden="1" outlineLevel="1">
      <c r="A2560" s="18">
        <f t="shared" ref="A2560:E2560" si="2065">A2167</f>
        <v>17.100000000000001</v>
      </c>
      <c r="B2560" s="372" t="str">
        <f t="shared" si="2065"/>
        <v>Design, supply, erection, installation &amp; comissioning of intermediate silo with sub system at AHP U-8.</v>
      </c>
      <c r="C2560" s="53" t="str">
        <f t="shared" si="2065"/>
        <v>Yet to be approved</v>
      </c>
      <c r="D2560" s="403" t="str">
        <f t="shared" si="2065"/>
        <v>-</v>
      </c>
      <c r="E2560" s="118">
        <f t="shared" si="2065"/>
        <v>0</v>
      </c>
      <c r="F2560" s="404">
        <f t="shared" si="1997"/>
        <v>38</v>
      </c>
      <c r="G2560" s="404">
        <f t="shared" si="1998"/>
        <v>38</v>
      </c>
      <c r="H2560" s="404">
        <f t="shared" si="1999"/>
        <v>0</v>
      </c>
      <c r="I2560" s="404">
        <f>'F4.2'!AA201</f>
        <v>0</v>
      </c>
      <c r="J2560" s="404">
        <f>'F4.2'!AZ201</f>
        <v>0</v>
      </c>
      <c r="K2560" s="405"/>
      <c r="L2560" s="405"/>
      <c r="M2560" s="404">
        <f t="shared" ref="M2560:M2623" si="2066">SUM(J2560:L2560)</f>
        <v>0</v>
      </c>
      <c r="N2560" s="404">
        <f t="shared" si="2000"/>
        <v>0</v>
      </c>
    </row>
    <row r="2561" spans="1:14" ht="31.5" hidden="1" outlineLevel="1">
      <c r="A2561" s="271">
        <f t="shared" ref="A2561:E2561" si="2067">A2168</f>
        <v>18</v>
      </c>
      <c r="B2561" s="272" t="str">
        <f t="shared" si="2067"/>
        <v>DPR on ash handling plant improvement scheme for AHP U-8 NPTPS Parli-V.</v>
      </c>
      <c r="C2561" s="53" t="str">
        <f t="shared" si="2067"/>
        <v>Yet to be approved</v>
      </c>
      <c r="D2561" s="403" t="str">
        <f t="shared" si="2067"/>
        <v>-</v>
      </c>
      <c r="E2561" s="118">
        <f t="shared" si="2067"/>
        <v>0</v>
      </c>
      <c r="F2561" s="404">
        <f t="shared" ref="F2561:F2624" si="2068">F2168+I2168</f>
        <v>0</v>
      </c>
      <c r="G2561" s="404">
        <f t="shared" ref="G2561:G2624" si="2069">G2168+M2168</f>
        <v>0</v>
      </c>
      <c r="H2561" s="404">
        <f t="shared" si="1999"/>
        <v>0</v>
      </c>
      <c r="I2561" s="404">
        <f>'F4.2'!AA202</f>
        <v>0</v>
      </c>
      <c r="J2561" s="404">
        <f>'F4.2'!AZ202</f>
        <v>0</v>
      </c>
      <c r="K2561" s="405"/>
      <c r="L2561" s="405"/>
      <c r="M2561" s="404">
        <f t="shared" si="2066"/>
        <v>0</v>
      </c>
      <c r="N2561" s="404">
        <f t="shared" si="2000"/>
        <v>0</v>
      </c>
    </row>
    <row r="2562" spans="1:14" ht="30" hidden="1" outlineLevel="1">
      <c r="A2562" s="18">
        <f t="shared" ref="A2562:E2562" si="2070">A2169</f>
        <v>18.100000000000001</v>
      </c>
      <c r="B2562" s="372" t="str">
        <f t="shared" si="2070"/>
        <v xml:space="preserve"> Design, supply, erection &amp; comissioning of weigh bridge for silo at AHP U-8.</v>
      </c>
      <c r="C2562" s="53" t="str">
        <f t="shared" si="2070"/>
        <v>Yet to be approved</v>
      </c>
      <c r="D2562" s="403" t="str">
        <f t="shared" si="2070"/>
        <v>-</v>
      </c>
      <c r="E2562" s="118">
        <f t="shared" si="2070"/>
        <v>0</v>
      </c>
      <c r="F2562" s="404">
        <f t="shared" si="2068"/>
        <v>0.5</v>
      </c>
      <c r="G2562" s="404">
        <f t="shared" si="2069"/>
        <v>0.5</v>
      </c>
      <c r="H2562" s="404">
        <f t="shared" ref="H2562:H2625" si="2071">F2562-G2562</f>
        <v>0</v>
      </c>
      <c r="I2562" s="404">
        <f>'F4.2'!AA203</f>
        <v>0</v>
      </c>
      <c r="J2562" s="404">
        <f>'F4.2'!AZ203</f>
        <v>0</v>
      </c>
      <c r="K2562" s="405"/>
      <c r="L2562" s="405"/>
      <c r="M2562" s="404">
        <f t="shared" si="2066"/>
        <v>0</v>
      </c>
      <c r="N2562" s="404">
        <f t="shared" ref="N2562:N2625" si="2072">H2562+I2562-M2562</f>
        <v>0</v>
      </c>
    </row>
    <row r="2563" spans="1:14" ht="30" hidden="1" outlineLevel="1">
      <c r="A2563" s="18">
        <f t="shared" ref="A2563:E2563" si="2073">A2170</f>
        <v>18.2</v>
      </c>
      <c r="B2563" s="372" t="str">
        <f t="shared" si="2073"/>
        <v>Supply, installation &amp; comissioning of energy efficient air compressor at AHP U-8.</v>
      </c>
      <c r="C2563" s="53" t="str">
        <f t="shared" si="2073"/>
        <v>Yet to be approved</v>
      </c>
      <c r="D2563" s="403" t="str">
        <f t="shared" si="2073"/>
        <v>-</v>
      </c>
      <c r="E2563" s="118">
        <f t="shared" si="2073"/>
        <v>0</v>
      </c>
      <c r="F2563" s="404">
        <f t="shared" si="2068"/>
        <v>6</v>
      </c>
      <c r="G2563" s="404">
        <f t="shared" si="2069"/>
        <v>6</v>
      </c>
      <c r="H2563" s="404">
        <f t="shared" si="2071"/>
        <v>0</v>
      </c>
      <c r="I2563" s="404">
        <f>'F4.2'!AA204</f>
        <v>0</v>
      </c>
      <c r="J2563" s="404">
        <f>'F4.2'!AZ204</f>
        <v>0</v>
      </c>
      <c r="K2563" s="405"/>
      <c r="L2563" s="405"/>
      <c r="M2563" s="404">
        <f t="shared" si="2066"/>
        <v>0</v>
      </c>
      <c r="N2563" s="404">
        <f t="shared" si="2072"/>
        <v>0</v>
      </c>
    </row>
    <row r="2564" spans="1:14" ht="60" hidden="1" outlineLevel="1">
      <c r="A2564" s="18">
        <f t="shared" ref="A2564:E2564" si="2074">A2171</f>
        <v>18.3</v>
      </c>
      <c r="B2564" s="372" t="str">
        <f t="shared" si="2074"/>
        <v xml:space="preserve"> PROCUREMENT OF COMPLETE ASSEMBLY OF SAM MAKE AR-150/510 PUMPS (2 NOS) FOR REPLACEMENT OF ASH SLURRY PUMPS OF BOTTOM ASH SLURRY DISPOSAL FROM SLURRY TANK TO ASH BUND IN SLURRY PUMP HOUSE. </v>
      </c>
      <c r="C2564" s="53" t="str">
        <f t="shared" si="2074"/>
        <v>Yet to be approved</v>
      </c>
      <c r="D2564" s="403" t="str">
        <f t="shared" si="2074"/>
        <v>-</v>
      </c>
      <c r="E2564" s="118">
        <f t="shared" si="2074"/>
        <v>0</v>
      </c>
      <c r="F2564" s="404">
        <f t="shared" si="2068"/>
        <v>0.5</v>
      </c>
      <c r="G2564" s="404">
        <f t="shared" si="2069"/>
        <v>0.5</v>
      </c>
      <c r="H2564" s="404">
        <f t="shared" si="2071"/>
        <v>0</v>
      </c>
      <c r="I2564" s="404">
        <f>'F4.2'!AA205</f>
        <v>0</v>
      </c>
      <c r="J2564" s="404">
        <f>'F4.2'!AZ205</f>
        <v>0</v>
      </c>
      <c r="K2564" s="405"/>
      <c r="L2564" s="405"/>
      <c r="M2564" s="404">
        <f t="shared" si="2066"/>
        <v>0</v>
      </c>
      <c r="N2564" s="404">
        <f t="shared" si="2072"/>
        <v>0</v>
      </c>
    </row>
    <row r="2565" spans="1:14" ht="60" hidden="1" outlineLevel="1">
      <c r="A2565" s="18">
        <f t="shared" ref="A2565:E2565" si="2075">A2172</f>
        <v>18.399999999999999</v>
      </c>
      <c r="B2565" s="372" t="str">
        <f t="shared" si="2075"/>
        <v>PROCUREMENT OF COMPLETE ASSEMBLY OF SAM MAKE ZM-II 530/02 (2 NOS) FOR REPLACEMENT OF HP PUMPS OF BOTTOM ASH &amp; COARSE ASH EVACUATION FROM BA/CA HOPPERS TO SLURRY TANK IN ASH WATER PUMP HOUSE. 0.75 0.89</v>
      </c>
      <c r="C2565" s="53" t="str">
        <f t="shared" si="2075"/>
        <v>Yet to be approved</v>
      </c>
      <c r="D2565" s="403" t="str">
        <f t="shared" si="2075"/>
        <v>-</v>
      </c>
      <c r="E2565" s="118">
        <f t="shared" si="2075"/>
        <v>0</v>
      </c>
      <c r="F2565" s="404">
        <f t="shared" si="2068"/>
        <v>0.4</v>
      </c>
      <c r="G2565" s="404">
        <f t="shared" si="2069"/>
        <v>0.4</v>
      </c>
      <c r="H2565" s="404">
        <f t="shared" si="2071"/>
        <v>0</v>
      </c>
      <c r="I2565" s="404">
        <f>'F4.2'!AA206</f>
        <v>0</v>
      </c>
      <c r="J2565" s="404">
        <f>'F4.2'!AZ206</f>
        <v>0</v>
      </c>
      <c r="K2565" s="405"/>
      <c r="L2565" s="405"/>
      <c r="M2565" s="404">
        <f t="shared" si="2066"/>
        <v>0</v>
      </c>
      <c r="N2565" s="404">
        <f t="shared" si="2072"/>
        <v>0</v>
      </c>
    </row>
    <row r="2566" spans="1:14" ht="30" hidden="1" outlineLevel="1">
      <c r="A2566" s="18">
        <f t="shared" ref="A2566:E2566" si="2076">A2173</f>
        <v>18.5</v>
      </c>
      <c r="B2566" s="372" t="str">
        <f t="shared" si="2076"/>
        <v>Procurement of vacuum pumps complete assembly for AHP U-8 NPTPS Parli-V.</v>
      </c>
      <c r="C2566" s="53" t="str">
        <f t="shared" si="2076"/>
        <v>Yet to be approved</v>
      </c>
      <c r="D2566" s="403" t="str">
        <f t="shared" si="2076"/>
        <v>-</v>
      </c>
      <c r="E2566" s="118">
        <f t="shared" si="2076"/>
        <v>0</v>
      </c>
      <c r="F2566" s="404">
        <f t="shared" si="2068"/>
        <v>1.5</v>
      </c>
      <c r="G2566" s="404">
        <f t="shared" si="2069"/>
        <v>1.5</v>
      </c>
      <c r="H2566" s="404">
        <f t="shared" si="2071"/>
        <v>0</v>
      </c>
      <c r="I2566" s="404">
        <f>'F4.2'!AA207</f>
        <v>0</v>
      </c>
      <c r="J2566" s="404">
        <f>'F4.2'!AZ207</f>
        <v>0</v>
      </c>
      <c r="K2566" s="405"/>
      <c r="L2566" s="405"/>
      <c r="M2566" s="404">
        <f t="shared" si="2066"/>
        <v>0</v>
      </c>
      <c r="N2566" s="404">
        <f t="shared" si="2072"/>
        <v>0</v>
      </c>
    </row>
    <row r="2567" spans="1:14" ht="30" hidden="1" outlineLevel="1">
      <c r="A2567" s="18">
        <f t="shared" ref="A2567:E2567" si="2077">A2174</f>
        <v>18.600000000000001</v>
      </c>
      <c r="B2567" s="372" t="str">
        <f t="shared" si="2077"/>
        <v>Procurement of vacuum pumps complete assembly for AHP U-8 NPTPS Parli-V.</v>
      </c>
      <c r="C2567" s="53" t="str">
        <f t="shared" si="2077"/>
        <v>Yet to be approved</v>
      </c>
      <c r="D2567" s="403" t="str">
        <f t="shared" si="2077"/>
        <v>-</v>
      </c>
      <c r="E2567" s="118">
        <f t="shared" si="2077"/>
        <v>0</v>
      </c>
      <c r="F2567" s="404">
        <f t="shared" si="2068"/>
        <v>2</v>
      </c>
      <c r="G2567" s="404">
        <f t="shared" si="2069"/>
        <v>2</v>
      </c>
      <c r="H2567" s="404">
        <f t="shared" si="2071"/>
        <v>0</v>
      </c>
      <c r="I2567" s="404">
        <f>'F4.2'!AA208</f>
        <v>0</v>
      </c>
      <c r="J2567" s="404">
        <f>'F4.2'!AZ208</f>
        <v>0</v>
      </c>
      <c r="K2567" s="405"/>
      <c r="L2567" s="405"/>
      <c r="M2567" s="404">
        <f t="shared" si="2066"/>
        <v>0</v>
      </c>
      <c r="N2567" s="404">
        <f t="shared" si="2072"/>
        <v>0</v>
      </c>
    </row>
    <row r="2568" spans="1:14" ht="30" hidden="1" outlineLevel="1">
      <c r="A2568" s="18">
        <f t="shared" ref="A2568:E2568" si="2078">A2175</f>
        <v>18.7</v>
      </c>
      <c r="B2568" s="372" t="str">
        <f t="shared" si="2078"/>
        <v>Procurement of Feed Gate Complete Assembly along with modified metallurgy to enhance the life of Clinker Grinder.</v>
      </c>
      <c r="C2568" s="53" t="str">
        <f t="shared" si="2078"/>
        <v>Yet to be approved</v>
      </c>
      <c r="D2568" s="403" t="str">
        <f t="shared" si="2078"/>
        <v>-</v>
      </c>
      <c r="E2568" s="118">
        <f t="shared" si="2078"/>
        <v>0</v>
      </c>
      <c r="F2568" s="404">
        <f t="shared" si="2068"/>
        <v>1</v>
      </c>
      <c r="G2568" s="404">
        <f t="shared" si="2069"/>
        <v>1</v>
      </c>
      <c r="H2568" s="404">
        <f t="shared" si="2071"/>
        <v>0</v>
      </c>
      <c r="I2568" s="404">
        <f>'F4.2'!AA209</f>
        <v>0</v>
      </c>
      <c r="J2568" s="404">
        <f>'F4.2'!AZ209</f>
        <v>0</v>
      </c>
      <c r="K2568" s="405"/>
      <c r="L2568" s="405"/>
      <c r="M2568" s="404">
        <f t="shared" si="2066"/>
        <v>0</v>
      </c>
      <c r="N2568" s="404">
        <f t="shared" si="2072"/>
        <v>0</v>
      </c>
    </row>
    <row r="2569" spans="1:14" ht="30" hidden="1" outlineLevel="1">
      <c r="A2569" s="18">
        <f t="shared" ref="A2569:E2569" si="2079">A2176</f>
        <v>18.8</v>
      </c>
      <c r="B2569" s="372" t="str">
        <f t="shared" si="2079"/>
        <v>Procurement of Double Roll Clinker Grinder Complete Assembly with Drive Unit installed at AHP</v>
      </c>
      <c r="C2569" s="53" t="str">
        <f t="shared" si="2079"/>
        <v>Yet to be approved</v>
      </c>
      <c r="D2569" s="403" t="str">
        <f t="shared" si="2079"/>
        <v>-</v>
      </c>
      <c r="E2569" s="118">
        <f t="shared" si="2079"/>
        <v>0</v>
      </c>
      <c r="F2569" s="404">
        <f t="shared" si="2068"/>
        <v>1.25</v>
      </c>
      <c r="G2569" s="404">
        <f t="shared" si="2069"/>
        <v>1.25</v>
      </c>
      <c r="H2569" s="404">
        <f t="shared" si="2071"/>
        <v>0</v>
      </c>
      <c r="I2569" s="404">
        <f>'F4.2'!AA210</f>
        <v>0</v>
      </c>
      <c r="J2569" s="404">
        <f>'F4.2'!AZ210</f>
        <v>0</v>
      </c>
      <c r="K2569" s="405"/>
      <c r="L2569" s="405"/>
      <c r="M2569" s="404">
        <f t="shared" si="2066"/>
        <v>0</v>
      </c>
      <c r="N2569" s="404">
        <f t="shared" si="2072"/>
        <v>0</v>
      </c>
    </row>
    <row r="2570" spans="1:14" ht="30" hidden="1" outlineLevel="1">
      <c r="A2570" s="18">
        <f t="shared" ref="A2570:E2570" si="2080">A2177</f>
        <v>18.899999999999999</v>
      </c>
      <c r="B2570" s="372" t="str">
        <f t="shared" si="2080"/>
        <v>Procurement of Instrument Air Dryers assembly for performance improvement</v>
      </c>
      <c r="C2570" s="53" t="str">
        <f t="shared" si="2080"/>
        <v>Yet to be approved</v>
      </c>
      <c r="D2570" s="403" t="str">
        <f t="shared" si="2080"/>
        <v>-</v>
      </c>
      <c r="E2570" s="118">
        <f t="shared" si="2080"/>
        <v>0</v>
      </c>
      <c r="F2570" s="404">
        <f t="shared" si="2068"/>
        <v>0.5</v>
      </c>
      <c r="G2570" s="404">
        <f t="shared" si="2069"/>
        <v>0.5</v>
      </c>
      <c r="H2570" s="404">
        <f t="shared" si="2071"/>
        <v>0</v>
      </c>
      <c r="I2570" s="404">
        <f>'F4.2'!AA211</f>
        <v>0</v>
      </c>
      <c r="J2570" s="404">
        <f>'F4.2'!AZ211</f>
        <v>0</v>
      </c>
      <c r="K2570" s="405"/>
      <c r="L2570" s="405"/>
      <c r="M2570" s="404">
        <f t="shared" si="2066"/>
        <v>0</v>
      </c>
      <c r="N2570" s="404">
        <f t="shared" si="2072"/>
        <v>0</v>
      </c>
    </row>
    <row r="2571" spans="1:14" ht="60" hidden="1" outlineLevel="1">
      <c r="A2571" s="18">
        <f t="shared" ref="A2571:E2571" si="2081">A2178</f>
        <v>18.100000000000001</v>
      </c>
      <c r="B2571" s="372" t="str">
        <f t="shared" si="2081"/>
        <v>Procurement of various types of Isolation Valves assembly, Dome Valves assembly, Root Valve Assembly &amp; Expansion Bellows Assembly for Dry Ash Conveing performance improvement</v>
      </c>
      <c r="C2571" s="53" t="str">
        <f t="shared" si="2081"/>
        <v>Yet to be approved</v>
      </c>
      <c r="D2571" s="403" t="str">
        <f t="shared" si="2081"/>
        <v>-</v>
      </c>
      <c r="E2571" s="118">
        <f t="shared" si="2081"/>
        <v>0</v>
      </c>
      <c r="F2571" s="404">
        <f t="shared" si="2068"/>
        <v>3.6</v>
      </c>
      <c r="G2571" s="404">
        <f t="shared" si="2069"/>
        <v>3.6</v>
      </c>
      <c r="H2571" s="404">
        <f t="shared" si="2071"/>
        <v>0</v>
      </c>
      <c r="I2571" s="404">
        <f>'F4.2'!AA212</f>
        <v>0</v>
      </c>
      <c r="J2571" s="404">
        <f>'F4.2'!AZ212</f>
        <v>0</v>
      </c>
      <c r="K2571" s="405"/>
      <c r="L2571" s="405"/>
      <c r="M2571" s="404">
        <f t="shared" si="2066"/>
        <v>0</v>
      </c>
      <c r="N2571" s="404">
        <f t="shared" si="2072"/>
        <v>0</v>
      </c>
    </row>
    <row r="2572" spans="1:14" ht="31.5" hidden="1" outlineLevel="1">
      <c r="A2572" s="271">
        <f t="shared" ref="A2572:E2572" si="2082">A2179</f>
        <v>19</v>
      </c>
      <c r="B2572" s="272" t="str">
        <f t="shared" si="2082"/>
        <v>DPR on ash handling plant improvement scheme for AHP U-8 NPTPS Parli-V.</v>
      </c>
      <c r="C2572" s="53" t="str">
        <f t="shared" si="2082"/>
        <v>Yet to be approved</v>
      </c>
      <c r="D2572" s="403" t="str">
        <f t="shared" si="2082"/>
        <v>-</v>
      </c>
      <c r="E2572" s="118">
        <f t="shared" si="2082"/>
        <v>0</v>
      </c>
      <c r="F2572" s="404">
        <f t="shared" si="2068"/>
        <v>0</v>
      </c>
      <c r="G2572" s="404">
        <f t="shared" si="2069"/>
        <v>0</v>
      </c>
      <c r="H2572" s="404">
        <f t="shared" si="2071"/>
        <v>0</v>
      </c>
      <c r="I2572" s="404">
        <f>'F4.2'!AA213</f>
        <v>0</v>
      </c>
      <c r="J2572" s="404">
        <f>'F4.2'!AZ213</f>
        <v>0</v>
      </c>
      <c r="K2572" s="405"/>
      <c r="L2572" s="405"/>
      <c r="M2572" s="404">
        <f t="shared" si="2066"/>
        <v>0</v>
      </c>
      <c r="N2572" s="404">
        <f t="shared" si="2072"/>
        <v>0</v>
      </c>
    </row>
    <row r="2573" spans="1:14" ht="30" hidden="1" outlineLevel="1">
      <c r="A2573" s="18">
        <f t="shared" ref="A2573:E2573" si="2083">A2180</f>
        <v>19.100000000000001</v>
      </c>
      <c r="B2573" s="372" t="str">
        <f t="shared" si="2083"/>
        <v>Design, supply, erection, installation &amp; comissioning of DM water close loop cooling system for air compressors at AHP U-8.</v>
      </c>
      <c r="C2573" s="53" t="str">
        <f t="shared" si="2083"/>
        <v>Yet to be approved</v>
      </c>
      <c r="D2573" s="403" t="str">
        <f t="shared" si="2083"/>
        <v>-</v>
      </c>
      <c r="E2573" s="118">
        <f t="shared" si="2083"/>
        <v>0</v>
      </c>
      <c r="F2573" s="404">
        <f t="shared" si="2068"/>
        <v>3</v>
      </c>
      <c r="G2573" s="404">
        <f t="shared" si="2069"/>
        <v>3</v>
      </c>
      <c r="H2573" s="404">
        <f t="shared" si="2071"/>
        <v>0</v>
      </c>
      <c r="I2573" s="404">
        <f>'F4.2'!AA214</f>
        <v>0</v>
      </c>
      <c r="J2573" s="404">
        <f>'F4.2'!AZ214</f>
        <v>0</v>
      </c>
      <c r="K2573" s="405"/>
      <c r="L2573" s="405"/>
      <c r="M2573" s="404">
        <f t="shared" si="2066"/>
        <v>0</v>
      </c>
      <c r="N2573" s="404">
        <f t="shared" si="2072"/>
        <v>0</v>
      </c>
    </row>
    <row r="2574" spans="1:14" ht="30" hidden="1" outlineLevel="1">
      <c r="A2574" s="18">
        <f t="shared" ref="A2574:E2574" si="2084">A2181</f>
        <v>19.2</v>
      </c>
      <c r="B2574" s="372" t="str">
        <f t="shared" si="2084"/>
        <v>Up-gradation of Existing Schneider make PLC (HMI + PLC hardware) installed at AHP Unit -8 at Parli TPS.</v>
      </c>
      <c r="C2574" s="53" t="str">
        <f t="shared" si="2084"/>
        <v>Yet to be approved</v>
      </c>
      <c r="D2574" s="403" t="str">
        <f t="shared" si="2084"/>
        <v>-</v>
      </c>
      <c r="E2574" s="118">
        <f t="shared" si="2084"/>
        <v>0</v>
      </c>
      <c r="F2574" s="404">
        <f t="shared" si="2068"/>
        <v>1.5</v>
      </c>
      <c r="G2574" s="404">
        <f t="shared" si="2069"/>
        <v>1.5</v>
      </c>
      <c r="H2574" s="404">
        <f t="shared" si="2071"/>
        <v>0</v>
      </c>
      <c r="I2574" s="404">
        <f>'F4.2'!AA215</f>
        <v>0</v>
      </c>
      <c r="J2574" s="404">
        <f>'F4.2'!AZ215</f>
        <v>0</v>
      </c>
      <c r="K2574" s="405"/>
      <c r="L2574" s="405"/>
      <c r="M2574" s="404">
        <f t="shared" si="2066"/>
        <v>0</v>
      </c>
      <c r="N2574" s="404">
        <f t="shared" si="2072"/>
        <v>0</v>
      </c>
    </row>
    <row r="2575" spans="1:14" hidden="1" outlineLevel="1">
      <c r="A2575" s="18">
        <f t="shared" ref="A2575:E2575" si="2085">A2182</f>
        <v>19.3</v>
      </c>
      <c r="B2575" s="372" t="str">
        <f t="shared" si="2085"/>
        <v>Procurement of HT motors for AHP U-8 Parli TPS.</v>
      </c>
      <c r="C2575" s="53" t="str">
        <f t="shared" si="2085"/>
        <v>Yet to be approved</v>
      </c>
      <c r="D2575" s="403" t="str">
        <f t="shared" si="2085"/>
        <v>-</v>
      </c>
      <c r="E2575" s="118">
        <f t="shared" si="2085"/>
        <v>0</v>
      </c>
      <c r="F2575" s="404">
        <f t="shared" si="2068"/>
        <v>2.2999999999999998</v>
      </c>
      <c r="G2575" s="404">
        <f t="shared" si="2069"/>
        <v>2.2999999999999998</v>
      </c>
      <c r="H2575" s="404">
        <f t="shared" si="2071"/>
        <v>0</v>
      </c>
      <c r="I2575" s="404">
        <f>'F4.2'!AA216</f>
        <v>0</v>
      </c>
      <c r="J2575" s="404">
        <f>'F4.2'!AZ216</f>
        <v>0</v>
      </c>
      <c r="K2575" s="405"/>
      <c r="L2575" s="405"/>
      <c r="M2575" s="404">
        <f t="shared" si="2066"/>
        <v>0</v>
      </c>
      <c r="N2575" s="404">
        <f t="shared" si="2072"/>
        <v>0</v>
      </c>
    </row>
    <row r="2576" spans="1:14" ht="45" hidden="1" outlineLevel="1">
      <c r="A2576" s="18">
        <f t="shared" ref="A2576:E2576" si="2086">A2183</f>
        <v>19.399999999999999</v>
      </c>
      <c r="B2576" s="372" t="str">
        <f t="shared" si="2086"/>
        <v>PROCUREMENT OF CRITICAL GEARBOXES AND FLUID COUPLINGS INTERNAL ASSEMBLIES FOR SLURRY PUMPS AND SILO HCSD SYSTEM INSTALLED AT AHP, PARLI TPS.</v>
      </c>
      <c r="C2576" s="53" t="str">
        <f t="shared" si="2086"/>
        <v>Yet to be approved</v>
      </c>
      <c r="D2576" s="403" t="str">
        <f t="shared" si="2086"/>
        <v>-</v>
      </c>
      <c r="E2576" s="118">
        <f t="shared" si="2086"/>
        <v>0</v>
      </c>
      <c r="F2576" s="404">
        <f t="shared" si="2068"/>
        <v>1.2</v>
      </c>
      <c r="G2576" s="404">
        <f t="shared" si="2069"/>
        <v>1.2</v>
      </c>
      <c r="H2576" s="404">
        <f t="shared" si="2071"/>
        <v>0</v>
      </c>
      <c r="I2576" s="404">
        <f>'F4.2'!AA217</f>
        <v>0</v>
      </c>
      <c r="J2576" s="404">
        <f>'F4.2'!AZ217</f>
        <v>0</v>
      </c>
      <c r="K2576" s="405"/>
      <c r="L2576" s="405"/>
      <c r="M2576" s="404">
        <f t="shared" si="2066"/>
        <v>0</v>
      </c>
      <c r="N2576" s="404">
        <f t="shared" si="2072"/>
        <v>0</v>
      </c>
    </row>
    <row r="2577" spans="1:14" ht="45" hidden="1" outlineLevel="1">
      <c r="A2577" s="18">
        <f t="shared" ref="A2577:E2577" si="2087">A2184</f>
        <v>19.5</v>
      </c>
      <c r="B2577" s="372" t="str">
        <f t="shared" si="2087"/>
        <v>Procurement of Atlas Copco Make Instrument Air Compressors Critical/Non-Critical Spares sub-assembly for performance improvement</v>
      </c>
      <c r="C2577" s="53" t="str">
        <f t="shared" si="2087"/>
        <v>Yet to be approved</v>
      </c>
      <c r="D2577" s="403" t="str">
        <f t="shared" si="2087"/>
        <v>-</v>
      </c>
      <c r="E2577" s="118">
        <f t="shared" si="2087"/>
        <v>0</v>
      </c>
      <c r="F2577" s="404">
        <f t="shared" si="2068"/>
        <v>6</v>
      </c>
      <c r="G2577" s="404">
        <f t="shared" si="2069"/>
        <v>6</v>
      </c>
      <c r="H2577" s="404">
        <f t="shared" si="2071"/>
        <v>0</v>
      </c>
      <c r="I2577" s="404">
        <f>'F4.2'!AA218</f>
        <v>0</v>
      </c>
      <c r="J2577" s="404">
        <f>'F4.2'!AZ218</f>
        <v>0</v>
      </c>
      <c r="K2577" s="405"/>
      <c r="L2577" s="405"/>
      <c r="M2577" s="404">
        <f t="shared" si="2066"/>
        <v>0</v>
      </c>
      <c r="N2577" s="404">
        <f t="shared" si="2072"/>
        <v>0</v>
      </c>
    </row>
    <row r="2578" spans="1:14" ht="60" hidden="1" outlineLevel="1">
      <c r="A2578" s="18">
        <f t="shared" ref="A2578:E2578" si="2088">A2185</f>
        <v>19.600000000000001</v>
      </c>
      <c r="B2578" s="372" t="str">
        <f t="shared" si="2088"/>
        <v>Upgradation and improvement in Hopper Temperature monitoring system by providing Rf Type Hopper Level Sensors for performance improvement of conveying of Dry ash evacuation system.</v>
      </c>
      <c r="C2578" s="53" t="str">
        <f t="shared" si="2088"/>
        <v>Yet to be approved</v>
      </c>
      <c r="D2578" s="403" t="str">
        <f t="shared" si="2088"/>
        <v>-</v>
      </c>
      <c r="E2578" s="118">
        <f t="shared" si="2088"/>
        <v>0</v>
      </c>
      <c r="F2578" s="404">
        <f t="shared" si="2068"/>
        <v>1.2</v>
      </c>
      <c r="G2578" s="404">
        <f t="shared" si="2069"/>
        <v>1.2</v>
      </c>
      <c r="H2578" s="404">
        <f t="shared" si="2071"/>
        <v>0</v>
      </c>
      <c r="I2578" s="404">
        <f>'F4.2'!AA219</f>
        <v>0</v>
      </c>
      <c r="J2578" s="404">
        <f>'F4.2'!AZ219</f>
        <v>0</v>
      </c>
      <c r="K2578" s="405"/>
      <c r="L2578" s="405"/>
      <c r="M2578" s="404">
        <f t="shared" si="2066"/>
        <v>0</v>
      </c>
      <c r="N2578" s="404">
        <f t="shared" si="2072"/>
        <v>0</v>
      </c>
    </row>
    <row r="2579" spans="1:14" ht="31.5" hidden="1" outlineLevel="1">
      <c r="A2579" s="271">
        <f t="shared" ref="A2579:E2579" si="2089">A2186</f>
        <v>20</v>
      </c>
      <c r="B2579" s="272" t="str">
        <f t="shared" si="2089"/>
        <v>DPR on ash handling plant improvement scheme for AHP U-8 NPTPS Parli-V.</v>
      </c>
      <c r="C2579" s="53" t="str">
        <f t="shared" si="2089"/>
        <v>Yet to be approved</v>
      </c>
      <c r="D2579" s="403" t="str">
        <f t="shared" si="2089"/>
        <v>-</v>
      </c>
      <c r="E2579" s="118">
        <f t="shared" si="2089"/>
        <v>0</v>
      </c>
      <c r="F2579" s="404">
        <f t="shared" si="2068"/>
        <v>0</v>
      </c>
      <c r="G2579" s="404">
        <f t="shared" si="2069"/>
        <v>0</v>
      </c>
      <c r="H2579" s="404">
        <f t="shared" si="2071"/>
        <v>0</v>
      </c>
      <c r="I2579" s="404">
        <f>'F4.2'!AA220</f>
        <v>0</v>
      </c>
      <c r="J2579" s="404">
        <f>'F4.2'!AZ220</f>
        <v>0</v>
      </c>
      <c r="K2579" s="405"/>
      <c r="L2579" s="405"/>
      <c r="M2579" s="404">
        <f t="shared" si="2066"/>
        <v>0</v>
      </c>
      <c r="N2579" s="404">
        <f t="shared" si="2072"/>
        <v>0</v>
      </c>
    </row>
    <row r="2580" spans="1:14" ht="30" hidden="1" outlineLevel="1">
      <c r="A2580" s="18">
        <f t="shared" ref="A2580:E2580" si="2090">A2187</f>
        <v>20.100000000000001</v>
      </c>
      <c r="B2580" s="372" t="str">
        <f t="shared" si="2090"/>
        <v xml:space="preserve"> Design, supply, erection, installation &amp; comissioning ESP 1st &amp; 2nd field dry fly ash evacuation &amp; conveying system at AHP U-8.</v>
      </c>
      <c r="C2580" s="53" t="str">
        <f t="shared" si="2090"/>
        <v>Yet to be approved</v>
      </c>
      <c r="D2580" s="403" t="str">
        <f t="shared" si="2090"/>
        <v>-</v>
      </c>
      <c r="E2580" s="118">
        <f t="shared" si="2090"/>
        <v>0</v>
      </c>
      <c r="F2580" s="404">
        <f t="shared" si="2068"/>
        <v>21.25</v>
      </c>
      <c r="G2580" s="404">
        <f t="shared" si="2069"/>
        <v>21.25</v>
      </c>
      <c r="H2580" s="404">
        <f t="shared" si="2071"/>
        <v>0</v>
      </c>
      <c r="I2580" s="404">
        <f>'F4.2'!AA221</f>
        <v>0</v>
      </c>
      <c r="J2580" s="404">
        <f>'F4.2'!AZ221</f>
        <v>0</v>
      </c>
      <c r="K2580" s="405"/>
      <c r="L2580" s="405"/>
      <c r="M2580" s="404">
        <f t="shared" si="2066"/>
        <v>0</v>
      </c>
      <c r="N2580" s="404">
        <f t="shared" si="2072"/>
        <v>0</v>
      </c>
    </row>
    <row r="2581" spans="1:14" ht="45" hidden="1" outlineLevel="1">
      <c r="A2581" s="18">
        <f t="shared" ref="A2581:E2581" si="2091">A2188</f>
        <v>20.2</v>
      </c>
      <c r="B2581" s="372" t="str">
        <f t="shared" si="2091"/>
        <v>Design, supply, erection, installation &amp; comissioning of dry ash evacuation &amp; conveying system for APH &amp; Economiser ash hoppers at AHP U-8.</v>
      </c>
      <c r="C2581" s="53" t="str">
        <f t="shared" si="2091"/>
        <v>Yet to be approved</v>
      </c>
      <c r="D2581" s="403" t="str">
        <f t="shared" si="2091"/>
        <v>-</v>
      </c>
      <c r="E2581" s="118">
        <f t="shared" si="2091"/>
        <v>0</v>
      </c>
      <c r="F2581" s="404">
        <f t="shared" si="2068"/>
        <v>3</v>
      </c>
      <c r="G2581" s="404">
        <f t="shared" si="2069"/>
        <v>3</v>
      </c>
      <c r="H2581" s="404">
        <f t="shared" si="2071"/>
        <v>0</v>
      </c>
      <c r="I2581" s="404">
        <f>'F4.2'!AA222</f>
        <v>0</v>
      </c>
      <c r="J2581" s="404">
        <f>'F4.2'!AZ222</f>
        <v>0</v>
      </c>
      <c r="K2581" s="405"/>
      <c r="L2581" s="405"/>
      <c r="M2581" s="404">
        <f t="shared" si="2066"/>
        <v>0</v>
      </c>
      <c r="N2581" s="404">
        <f t="shared" si="2072"/>
        <v>0</v>
      </c>
    </row>
    <row r="2582" spans="1:14" ht="15.75" hidden="1" outlineLevel="1">
      <c r="A2582" s="271">
        <f t="shared" ref="A2582:E2582" si="2092">A2189</f>
        <v>21</v>
      </c>
      <c r="B2582" s="272" t="str">
        <f t="shared" si="2092"/>
        <v>Verious Civil schemes in Unit 8 NPTPS  Parli V.</v>
      </c>
      <c r="C2582" s="53" t="str">
        <f t="shared" si="2092"/>
        <v>Yet to be approved</v>
      </c>
      <c r="D2582" s="403" t="str">
        <f t="shared" si="2092"/>
        <v>-</v>
      </c>
      <c r="E2582" s="118">
        <f t="shared" si="2092"/>
        <v>0</v>
      </c>
      <c r="F2582" s="404">
        <f t="shared" si="2068"/>
        <v>0</v>
      </c>
      <c r="G2582" s="404">
        <f t="shared" si="2069"/>
        <v>0</v>
      </c>
      <c r="H2582" s="404">
        <f t="shared" si="2071"/>
        <v>0</v>
      </c>
      <c r="I2582" s="404">
        <f>'F4.2'!AA223</f>
        <v>0</v>
      </c>
      <c r="J2582" s="404">
        <f>'F4.2'!AZ223</f>
        <v>0</v>
      </c>
      <c r="K2582" s="405"/>
      <c r="L2582" s="405"/>
      <c r="M2582" s="404">
        <f t="shared" si="2066"/>
        <v>0</v>
      </c>
      <c r="N2582" s="404">
        <f t="shared" si="2072"/>
        <v>0</v>
      </c>
    </row>
    <row r="2583" spans="1:14" ht="30" hidden="1" outlineLevel="1">
      <c r="A2583" s="18">
        <f t="shared" ref="A2583:E2583" si="2093">A2190</f>
        <v>21.1</v>
      </c>
      <c r="B2583" s="372" t="str">
        <f t="shared" si="2093"/>
        <v>Construction of chemical laboratory building at Unit 8, NPTPS, Parli V.</v>
      </c>
      <c r="C2583" s="53" t="str">
        <f t="shared" si="2093"/>
        <v>Yet to be approved</v>
      </c>
      <c r="D2583" s="403" t="str">
        <f t="shared" si="2093"/>
        <v>-</v>
      </c>
      <c r="E2583" s="118">
        <f t="shared" si="2093"/>
        <v>0</v>
      </c>
      <c r="F2583" s="404">
        <f t="shared" si="2068"/>
        <v>3.7800000000000002</v>
      </c>
      <c r="G2583" s="404">
        <f t="shared" si="2069"/>
        <v>3.7800000000000002</v>
      </c>
      <c r="H2583" s="404">
        <f t="shared" si="2071"/>
        <v>0</v>
      </c>
      <c r="I2583" s="404">
        <f>'F4.2'!AA224</f>
        <v>0</v>
      </c>
      <c r="J2583" s="404">
        <f>'F4.2'!AZ224</f>
        <v>0</v>
      </c>
      <c r="K2583" s="405"/>
      <c r="L2583" s="405"/>
      <c r="M2583" s="404">
        <f t="shared" si="2066"/>
        <v>0</v>
      </c>
      <c r="N2583" s="404">
        <f t="shared" si="2072"/>
        <v>0</v>
      </c>
    </row>
    <row r="2584" spans="1:14" ht="30" hidden="1" outlineLevel="1">
      <c r="A2584" s="18">
        <f t="shared" ref="A2584:E2584" si="2094">A2191</f>
        <v>21.2</v>
      </c>
      <c r="B2584" s="372" t="str">
        <f t="shared" si="2094"/>
        <v>Construction of Alum/salt storage area at Unit No.8 (1X250MW) NPTPS Parli Vaijnath.</v>
      </c>
      <c r="C2584" s="53" t="str">
        <f t="shared" si="2094"/>
        <v>Yet to be approved</v>
      </c>
      <c r="D2584" s="403" t="str">
        <f t="shared" si="2094"/>
        <v>-</v>
      </c>
      <c r="E2584" s="118">
        <f t="shared" si="2094"/>
        <v>0</v>
      </c>
      <c r="F2584" s="404">
        <f t="shared" si="2068"/>
        <v>3.46</v>
      </c>
      <c r="G2584" s="404">
        <f t="shared" si="2069"/>
        <v>3.46</v>
      </c>
      <c r="H2584" s="404">
        <f t="shared" si="2071"/>
        <v>0</v>
      </c>
      <c r="I2584" s="404">
        <f>'F4.2'!AA225</f>
        <v>0</v>
      </c>
      <c r="J2584" s="404">
        <f>'F4.2'!AZ225</f>
        <v>0</v>
      </c>
      <c r="K2584" s="405"/>
      <c r="L2584" s="405"/>
      <c r="M2584" s="404">
        <f t="shared" si="2066"/>
        <v>0</v>
      </c>
      <c r="N2584" s="404">
        <f t="shared" si="2072"/>
        <v>0</v>
      </c>
    </row>
    <row r="2585" spans="1:14" hidden="1" outlineLevel="1">
      <c r="A2585" s="18">
        <f t="shared" ref="A2585:E2585" si="2095">A2192</f>
        <v>21.3</v>
      </c>
      <c r="B2585" s="372" t="str">
        <f t="shared" si="2095"/>
        <v>Construction of Fire Fighting station  at Unit-8,  NPTPS  Parli V.</v>
      </c>
      <c r="C2585" s="53" t="str">
        <f t="shared" si="2095"/>
        <v>Yet to be approved</v>
      </c>
      <c r="D2585" s="403" t="str">
        <f t="shared" si="2095"/>
        <v>-</v>
      </c>
      <c r="E2585" s="118">
        <f t="shared" si="2095"/>
        <v>0</v>
      </c>
      <c r="F2585" s="404">
        <f t="shared" si="2068"/>
        <v>1.8599999999999999</v>
      </c>
      <c r="G2585" s="404">
        <f t="shared" si="2069"/>
        <v>1.8599999999999999</v>
      </c>
      <c r="H2585" s="404">
        <f t="shared" si="2071"/>
        <v>0</v>
      </c>
      <c r="I2585" s="404">
        <f>'F4.2'!AA226</f>
        <v>0</v>
      </c>
      <c r="J2585" s="404">
        <f>'F4.2'!AZ226</f>
        <v>0</v>
      </c>
      <c r="K2585" s="405"/>
      <c r="L2585" s="405"/>
      <c r="M2585" s="404">
        <f t="shared" si="2066"/>
        <v>0</v>
      </c>
      <c r="N2585" s="404">
        <f t="shared" si="2072"/>
        <v>0</v>
      </c>
    </row>
    <row r="2586" spans="1:14" hidden="1" outlineLevel="1">
      <c r="A2586" s="18">
        <f t="shared" ref="A2586:E2586" si="2096">A2193</f>
        <v>21.4</v>
      </c>
      <c r="B2586" s="372" t="str">
        <f t="shared" si="2096"/>
        <v xml:space="preserve">Construction of workshop building at Unit-8,  NPTPS  Parli V. </v>
      </c>
      <c r="C2586" s="53" t="str">
        <f t="shared" si="2096"/>
        <v>Yet to be approved</v>
      </c>
      <c r="D2586" s="403" t="str">
        <f t="shared" si="2096"/>
        <v>-</v>
      </c>
      <c r="E2586" s="118">
        <f t="shared" si="2096"/>
        <v>0</v>
      </c>
      <c r="F2586" s="404">
        <f t="shared" si="2068"/>
        <v>2.13</v>
      </c>
      <c r="G2586" s="404">
        <f t="shared" si="2069"/>
        <v>2.13</v>
      </c>
      <c r="H2586" s="404">
        <f t="shared" si="2071"/>
        <v>0</v>
      </c>
      <c r="I2586" s="404">
        <f>'F4.2'!AA227</f>
        <v>0</v>
      </c>
      <c r="J2586" s="404">
        <f>'F4.2'!AZ227</f>
        <v>0</v>
      </c>
      <c r="K2586" s="405"/>
      <c r="L2586" s="405"/>
      <c r="M2586" s="404">
        <f t="shared" si="2066"/>
        <v>0</v>
      </c>
      <c r="N2586" s="404">
        <f t="shared" si="2072"/>
        <v>0</v>
      </c>
    </row>
    <row r="2587" spans="1:14" ht="15.75" hidden="1" outlineLevel="1">
      <c r="A2587" s="271">
        <f t="shared" ref="A2587:E2587" si="2097">A2194</f>
        <v>22</v>
      </c>
      <c r="B2587" s="272" t="str">
        <f t="shared" si="2097"/>
        <v>CHP improvement scheme at 250 MW</v>
      </c>
      <c r="C2587" s="53">
        <f t="shared" si="2097"/>
        <v>0</v>
      </c>
      <c r="D2587" s="403" t="str">
        <f t="shared" si="2097"/>
        <v>-</v>
      </c>
      <c r="E2587" s="118">
        <f t="shared" si="2097"/>
        <v>0</v>
      </c>
      <c r="F2587" s="404">
        <f t="shared" si="2068"/>
        <v>0</v>
      </c>
      <c r="G2587" s="404">
        <f t="shared" si="2069"/>
        <v>0</v>
      </c>
      <c r="H2587" s="404">
        <f t="shared" si="2071"/>
        <v>0</v>
      </c>
      <c r="I2587" s="404">
        <f>'F4.2'!AA228</f>
        <v>0</v>
      </c>
      <c r="J2587" s="404">
        <f>'F4.2'!AZ228</f>
        <v>0</v>
      </c>
      <c r="K2587" s="405"/>
      <c r="L2587" s="405"/>
      <c r="M2587" s="404">
        <f t="shared" si="2066"/>
        <v>0</v>
      </c>
      <c r="N2587" s="404">
        <f t="shared" si="2072"/>
        <v>0</v>
      </c>
    </row>
    <row r="2588" spans="1:14" hidden="1" outlineLevel="1">
      <c r="A2588" s="18">
        <f t="shared" ref="A2588:E2588" si="2098">A2195</f>
        <v>22.1</v>
      </c>
      <c r="B2588" s="372" t="str">
        <f t="shared" si="2098"/>
        <v>CHP improvement scheme at 250 MW</v>
      </c>
      <c r="C2588" s="53">
        <f t="shared" si="2098"/>
        <v>0</v>
      </c>
      <c r="D2588" s="403" t="str">
        <f t="shared" si="2098"/>
        <v>-</v>
      </c>
      <c r="E2588" s="118">
        <f t="shared" si="2098"/>
        <v>0</v>
      </c>
      <c r="F2588" s="404">
        <f t="shared" si="2068"/>
        <v>25</v>
      </c>
      <c r="G2588" s="404">
        <f t="shared" si="2069"/>
        <v>25</v>
      </c>
      <c r="H2588" s="404">
        <f t="shared" si="2071"/>
        <v>0</v>
      </c>
      <c r="I2588" s="404">
        <f>'F4.2'!AA229</f>
        <v>0</v>
      </c>
      <c r="J2588" s="404">
        <f>'F4.2'!AZ229</f>
        <v>0</v>
      </c>
      <c r="K2588" s="405"/>
      <c r="L2588" s="405"/>
      <c r="M2588" s="404">
        <f t="shared" si="2066"/>
        <v>0</v>
      </c>
      <c r="N2588" s="404">
        <f t="shared" si="2072"/>
        <v>0</v>
      </c>
    </row>
    <row r="2589" spans="1:14" hidden="1" outlineLevel="1">
      <c r="A2589" s="366">
        <f t="shared" ref="A2589:E2589" si="2099">A2196</f>
        <v>0</v>
      </c>
      <c r="B2589" s="266" t="str">
        <f t="shared" si="2099"/>
        <v>B) Non-DPR</v>
      </c>
      <c r="C2589" s="53">
        <f t="shared" si="2099"/>
        <v>0</v>
      </c>
      <c r="D2589" s="403" t="str">
        <f t="shared" si="2099"/>
        <v>-</v>
      </c>
      <c r="E2589" s="118">
        <f t="shared" si="2099"/>
        <v>0</v>
      </c>
      <c r="F2589" s="404">
        <f t="shared" si="2068"/>
        <v>0</v>
      </c>
      <c r="G2589" s="404">
        <f t="shared" si="2069"/>
        <v>0</v>
      </c>
      <c r="H2589" s="404">
        <f t="shared" si="2071"/>
        <v>0</v>
      </c>
      <c r="I2589" s="404">
        <f>'F4.2'!AA230</f>
        <v>0</v>
      </c>
      <c r="J2589" s="404">
        <f>'F4.2'!AZ230</f>
        <v>0</v>
      </c>
      <c r="K2589" s="405"/>
      <c r="L2589" s="405"/>
      <c r="M2589" s="404">
        <f t="shared" si="2066"/>
        <v>0</v>
      </c>
      <c r="N2589" s="404">
        <f t="shared" si="2072"/>
        <v>0</v>
      </c>
    </row>
    <row r="2590" spans="1:14" ht="15.75" hidden="1" outlineLevel="1">
      <c r="A2590" s="271">
        <f t="shared" ref="A2590:E2590" si="2100">A2197</f>
        <v>0</v>
      </c>
      <c r="B2590" s="272">
        <f t="shared" si="2100"/>
        <v>0</v>
      </c>
      <c r="C2590" s="53">
        <f t="shared" si="2100"/>
        <v>0</v>
      </c>
      <c r="D2590" s="403" t="str">
        <f t="shared" si="2100"/>
        <v>-</v>
      </c>
      <c r="E2590" s="118">
        <f t="shared" si="2100"/>
        <v>0</v>
      </c>
      <c r="F2590" s="404">
        <f t="shared" si="2068"/>
        <v>0.56615120600000002</v>
      </c>
      <c r="G2590" s="404">
        <f t="shared" si="2069"/>
        <v>0.56615120600000002</v>
      </c>
      <c r="H2590" s="404">
        <f t="shared" si="2071"/>
        <v>0</v>
      </c>
      <c r="I2590" s="404">
        <f>'F4.2'!AA231</f>
        <v>0</v>
      </c>
      <c r="J2590" s="404">
        <f>'F4.2'!AZ231</f>
        <v>0</v>
      </c>
      <c r="K2590" s="405"/>
      <c r="L2590" s="405"/>
      <c r="M2590" s="404">
        <f t="shared" si="2066"/>
        <v>0</v>
      </c>
      <c r="N2590" s="404">
        <f t="shared" si="2072"/>
        <v>0</v>
      </c>
    </row>
    <row r="2591" spans="1:14" ht="15.75" hidden="1" outlineLevel="1">
      <c r="A2591" s="205">
        <f t="shared" ref="A2591:E2591" si="2101">A2198</f>
        <v>0</v>
      </c>
      <c r="B2591" s="206" t="str">
        <f t="shared" si="2101"/>
        <v>B) GA</v>
      </c>
      <c r="C2591" s="53">
        <f t="shared" si="2101"/>
        <v>0</v>
      </c>
      <c r="D2591" s="403" t="str">
        <f t="shared" si="2101"/>
        <v>-</v>
      </c>
      <c r="E2591" s="118">
        <f t="shared" si="2101"/>
        <v>0</v>
      </c>
      <c r="F2591" s="404">
        <f t="shared" si="2068"/>
        <v>1.2131236510000001</v>
      </c>
      <c r="G2591" s="404">
        <f t="shared" si="2069"/>
        <v>1.2737116509999999</v>
      </c>
      <c r="H2591" s="404">
        <f t="shared" si="2071"/>
        <v>-6.0587999999999864E-2</v>
      </c>
      <c r="I2591" s="404">
        <f>'F4.2'!AA232</f>
        <v>0.28999999999999998</v>
      </c>
      <c r="J2591" s="404">
        <f>'F4.2'!AZ232</f>
        <v>0.28999999999999998</v>
      </c>
      <c r="K2591" s="405"/>
      <c r="L2591" s="405"/>
      <c r="M2591" s="404">
        <f t="shared" si="2066"/>
        <v>0.28999999999999998</v>
      </c>
      <c r="N2591" s="404">
        <f t="shared" si="2072"/>
        <v>-6.0587999999999864E-2</v>
      </c>
    </row>
    <row r="2592" spans="1:14" hidden="1" outlineLevel="1">
      <c r="A2592" s="68">
        <f t="shared" ref="A2592:E2592" si="2102">A2199</f>
        <v>0</v>
      </c>
      <c r="B2592" s="123">
        <f t="shared" si="2102"/>
        <v>0</v>
      </c>
      <c r="C2592" s="53">
        <f t="shared" si="2102"/>
        <v>0</v>
      </c>
      <c r="D2592" s="403" t="str">
        <f t="shared" si="2102"/>
        <v>-</v>
      </c>
      <c r="E2592" s="118">
        <f t="shared" si="2102"/>
        <v>0</v>
      </c>
      <c r="F2592" s="404">
        <f t="shared" si="2068"/>
        <v>0.28999999999999998</v>
      </c>
      <c r="G2592" s="404">
        <f t="shared" si="2069"/>
        <v>0</v>
      </c>
      <c r="H2592" s="404">
        <f t="shared" si="2071"/>
        <v>0.28999999999999998</v>
      </c>
      <c r="I2592" s="404">
        <f>'F4.2'!AA233</f>
        <v>0</v>
      </c>
      <c r="J2592" s="404">
        <f>'F4.2'!AZ233</f>
        <v>0</v>
      </c>
      <c r="K2592" s="405"/>
      <c r="L2592" s="405"/>
      <c r="M2592" s="404">
        <f t="shared" si="2066"/>
        <v>0</v>
      </c>
      <c r="N2592" s="404">
        <f t="shared" si="2072"/>
        <v>0.28999999999999998</v>
      </c>
    </row>
    <row r="2593" spans="1:14" ht="15.75" hidden="1" outlineLevel="1">
      <c r="A2593" s="205">
        <f t="shared" ref="A2593:E2593" si="2103">A2200</f>
        <v>0</v>
      </c>
      <c r="B2593" s="206" t="str">
        <f t="shared" si="2103"/>
        <v>C) Asset received from Project U#8</v>
      </c>
      <c r="C2593" s="53">
        <f t="shared" si="2103"/>
        <v>0</v>
      </c>
      <c r="D2593" s="403" t="str">
        <f t="shared" si="2103"/>
        <v>-</v>
      </c>
      <c r="E2593" s="118">
        <f t="shared" si="2103"/>
        <v>0</v>
      </c>
      <c r="F2593" s="404">
        <f t="shared" si="2068"/>
        <v>0</v>
      </c>
      <c r="G2593" s="404">
        <f t="shared" si="2069"/>
        <v>0</v>
      </c>
      <c r="H2593" s="404">
        <f t="shared" si="2071"/>
        <v>0</v>
      </c>
      <c r="I2593" s="404">
        <f>'F4.2'!AA234</f>
        <v>0</v>
      </c>
      <c r="J2593" s="404">
        <f>'F4.2'!AZ234</f>
        <v>0</v>
      </c>
      <c r="K2593" s="405"/>
      <c r="L2593" s="405"/>
      <c r="M2593" s="404">
        <f t="shared" si="2066"/>
        <v>0</v>
      </c>
      <c r="N2593" s="404">
        <f t="shared" si="2072"/>
        <v>0</v>
      </c>
    </row>
    <row r="2594" spans="1:14" hidden="1" outlineLevel="1">
      <c r="A2594" s="68">
        <f t="shared" ref="A2594:E2594" si="2104">A2201</f>
        <v>1</v>
      </c>
      <c r="B2594" s="123" t="str">
        <f t="shared" si="2104"/>
        <v>Asset Recived From Civil-U#8-Land-10101</v>
      </c>
      <c r="C2594" s="53" t="str">
        <f t="shared" si="2104"/>
        <v>N.A.</v>
      </c>
      <c r="D2594" s="403" t="str">
        <f t="shared" si="2104"/>
        <v>-</v>
      </c>
      <c r="E2594" s="118">
        <f t="shared" si="2104"/>
        <v>0</v>
      </c>
      <c r="F2594" s="404">
        <f t="shared" si="2068"/>
        <v>3.1293089999999998E-3</v>
      </c>
      <c r="G2594" s="404">
        <f t="shared" si="2069"/>
        <v>0</v>
      </c>
      <c r="H2594" s="404">
        <f t="shared" si="2071"/>
        <v>3.1293089999999998E-3</v>
      </c>
      <c r="I2594" s="404">
        <f>'F4.2'!AA235</f>
        <v>0</v>
      </c>
      <c r="J2594" s="404">
        <f>'F4.2'!AZ235</f>
        <v>0</v>
      </c>
      <c r="K2594" s="405"/>
      <c r="L2594" s="405"/>
      <c r="M2594" s="404">
        <f t="shared" si="2066"/>
        <v>0</v>
      </c>
      <c r="N2594" s="404">
        <f t="shared" si="2072"/>
        <v>3.1293089999999998E-3</v>
      </c>
    </row>
    <row r="2595" spans="1:14" hidden="1" outlineLevel="1">
      <c r="A2595" s="68">
        <f t="shared" ref="A2595:E2595" si="2105">A2202</f>
        <v>2</v>
      </c>
      <c r="B2595" s="123" t="str">
        <f t="shared" si="2105"/>
        <v>Asset Recived From Civil-U#8-T.G. Building-10201</v>
      </c>
      <c r="C2595" s="53" t="str">
        <f t="shared" si="2105"/>
        <v>N.A.</v>
      </c>
      <c r="D2595" s="403" t="str">
        <f t="shared" si="2105"/>
        <v>-</v>
      </c>
      <c r="E2595" s="118">
        <f t="shared" si="2105"/>
        <v>0</v>
      </c>
      <c r="F2595" s="404">
        <f t="shared" si="2068"/>
        <v>1.0037712000000001E-2</v>
      </c>
      <c r="G2595" s="404">
        <f t="shared" si="2069"/>
        <v>0</v>
      </c>
      <c r="H2595" s="404">
        <f t="shared" si="2071"/>
        <v>1.0037712000000001E-2</v>
      </c>
      <c r="I2595" s="404">
        <f>'F4.2'!AA236</f>
        <v>0</v>
      </c>
      <c r="J2595" s="404">
        <f>'F4.2'!AZ236</f>
        <v>0</v>
      </c>
      <c r="K2595" s="405"/>
      <c r="L2595" s="405"/>
      <c r="M2595" s="404">
        <f t="shared" si="2066"/>
        <v>0</v>
      </c>
      <c r="N2595" s="404">
        <f t="shared" si="2072"/>
        <v>1.0037712000000001E-2</v>
      </c>
    </row>
    <row r="2596" spans="1:14" ht="30" hidden="1" outlineLevel="1">
      <c r="A2596" s="68">
        <f t="shared" ref="A2596:E2596" si="2106">A2203</f>
        <v>3</v>
      </c>
      <c r="B2596" s="123" t="str">
        <f t="shared" si="2106"/>
        <v>Asset Recived From Civil-U#8-T.G. Building(BC)bay&amp;control room-10201</v>
      </c>
      <c r="C2596" s="53" t="str">
        <f t="shared" si="2106"/>
        <v>N.A.</v>
      </c>
      <c r="D2596" s="403" t="str">
        <f t="shared" si="2106"/>
        <v>-</v>
      </c>
      <c r="E2596" s="118">
        <f t="shared" si="2106"/>
        <v>0</v>
      </c>
      <c r="F2596" s="404">
        <f t="shared" si="2068"/>
        <v>4.578426E-3</v>
      </c>
      <c r="G2596" s="404">
        <f t="shared" si="2069"/>
        <v>0</v>
      </c>
      <c r="H2596" s="404">
        <f t="shared" si="2071"/>
        <v>4.578426E-3</v>
      </c>
      <c r="I2596" s="404">
        <f>'F4.2'!AA237</f>
        <v>0</v>
      </c>
      <c r="J2596" s="404">
        <f>'F4.2'!AZ237</f>
        <v>0</v>
      </c>
      <c r="K2596" s="405"/>
      <c r="L2596" s="405"/>
      <c r="M2596" s="404">
        <f t="shared" si="2066"/>
        <v>0</v>
      </c>
      <c r="N2596" s="404">
        <f t="shared" si="2072"/>
        <v>4.578426E-3</v>
      </c>
    </row>
    <row r="2597" spans="1:14" ht="30" hidden="1" outlineLevel="1">
      <c r="A2597" s="68">
        <f t="shared" ref="A2597:E2597" si="2107">A2204</f>
        <v>4</v>
      </c>
      <c r="B2597" s="123" t="str">
        <f t="shared" si="2107"/>
        <v>Asset Recived From Civil-U#8-StructuralSteelWorks4TGBldgA2EBays-10201</v>
      </c>
      <c r="C2597" s="53" t="str">
        <f t="shared" si="2107"/>
        <v>N.A.</v>
      </c>
      <c r="D2597" s="403" t="str">
        <f t="shared" si="2107"/>
        <v>-</v>
      </c>
      <c r="E2597" s="118">
        <f t="shared" si="2107"/>
        <v>0</v>
      </c>
      <c r="F2597" s="404">
        <f t="shared" si="2068"/>
        <v>1.397639E-3</v>
      </c>
      <c r="G2597" s="404">
        <f t="shared" si="2069"/>
        <v>0</v>
      </c>
      <c r="H2597" s="404">
        <f t="shared" si="2071"/>
        <v>1.397639E-3</v>
      </c>
      <c r="I2597" s="404">
        <f>'F4.2'!AA238</f>
        <v>0</v>
      </c>
      <c r="J2597" s="404">
        <f>'F4.2'!AZ238</f>
        <v>0</v>
      </c>
      <c r="K2597" s="405"/>
      <c r="L2597" s="405"/>
      <c r="M2597" s="404">
        <f t="shared" si="2066"/>
        <v>0</v>
      </c>
      <c r="N2597" s="404">
        <f t="shared" si="2072"/>
        <v>1.397639E-3</v>
      </c>
    </row>
    <row r="2598" spans="1:14" hidden="1" outlineLevel="1">
      <c r="A2598" s="68">
        <f t="shared" ref="A2598:E2598" si="2108">A2205</f>
        <v>5</v>
      </c>
      <c r="B2598" s="123" t="str">
        <f t="shared" si="2108"/>
        <v>Asset Recived From Civil-U#8-WTP Building-10201</v>
      </c>
      <c r="C2598" s="53" t="str">
        <f t="shared" si="2108"/>
        <v>N.A.</v>
      </c>
      <c r="D2598" s="403" t="str">
        <f t="shared" si="2108"/>
        <v>-</v>
      </c>
      <c r="E2598" s="118">
        <f t="shared" si="2108"/>
        <v>0</v>
      </c>
      <c r="F2598" s="404">
        <f t="shared" si="2068"/>
        <v>1.14825E-4</v>
      </c>
      <c r="G2598" s="404">
        <f t="shared" si="2069"/>
        <v>0</v>
      </c>
      <c r="H2598" s="404">
        <f t="shared" si="2071"/>
        <v>1.14825E-4</v>
      </c>
      <c r="I2598" s="404">
        <f>'F4.2'!AA239</f>
        <v>0</v>
      </c>
      <c r="J2598" s="404">
        <f>'F4.2'!AZ239</f>
        <v>0</v>
      </c>
      <c r="K2598" s="405"/>
      <c r="L2598" s="405"/>
      <c r="M2598" s="404">
        <f t="shared" si="2066"/>
        <v>0</v>
      </c>
      <c r="N2598" s="404">
        <f t="shared" si="2072"/>
        <v>1.14825E-4</v>
      </c>
    </row>
    <row r="2599" spans="1:14" ht="30" hidden="1" outlineLevel="1">
      <c r="A2599" s="68">
        <f t="shared" ref="A2599:E2599" si="2109">A2206</f>
        <v>6</v>
      </c>
      <c r="B2599" s="123" t="str">
        <f t="shared" si="2109"/>
        <v>Asset Recived From Civil-U#8-DG SET ROOM CUM AIR COMP. HOUSE-10201</v>
      </c>
      <c r="C2599" s="53" t="str">
        <f t="shared" si="2109"/>
        <v>N.A.</v>
      </c>
      <c r="D2599" s="403" t="str">
        <f t="shared" si="2109"/>
        <v>-</v>
      </c>
      <c r="E2599" s="118">
        <f t="shared" si="2109"/>
        <v>0</v>
      </c>
      <c r="F2599" s="404">
        <f t="shared" si="2068"/>
        <v>1.05983E-4</v>
      </c>
      <c r="G2599" s="404">
        <f t="shared" si="2069"/>
        <v>0</v>
      </c>
      <c r="H2599" s="404">
        <f t="shared" si="2071"/>
        <v>1.05983E-4</v>
      </c>
      <c r="I2599" s="404">
        <f>'F4.2'!AA240</f>
        <v>0</v>
      </c>
      <c r="J2599" s="404">
        <f>'F4.2'!AZ240</f>
        <v>0</v>
      </c>
      <c r="K2599" s="405"/>
      <c r="L2599" s="405"/>
      <c r="M2599" s="404">
        <f t="shared" si="2066"/>
        <v>0</v>
      </c>
      <c r="N2599" s="404">
        <f t="shared" si="2072"/>
        <v>1.05983E-4</v>
      </c>
    </row>
    <row r="2600" spans="1:14" ht="30" hidden="1" outlineLevel="1">
      <c r="A2600" s="68">
        <f t="shared" ref="A2600:E2600" si="2110">A2207</f>
        <v>7</v>
      </c>
      <c r="B2600" s="123" t="str">
        <f t="shared" si="2110"/>
        <v>Asset Recived From Civil-U#8-WTP-Raw/Fire water pump House-10233</v>
      </c>
      <c r="C2600" s="53" t="str">
        <f t="shared" si="2110"/>
        <v>N.A.</v>
      </c>
      <c r="D2600" s="403" t="str">
        <f t="shared" si="2110"/>
        <v>-</v>
      </c>
      <c r="E2600" s="118">
        <f t="shared" si="2110"/>
        <v>0</v>
      </c>
      <c r="F2600" s="404">
        <f t="shared" si="2068"/>
        <v>6.9018599999999997E-4</v>
      </c>
      <c r="G2600" s="404">
        <f t="shared" si="2069"/>
        <v>0</v>
      </c>
      <c r="H2600" s="404">
        <f t="shared" si="2071"/>
        <v>6.9018599999999997E-4</v>
      </c>
      <c r="I2600" s="404">
        <f>'F4.2'!AA241</f>
        <v>0</v>
      </c>
      <c r="J2600" s="404">
        <f>'F4.2'!AZ241</f>
        <v>0</v>
      </c>
      <c r="K2600" s="405"/>
      <c r="L2600" s="405"/>
      <c r="M2600" s="404">
        <f t="shared" si="2066"/>
        <v>0</v>
      </c>
      <c r="N2600" s="404">
        <f t="shared" si="2072"/>
        <v>6.9018599999999997E-4</v>
      </c>
    </row>
    <row r="2601" spans="1:14" hidden="1" outlineLevel="1">
      <c r="A2601" s="68">
        <f t="shared" ref="A2601:E2601" si="2111">A2208</f>
        <v>8</v>
      </c>
      <c r="B2601" s="123" t="str">
        <f t="shared" si="2111"/>
        <v>Asset Recived From Civil-U#8-SERVICE BUILDING -10211</v>
      </c>
      <c r="C2601" s="53" t="str">
        <f t="shared" si="2111"/>
        <v>N.A.</v>
      </c>
      <c r="D2601" s="403" t="str">
        <f t="shared" si="2111"/>
        <v>-</v>
      </c>
      <c r="E2601" s="118">
        <f t="shared" si="2111"/>
        <v>0</v>
      </c>
      <c r="F2601" s="404">
        <f t="shared" si="2068"/>
        <v>5.51437E-4</v>
      </c>
      <c r="G2601" s="404">
        <f t="shared" si="2069"/>
        <v>0</v>
      </c>
      <c r="H2601" s="404">
        <f t="shared" si="2071"/>
        <v>5.51437E-4</v>
      </c>
      <c r="I2601" s="404">
        <f>'F4.2'!AA242</f>
        <v>0</v>
      </c>
      <c r="J2601" s="404">
        <f>'F4.2'!AZ242</f>
        <v>0</v>
      </c>
      <c r="K2601" s="405"/>
      <c r="L2601" s="405"/>
      <c r="M2601" s="404">
        <f t="shared" si="2066"/>
        <v>0</v>
      </c>
      <c r="N2601" s="404">
        <f t="shared" si="2072"/>
        <v>5.51437E-4</v>
      </c>
    </row>
    <row r="2602" spans="1:14" hidden="1" outlineLevel="1">
      <c r="A2602" s="68">
        <f t="shared" ref="A2602:E2602" si="2112">A2209</f>
        <v>9</v>
      </c>
      <c r="B2602" s="123" t="str">
        <f t="shared" si="2112"/>
        <v>Asset Recived From Civil-U#8-Canteen -10233</v>
      </c>
      <c r="C2602" s="53" t="str">
        <f t="shared" si="2112"/>
        <v>N.A.</v>
      </c>
      <c r="D2602" s="403" t="str">
        <f t="shared" si="2112"/>
        <v>-</v>
      </c>
      <c r="E2602" s="118">
        <f t="shared" si="2112"/>
        <v>0</v>
      </c>
      <c r="F2602" s="404">
        <f t="shared" si="2068"/>
        <v>7.2491400000000001E-4</v>
      </c>
      <c r="G2602" s="404">
        <f t="shared" si="2069"/>
        <v>0</v>
      </c>
      <c r="H2602" s="404">
        <f t="shared" si="2071"/>
        <v>7.2491400000000001E-4</v>
      </c>
      <c r="I2602" s="404">
        <f>'F4.2'!AA243</f>
        <v>0</v>
      </c>
      <c r="J2602" s="404">
        <f>'F4.2'!AZ243</f>
        <v>0</v>
      </c>
      <c r="K2602" s="405"/>
      <c r="L2602" s="405"/>
      <c r="M2602" s="404">
        <f t="shared" si="2066"/>
        <v>0</v>
      </c>
      <c r="N2602" s="404">
        <f t="shared" si="2072"/>
        <v>7.2491400000000001E-4</v>
      </c>
    </row>
    <row r="2603" spans="1:14" hidden="1" outlineLevel="1">
      <c r="A2603" s="68">
        <f t="shared" ref="A2603:E2603" si="2113">A2210</f>
        <v>10</v>
      </c>
      <c r="B2603" s="123" t="str">
        <f t="shared" si="2113"/>
        <v>Asset Recived From Civil-U#8-PARKING SHED -10233</v>
      </c>
      <c r="C2603" s="53" t="str">
        <f t="shared" si="2113"/>
        <v>N.A.</v>
      </c>
      <c r="D2603" s="403" t="str">
        <f t="shared" si="2113"/>
        <v>-</v>
      </c>
      <c r="E2603" s="118">
        <f t="shared" si="2113"/>
        <v>0</v>
      </c>
      <c r="F2603" s="404">
        <f t="shared" si="2068"/>
        <v>6.1109999999999996E-6</v>
      </c>
      <c r="G2603" s="404">
        <f t="shared" si="2069"/>
        <v>0</v>
      </c>
      <c r="H2603" s="404">
        <f t="shared" si="2071"/>
        <v>6.1109999999999996E-6</v>
      </c>
      <c r="I2603" s="404">
        <f>'F4.2'!AA244</f>
        <v>0</v>
      </c>
      <c r="J2603" s="404">
        <f>'F4.2'!AZ244</f>
        <v>0</v>
      </c>
      <c r="K2603" s="405"/>
      <c r="L2603" s="405"/>
      <c r="M2603" s="404">
        <f t="shared" si="2066"/>
        <v>0</v>
      </c>
      <c r="N2603" s="404">
        <f t="shared" si="2072"/>
        <v>6.1109999999999996E-6</v>
      </c>
    </row>
    <row r="2604" spans="1:14" hidden="1" outlineLevel="1">
      <c r="A2604" s="68">
        <f t="shared" ref="A2604:E2604" si="2114">A2211</f>
        <v>11</v>
      </c>
      <c r="B2604" s="123" t="str">
        <f t="shared" si="2114"/>
        <v>Asset Recived From Civil-U#8-Time Security Building -10233</v>
      </c>
      <c r="C2604" s="53" t="str">
        <f t="shared" si="2114"/>
        <v>N.A.</v>
      </c>
      <c r="D2604" s="403" t="str">
        <f t="shared" si="2114"/>
        <v>-</v>
      </c>
      <c r="E2604" s="118">
        <f t="shared" si="2114"/>
        <v>0</v>
      </c>
      <c r="F2604" s="404">
        <f t="shared" si="2068"/>
        <v>3.595E-5</v>
      </c>
      <c r="G2604" s="404">
        <f t="shared" si="2069"/>
        <v>0</v>
      </c>
      <c r="H2604" s="404">
        <f t="shared" si="2071"/>
        <v>3.595E-5</v>
      </c>
      <c r="I2604" s="404">
        <f>'F4.2'!AA245</f>
        <v>0</v>
      </c>
      <c r="J2604" s="404">
        <f>'F4.2'!AZ245</f>
        <v>0</v>
      </c>
      <c r="K2604" s="405"/>
      <c r="L2604" s="405"/>
      <c r="M2604" s="404">
        <f t="shared" si="2066"/>
        <v>0</v>
      </c>
      <c r="N2604" s="404">
        <f t="shared" si="2072"/>
        <v>3.595E-5</v>
      </c>
    </row>
    <row r="2605" spans="1:14" ht="30" hidden="1" outlineLevel="1">
      <c r="A2605" s="68">
        <f t="shared" ref="A2605:E2605" si="2115">A2212</f>
        <v>12</v>
      </c>
      <c r="B2605" s="123" t="str">
        <f t="shared" si="2115"/>
        <v>Asset Recived From Civil-U#8-Misc.Building/structure/Watchtower-10233</v>
      </c>
      <c r="C2605" s="53" t="str">
        <f t="shared" si="2115"/>
        <v>N.A.</v>
      </c>
      <c r="D2605" s="403" t="str">
        <f t="shared" si="2115"/>
        <v>-</v>
      </c>
      <c r="E2605" s="118">
        <f t="shared" si="2115"/>
        <v>0</v>
      </c>
      <c r="F2605" s="404">
        <f t="shared" si="2068"/>
        <v>1.7243E-4</v>
      </c>
      <c r="G2605" s="404">
        <f t="shared" si="2069"/>
        <v>0</v>
      </c>
      <c r="H2605" s="404">
        <f t="shared" si="2071"/>
        <v>1.7243E-4</v>
      </c>
      <c r="I2605" s="404">
        <f>'F4.2'!AA246</f>
        <v>0</v>
      </c>
      <c r="J2605" s="404">
        <f>'F4.2'!AZ246</f>
        <v>0</v>
      </c>
      <c r="K2605" s="405"/>
      <c r="L2605" s="405"/>
      <c r="M2605" s="404">
        <f t="shared" si="2066"/>
        <v>0</v>
      </c>
      <c r="N2605" s="404">
        <f t="shared" si="2072"/>
        <v>1.7243E-4</v>
      </c>
    </row>
    <row r="2606" spans="1:14" ht="30" hidden="1" outlineLevel="1">
      <c r="A2606" s="68">
        <f t="shared" ref="A2606:E2606" si="2116">A2213</f>
        <v>13</v>
      </c>
      <c r="B2606" s="123" t="str">
        <f t="shared" si="2116"/>
        <v>Asset Recived From Civil-U#8-Boundry compound wall Mall-10233</v>
      </c>
      <c r="C2606" s="53" t="str">
        <f t="shared" si="2116"/>
        <v>N.A.</v>
      </c>
      <c r="D2606" s="403" t="str">
        <f t="shared" si="2116"/>
        <v>-</v>
      </c>
      <c r="E2606" s="118">
        <f t="shared" si="2116"/>
        <v>0</v>
      </c>
      <c r="F2606" s="404">
        <f t="shared" si="2068"/>
        <v>0.15765880700000001</v>
      </c>
      <c r="G2606" s="404">
        <f t="shared" si="2069"/>
        <v>0</v>
      </c>
      <c r="H2606" s="404">
        <f t="shared" si="2071"/>
        <v>0.15765880700000001</v>
      </c>
      <c r="I2606" s="404">
        <f>'F4.2'!AA247</f>
        <v>0</v>
      </c>
      <c r="J2606" s="404">
        <f>'F4.2'!AZ247</f>
        <v>0</v>
      </c>
      <c r="K2606" s="405"/>
      <c r="L2606" s="405"/>
      <c r="M2606" s="404">
        <f t="shared" si="2066"/>
        <v>0</v>
      </c>
      <c r="N2606" s="404">
        <f t="shared" si="2072"/>
        <v>0.15765880700000001</v>
      </c>
    </row>
    <row r="2607" spans="1:14" hidden="1" outlineLevel="1">
      <c r="A2607" s="68">
        <f t="shared" ref="A2607:E2607" si="2117">A2214</f>
        <v>14</v>
      </c>
      <c r="B2607" s="123" t="str">
        <f t="shared" si="2117"/>
        <v>Asset Recived From Civil-U#8-Workshop civil work-10233</v>
      </c>
      <c r="C2607" s="53" t="str">
        <f t="shared" si="2117"/>
        <v>N.A.</v>
      </c>
      <c r="D2607" s="403" t="str">
        <f t="shared" si="2117"/>
        <v>-</v>
      </c>
      <c r="E2607" s="118">
        <f t="shared" si="2117"/>
        <v>0</v>
      </c>
      <c r="F2607" s="404">
        <f t="shared" si="2068"/>
        <v>4.1879999999999999E-5</v>
      </c>
      <c r="G2607" s="404">
        <f t="shared" si="2069"/>
        <v>0</v>
      </c>
      <c r="H2607" s="404">
        <f t="shared" si="2071"/>
        <v>4.1879999999999999E-5</v>
      </c>
      <c r="I2607" s="404">
        <f>'F4.2'!AA248</f>
        <v>0</v>
      </c>
      <c r="J2607" s="404">
        <f>'F4.2'!AZ248</f>
        <v>0</v>
      </c>
      <c r="K2607" s="405"/>
      <c r="L2607" s="405"/>
      <c r="M2607" s="404">
        <f t="shared" si="2066"/>
        <v>0</v>
      </c>
      <c r="N2607" s="404">
        <f t="shared" si="2072"/>
        <v>4.1879999999999999E-5</v>
      </c>
    </row>
    <row r="2608" spans="1:14" ht="30" hidden="1" outlineLevel="1">
      <c r="A2608" s="68">
        <f t="shared" ref="A2608:E2608" si="2118">A2215</f>
        <v>15</v>
      </c>
      <c r="B2608" s="123" t="str">
        <f t="shared" si="2118"/>
        <v>Asset Recived From Civil-U#8-Interior Work for CEC-I Office-10233</v>
      </c>
      <c r="C2608" s="53" t="str">
        <f t="shared" si="2118"/>
        <v>N.A.</v>
      </c>
      <c r="D2608" s="403" t="str">
        <f t="shared" si="2118"/>
        <v>-</v>
      </c>
      <c r="E2608" s="118">
        <f t="shared" si="2118"/>
        <v>0</v>
      </c>
      <c r="F2608" s="404">
        <f t="shared" si="2068"/>
        <v>5.6437999999999997E-5</v>
      </c>
      <c r="G2608" s="404">
        <f t="shared" si="2069"/>
        <v>0</v>
      </c>
      <c r="H2608" s="404">
        <f t="shared" si="2071"/>
        <v>5.6437999999999997E-5</v>
      </c>
      <c r="I2608" s="404">
        <f>'F4.2'!AA249</f>
        <v>0</v>
      </c>
      <c r="J2608" s="404">
        <f>'F4.2'!AZ249</f>
        <v>0</v>
      </c>
      <c r="K2608" s="405"/>
      <c r="L2608" s="405"/>
      <c r="M2608" s="404">
        <f t="shared" si="2066"/>
        <v>0</v>
      </c>
      <c r="N2608" s="404">
        <f t="shared" si="2072"/>
        <v>5.6437999999999997E-5</v>
      </c>
    </row>
    <row r="2609" spans="1:14" hidden="1" outlineLevel="1">
      <c r="A2609" s="68">
        <f t="shared" ref="A2609:E2609" si="2119">A2216</f>
        <v>16</v>
      </c>
      <c r="B2609" s="123" t="str">
        <f t="shared" si="2119"/>
        <v>Asset Recived From Civil-U#8-WTP-Raw water reservoir -10305</v>
      </c>
      <c r="C2609" s="53" t="str">
        <f t="shared" si="2119"/>
        <v>N.A.</v>
      </c>
      <c r="D2609" s="403" t="str">
        <f t="shared" si="2119"/>
        <v>-</v>
      </c>
      <c r="E2609" s="118">
        <f t="shared" si="2119"/>
        <v>0</v>
      </c>
      <c r="F2609" s="404">
        <f t="shared" si="2068"/>
        <v>1.224798E-3</v>
      </c>
      <c r="G2609" s="404">
        <f t="shared" si="2069"/>
        <v>0</v>
      </c>
      <c r="H2609" s="404">
        <f t="shared" si="2071"/>
        <v>1.224798E-3</v>
      </c>
      <c r="I2609" s="404">
        <f>'F4.2'!AA250</f>
        <v>0</v>
      </c>
      <c r="J2609" s="404">
        <f>'F4.2'!AZ250</f>
        <v>0</v>
      </c>
      <c r="K2609" s="405"/>
      <c r="L2609" s="405"/>
      <c r="M2609" s="404">
        <f t="shared" si="2066"/>
        <v>0</v>
      </c>
      <c r="N2609" s="404">
        <f t="shared" si="2072"/>
        <v>1.224798E-3</v>
      </c>
    </row>
    <row r="2610" spans="1:14" hidden="1" outlineLevel="1">
      <c r="A2610" s="68">
        <f t="shared" ref="A2610:E2610" si="2120">A2217</f>
        <v>17</v>
      </c>
      <c r="B2610" s="123" t="str">
        <f t="shared" si="2120"/>
        <v>Asset Recived From Civil-U#8-WTP-Clarifier -10305</v>
      </c>
      <c r="C2610" s="53" t="str">
        <f t="shared" si="2120"/>
        <v>N.A.</v>
      </c>
      <c r="D2610" s="403" t="str">
        <f t="shared" si="2120"/>
        <v>-</v>
      </c>
      <c r="E2610" s="118">
        <f t="shared" si="2120"/>
        <v>0</v>
      </c>
      <c r="F2610" s="404">
        <f t="shared" si="2068"/>
        <v>1.1651750000000001E-3</v>
      </c>
      <c r="G2610" s="404">
        <f t="shared" si="2069"/>
        <v>0</v>
      </c>
      <c r="H2610" s="404">
        <f t="shared" si="2071"/>
        <v>1.1651750000000001E-3</v>
      </c>
      <c r="I2610" s="404">
        <f>'F4.2'!AA251</f>
        <v>0</v>
      </c>
      <c r="J2610" s="404">
        <f>'F4.2'!AZ251</f>
        <v>0</v>
      </c>
      <c r="K2610" s="405"/>
      <c r="L2610" s="405"/>
      <c r="M2610" s="404">
        <f t="shared" si="2066"/>
        <v>0</v>
      </c>
      <c r="N2610" s="404">
        <f t="shared" si="2072"/>
        <v>1.1651750000000001E-3</v>
      </c>
    </row>
    <row r="2611" spans="1:14" ht="30" hidden="1" outlineLevel="1">
      <c r="A2611" s="68">
        <f t="shared" ref="A2611:E2611" si="2121">A2218</f>
        <v>18</v>
      </c>
      <c r="B2611" s="123" t="str">
        <f t="shared" si="2121"/>
        <v>Asset Recived From Civil-U#8-WTP-Clarifier Water Storage Tank-10305</v>
      </c>
      <c r="C2611" s="53" t="str">
        <f t="shared" si="2121"/>
        <v>N.A.</v>
      </c>
      <c r="D2611" s="403" t="str">
        <f t="shared" si="2121"/>
        <v>-</v>
      </c>
      <c r="E2611" s="118">
        <f t="shared" si="2121"/>
        <v>0</v>
      </c>
      <c r="F2611" s="404">
        <f t="shared" si="2068"/>
        <v>1.9514200000000001E-4</v>
      </c>
      <c r="G2611" s="404">
        <f t="shared" si="2069"/>
        <v>0</v>
      </c>
      <c r="H2611" s="404">
        <f t="shared" si="2071"/>
        <v>1.9514200000000001E-4</v>
      </c>
      <c r="I2611" s="404">
        <f>'F4.2'!AA252</f>
        <v>0</v>
      </c>
      <c r="J2611" s="404">
        <f>'F4.2'!AZ252</f>
        <v>0</v>
      </c>
      <c r="K2611" s="405"/>
      <c r="L2611" s="405"/>
      <c r="M2611" s="404">
        <f t="shared" si="2066"/>
        <v>0</v>
      </c>
      <c r="N2611" s="404">
        <f t="shared" si="2072"/>
        <v>1.9514200000000001E-4</v>
      </c>
    </row>
    <row r="2612" spans="1:14" hidden="1" outlineLevel="1">
      <c r="A2612" s="68">
        <f t="shared" ref="A2612:E2612" si="2122">A2219</f>
        <v>19</v>
      </c>
      <c r="B2612" s="123" t="str">
        <f t="shared" si="2122"/>
        <v>Asset Recived From Civil-U#8-C.W. pump house &amp; forebay-10310</v>
      </c>
      <c r="C2612" s="53" t="str">
        <f t="shared" si="2122"/>
        <v>N.A.</v>
      </c>
      <c r="D2612" s="403" t="str">
        <f t="shared" si="2122"/>
        <v>-</v>
      </c>
      <c r="E2612" s="118">
        <f t="shared" si="2122"/>
        <v>0</v>
      </c>
      <c r="F2612" s="404">
        <f t="shared" si="2068"/>
        <v>5.2946099999999995E-4</v>
      </c>
      <c r="G2612" s="404">
        <f t="shared" si="2069"/>
        <v>0</v>
      </c>
      <c r="H2612" s="404">
        <f t="shared" si="2071"/>
        <v>5.2946099999999995E-4</v>
      </c>
      <c r="I2612" s="404">
        <f>'F4.2'!AA253</f>
        <v>0</v>
      </c>
      <c r="J2612" s="404">
        <f>'F4.2'!AZ253</f>
        <v>0</v>
      </c>
      <c r="K2612" s="405"/>
      <c r="L2612" s="405"/>
      <c r="M2612" s="404">
        <f t="shared" si="2066"/>
        <v>0</v>
      </c>
      <c r="N2612" s="404">
        <f t="shared" si="2072"/>
        <v>5.2946099999999995E-4</v>
      </c>
    </row>
    <row r="2613" spans="1:14" ht="30" hidden="1" outlineLevel="1">
      <c r="A2613" s="68">
        <f t="shared" ref="A2613:E2613" si="2123">A2220</f>
        <v>20</v>
      </c>
      <c r="B2613" s="123" t="str">
        <f t="shared" si="2123"/>
        <v>Asset Recived From Civil-U#8-Construction of STP for Colony-10322</v>
      </c>
      <c r="C2613" s="53" t="str">
        <f t="shared" si="2123"/>
        <v>N.A.</v>
      </c>
      <c r="D2613" s="403" t="str">
        <f t="shared" si="2123"/>
        <v>-</v>
      </c>
      <c r="E2613" s="118">
        <f t="shared" si="2123"/>
        <v>0</v>
      </c>
      <c r="F2613" s="404">
        <f t="shared" si="2068"/>
        <v>1.79662E-4</v>
      </c>
      <c r="G2613" s="404">
        <f t="shared" si="2069"/>
        <v>0</v>
      </c>
      <c r="H2613" s="404">
        <f t="shared" si="2071"/>
        <v>1.79662E-4</v>
      </c>
      <c r="I2613" s="404">
        <f>'F4.2'!AA254</f>
        <v>0</v>
      </c>
      <c r="J2613" s="404">
        <f>'F4.2'!AZ254</f>
        <v>0</v>
      </c>
      <c r="K2613" s="405"/>
      <c r="L2613" s="405"/>
      <c r="M2613" s="404">
        <f t="shared" si="2066"/>
        <v>0</v>
      </c>
      <c r="N2613" s="404">
        <f t="shared" si="2072"/>
        <v>1.79662E-4</v>
      </c>
    </row>
    <row r="2614" spans="1:14" hidden="1" outlineLevel="1">
      <c r="A2614" s="68">
        <f t="shared" ref="A2614:E2614" si="2124">A2221</f>
        <v>21</v>
      </c>
      <c r="B2614" s="123" t="str">
        <f t="shared" si="2124"/>
        <v>Asset Recived From Civil-U#8-Cooling Towers-10311</v>
      </c>
      <c r="C2614" s="53" t="str">
        <f t="shared" si="2124"/>
        <v>N.A.</v>
      </c>
      <c r="D2614" s="403" t="str">
        <f t="shared" si="2124"/>
        <v>-</v>
      </c>
      <c r="E2614" s="118">
        <f t="shared" si="2124"/>
        <v>0</v>
      </c>
      <c r="F2614" s="404">
        <f t="shared" si="2068"/>
        <v>0.37627639299999999</v>
      </c>
      <c r="G2614" s="404">
        <f t="shared" si="2069"/>
        <v>0</v>
      </c>
      <c r="H2614" s="404">
        <f t="shared" si="2071"/>
        <v>0.37627639299999999</v>
      </c>
      <c r="I2614" s="404">
        <f>'F4.2'!AA255</f>
        <v>0</v>
      </c>
      <c r="J2614" s="404">
        <f>'F4.2'!AZ255</f>
        <v>0</v>
      </c>
      <c r="K2614" s="405"/>
      <c r="L2614" s="405"/>
      <c r="M2614" s="404">
        <f t="shared" si="2066"/>
        <v>0</v>
      </c>
      <c r="N2614" s="404">
        <f t="shared" si="2072"/>
        <v>0.37627639299999999</v>
      </c>
    </row>
    <row r="2615" spans="1:14" hidden="1" outlineLevel="1">
      <c r="A2615" s="68">
        <f t="shared" ref="A2615:E2615" si="2125">A2222</f>
        <v>22</v>
      </c>
      <c r="B2615" s="123" t="str">
        <f t="shared" si="2125"/>
        <v>Asset Recived From Civil-U#8-Railway sidings-10412</v>
      </c>
      <c r="C2615" s="53" t="str">
        <f t="shared" si="2125"/>
        <v>N.A.</v>
      </c>
      <c r="D2615" s="403" t="str">
        <f t="shared" si="2125"/>
        <v>-</v>
      </c>
      <c r="E2615" s="118">
        <f t="shared" si="2125"/>
        <v>0</v>
      </c>
      <c r="F2615" s="404">
        <f t="shared" si="2068"/>
        <v>0.13615478800000003</v>
      </c>
      <c r="G2615" s="404">
        <f t="shared" si="2069"/>
        <v>0</v>
      </c>
      <c r="H2615" s="404">
        <f t="shared" si="2071"/>
        <v>0.13615478800000003</v>
      </c>
      <c r="I2615" s="404">
        <f>'F4.2'!AA256</f>
        <v>0</v>
      </c>
      <c r="J2615" s="404">
        <f>'F4.2'!AZ256</f>
        <v>0</v>
      </c>
      <c r="K2615" s="405"/>
      <c r="L2615" s="405"/>
      <c r="M2615" s="404">
        <f t="shared" si="2066"/>
        <v>0</v>
      </c>
      <c r="N2615" s="404">
        <f t="shared" si="2072"/>
        <v>0.13615478800000003</v>
      </c>
    </row>
    <row r="2616" spans="1:14" hidden="1" outlineLevel="1">
      <c r="A2616" s="68">
        <f t="shared" ref="A2616:E2616" si="2126">A2223</f>
        <v>23</v>
      </c>
      <c r="B2616" s="123" t="str">
        <f t="shared" si="2126"/>
        <v>Asset Recived From Civil-U#8-In plant Roads -10401</v>
      </c>
      <c r="C2616" s="53" t="str">
        <f t="shared" si="2126"/>
        <v>N.A.</v>
      </c>
      <c r="D2616" s="403" t="str">
        <f t="shared" si="2126"/>
        <v>-</v>
      </c>
      <c r="E2616" s="118">
        <f t="shared" si="2126"/>
        <v>0</v>
      </c>
      <c r="F2616" s="404">
        <f t="shared" si="2068"/>
        <v>9.1029900000000005E-4</v>
      </c>
      <c r="G2616" s="404">
        <f t="shared" si="2069"/>
        <v>0</v>
      </c>
      <c r="H2616" s="404">
        <f t="shared" si="2071"/>
        <v>9.1029900000000005E-4</v>
      </c>
      <c r="I2616" s="404">
        <f>'F4.2'!AA257</f>
        <v>0</v>
      </c>
      <c r="J2616" s="404">
        <f>'F4.2'!AZ257</f>
        <v>0</v>
      </c>
      <c r="K2616" s="405"/>
      <c r="L2616" s="405"/>
      <c r="M2616" s="404">
        <f t="shared" si="2066"/>
        <v>0</v>
      </c>
      <c r="N2616" s="404">
        <f t="shared" si="2072"/>
        <v>9.1029900000000005E-4</v>
      </c>
    </row>
    <row r="2617" spans="1:14" hidden="1" outlineLevel="1">
      <c r="A2617" s="68">
        <f t="shared" ref="A2617:E2617" si="2127">A2224</f>
        <v>24</v>
      </c>
      <c r="B2617" s="123" t="str">
        <f t="shared" si="2127"/>
        <v>Asset Recived From Civil-U#8-Pipe Rack -10419</v>
      </c>
      <c r="C2617" s="53" t="str">
        <f t="shared" si="2127"/>
        <v>N.A.</v>
      </c>
      <c r="D2617" s="403" t="str">
        <f t="shared" si="2127"/>
        <v>-</v>
      </c>
      <c r="E2617" s="118">
        <f t="shared" si="2127"/>
        <v>0</v>
      </c>
      <c r="F2617" s="404">
        <f t="shared" si="2068"/>
        <v>4.1823400000000002E-4</v>
      </c>
      <c r="G2617" s="404">
        <f t="shared" si="2069"/>
        <v>0</v>
      </c>
      <c r="H2617" s="404">
        <f t="shared" si="2071"/>
        <v>4.1823400000000002E-4</v>
      </c>
      <c r="I2617" s="404">
        <f>'F4.2'!AA258</f>
        <v>0</v>
      </c>
      <c r="J2617" s="404">
        <f>'F4.2'!AZ258</f>
        <v>0</v>
      </c>
      <c r="K2617" s="405"/>
      <c r="L2617" s="405"/>
      <c r="M2617" s="404">
        <f t="shared" si="2066"/>
        <v>0</v>
      </c>
      <c r="N2617" s="404">
        <f t="shared" si="2072"/>
        <v>4.1823400000000002E-4</v>
      </c>
    </row>
    <row r="2618" spans="1:14" hidden="1" outlineLevel="1">
      <c r="A2618" s="68">
        <f t="shared" ref="A2618:E2618" si="2128">A2225</f>
        <v>25</v>
      </c>
      <c r="B2618" s="123" t="str">
        <f t="shared" si="2128"/>
        <v>Asset Recived From Civil-U#8-Transformar yard area -10541</v>
      </c>
      <c r="C2618" s="53" t="str">
        <f t="shared" si="2128"/>
        <v>N.A.</v>
      </c>
      <c r="D2618" s="403" t="str">
        <f t="shared" si="2128"/>
        <v>-</v>
      </c>
      <c r="E2618" s="118">
        <f t="shared" si="2128"/>
        <v>0</v>
      </c>
      <c r="F2618" s="404">
        <f t="shared" si="2068"/>
        <v>5.31695E-4</v>
      </c>
      <c r="G2618" s="404">
        <f t="shared" si="2069"/>
        <v>0</v>
      </c>
      <c r="H2618" s="404">
        <f t="shared" si="2071"/>
        <v>5.31695E-4</v>
      </c>
      <c r="I2618" s="404">
        <f>'F4.2'!AA259</f>
        <v>0</v>
      </c>
      <c r="J2618" s="404">
        <f>'F4.2'!AZ259</f>
        <v>0</v>
      </c>
      <c r="K2618" s="405"/>
      <c r="L2618" s="405"/>
      <c r="M2618" s="404">
        <f t="shared" si="2066"/>
        <v>0</v>
      </c>
      <c r="N2618" s="404">
        <f t="shared" si="2072"/>
        <v>5.31695E-4</v>
      </c>
    </row>
    <row r="2619" spans="1:14" ht="30" hidden="1" outlineLevel="1">
      <c r="A2619" s="68">
        <f t="shared" ref="A2619:E2619" si="2129">A2226</f>
        <v>26</v>
      </c>
      <c r="B2619" s="123" t="str">
        <f t="shared" si="2129"/>
        <v>Asset Recived From Civil-U#8-BA-Boiler and Auxilary foundation-10501</v>
      </c>
      <c r="C2619" s="53" t="str">
        <f t="shared" si="2129"/>
        <v>N.A.</v>
      </c>
      <c r="D2619" s="403" t="str">
        <f t="shared" si="2129"/>
        <v>-</v>
      </c>
      <c r="E2619" s="118">
        <f t="shared" si="2129"/>
        <v>0</v>
      </c>
      <c r="F2619" s="404">
        <f t="shared" si="2068"/>
        <v>6.1116199999999999E-3</v>
      </c>
      <c r="G2619" s="404">
        <f t="shared" si="2069"/>
        <v>0</v>
      </c>
      <c r="H2619" s="404">
        <f t="shared" si="2071"/>
        <v>6.1116199999999999E-3</v>
      </c>
      <c r="I2619" s="404">
        <f>'F4.2'!AA260</f>
        <v>0</v>
      </c>
      <c r="J2619" s="404">
        <f>'F4.2'!AZ260</f>
        <v>0</v>
      </c>
      <c r="K2619" s="405"/>
      <c r="L2619" s="405"/>
      <c r="M2619" s="404">
        <f t="shared" si="2066"/>
        <v>0</v>
      </c>
      <c r="N2619" s="404">
        <f t="shared" si="2072"/>
        <v>6.1116199999999999E-3</v>
      </c>
    </row>
    <row r="2620" spans="1:14" hidden="1" outlineLevel="1">
      <c r="A2620" s="68">
        <f t="shared" ref="A2620:E2620" si="2130">A2227</f>
        <v>27</v>
      </c>
      <c r="B2620" s="123" t="str">
        <f t="shared" si="2130"/>
        <v>Asset Recived From Civil-U#8-BA-FD FAN FOUNDATIONS -10501</v>
      </c>
      <c r="C2620" s="53" t="str">
        <f t="shared" si="2130"/>
        <v>N.A.</v>
      </c>
      <c r="D2620" s="403" t="str">
        <f t="shared" si="2130"/>
        <v>-</v>
      </c>
      <c r="E2620" s="118">
        <f t="shared" si="2130"/>
        <v>0</v>
      </c>
      <c r="F2620" s="404">
        <f t="shared" si="2068"/>
        <v>1.11659E-4</v>
      </c>
      <c r="G2620" s="404">
        <f t="shared" si="2069"/>
        <v>0</v>
      </c>
      <c r="H2620" s="404">
        <f t="shared" si="2071"/>
        <v>1.11659E-4</v>
      </c>
      <c r="I2620" s="404">
        <f>'F4.2'!AA261</f>
        <v>0</v>
      </c>
      <c r="J2620" s="404">
        <f>'F4.2'!AZ261</f>
        <v>0</v>
      </c>
      <c r="K2620" s="405"/>
      <c r="L2620" s="405"/>
      <c r="M2620" s="404">
        <f t="shared" si="2066"/>
        <v>0</v>
      </c>
      <c r="N2620" s="404">
        <f t="shared" si="2072"/>
        <v>1.11659E-4</v>
      </c>
    </row>
    <row r="2621" spans="1:14" hidden="1" outlineLevel="1">
      <c r="A2621" s="68">
        <f t="shared" ref="A2621:E2621" si="2131">A2228</f>
        <v>28</v>
      </c>
      <c r="B2621" s="123" t="str">
        <f t="shared" si="2131"/>
        <v>Asset Recived From Civil-U#8-BA-PA FAN FOUNDATION -10501</v>
      </c>
      <c r="C2621" s="53" t="str">
        <f t="shared" si="2131"/>
        <v>N.A.</v>
      </c>
      <c r="D2621" s="403" t="str">
        <f t="shared" si="2131"/>
        <v>-</v>
      </c>
      <c r="E2621" s="118">
        <f t="shared" si="2131"/>
        <v>0</v>
      </c>
      <c r="F2621" s="404">
        <f t="shared" si="2068"/>
        <v>1.11659E-4</v>
      </c>
      <c r="G2621" s="404">
        <f t="shared" si="2069"/>
        <v>0</v>
      </c>
      <c r="H2621" s="404">
        <f t="shared" si="2071"/>
        <v>1.11659E-4</v>
      </c>
      <c r="I2621" s="404">
        <f>'F4.2'!AA262</f>
        <v>0</v>
      </c>
      <c r="J2621" s="404">
        <f>'F4.2'!AZ262</f>
        <v>0</v>
      </c>
      <c r="K2621" s="405"/>
      <c r="L2621" s="405"/>
      <c r="M2621" s="404">
        <f t="shared" si="2066"/>
        <v>0</v>
      </c>
      <c r="N2621" s="404">
        <f t="shared" si="2072"/>
        <v>1.11659E-4</v>
      </c>
    </row>
    <row r="2622" spans="1:14" hidden="1" outlineLevel="1">
      <c r="A2622" s="68">
        <f t="shared" ref="A2622:E2622" si="2132">A2229</f>
        <v>29</v>
      </c>
      <c r="B2622" s="123" t="str">
        <f t="shared" si="2132"/>
        <v>Asset Recived From Civil-U#8-BA-I.D. Fan foundation -10501</v>
      </c>
      <c r="C2622" s="53" t="str">
        <f t="shared" si="2132"/>
        <v>N.A.</v>
      </c>
      <c r="D2622" s="403" t="str">
        <f t="shared" si="2132"/>
        <v>-</v>
      </c>
      <c r="E2622" s="118">
        <f t="shared" si="2132"/>
        <v>0</v>
      </c>
      <c r="F2622" s="404">
        <f t="shared" si="2068"/>
        <v>2.23317E-4</v>
      </c>
      <c r="G2622" s="404">
        <f t="shared" si="2069"/>
        <v>0</v>
      </c>
      <c r="H2622" s="404">
        <f t="shared" si="2071"/>
        <v>2.23317E-4</v>
      </c>
      <c r="I2622" s="404">
        <f>'F4.2'!AA263</f>
        <v>0</v>
      </c>
      <c r="J2622" s="404">
        <f>'F4.2'!AZ263</f>
        <v>0</v>
      </c>
      <c r="K2622" s="405"/>
      <c r="L2622" s="405"/>
      <c r="M2622" s="404">
        <f t="shared" si="2066"/>
        <v>0</v>
      </c>
      <c r="N2622" s="404">
        <f t="shared" si="2072"/>
        <v>2.23317E-4</v>
      </c>
    </row>
    <row r="2623" spans="1:14" hidden="1" outlineLevel="1">
      <c r="A2623" s="68">
        <f t="shared" ref="A2623:E2623" si="2133">A2230</f>
        <v>30</v>
      </c>
      <c r="B2623" s="123" t="str">
        <f t="shared" si="2133"/>
        <v>Asset Recived From Civil-U#8-BA-MILL FOUNDATION-10501</v>
      </c>
      <c r="C2623" s="53" t="str">
        <f t="shared" si="2133"/>
        <v>N.A.</v>
      </c>
      <c r="D2623" s="403" t="str">
        <f t="shared" si="2133"/>
        <v>-</v>
      </c>
      <c r="E2623" s="118">
        <f t="shared" si="2133"/>
        <v>0</v>
      </c>
      <c r="F2623" s="404">
        <f t="shared" si="2068"/>
        <v>1.98259E-4</v>
      </c>
      <c r="G2623" s="404">
        <f t="shared" si="2069"/>
        <v>0</v>
      </c>
      <c r="H2623" s="404">
        <f t="shared" si="2071"/>
        <v>1.98259E-4</v>
      </c>
      <c r="I2623" s="404">
        <f>'F4.2'!AA264</f>
        <v>0</v>
      </c>
      <c r="J2623" s="404">
        <f>'F4.2'!AZ264</f>
        <v>0</v>
      </c>
      <c r="K2623" s="405"/>
      <c r="L2623" s="405"/>
      <c r="M2623" s="404">
        <f t="shared" si="2066"/>
        <v>0</v>
      </c>
      <c r="N2623" s="404">
        <f t="shared" si="2072"/>
        <v>1.98259E-4</v>
      </c>
    </row>
    <row r="2624" spans="1:14" ht="30" hidden="1" outlineLevel="1">
      <c r="A2624" s="68">
        <f t="shared" ref="A2624:E2624" si="2134">A2231</f>
        <v>31</v>
      </c>
      <c r="B2624" s="123" t="str">
        <f t="shared" si="2134"/>
        <v>Asset Recived From Civil-U#8-BA-BUNKER FOUNDATION &amp; STRUCTURE-10515</v>
      </c>
      <c r="C2624" s="53" t="str">
        <f t="shared" si="2134"/>
        <v>N.A.</v>
      </c>
      <c r="D2624" s="403" t="str">
        <f t="shared" si="2134"/>
        <v>-</v>
      </c>
      <c r="E2624" s="118">
        <f t="shared" si="2134"/>
        <v>0</v>
      </c>
      <c r="F2624" s="404">
        <f t="shared" si="2068"/>
        <v>1.392536E-3</v>
      </c>
      <c r="G2624" s="404">
        <f t="shared" si="2069"/>
        <v>0</v>
      </c>
      <c r="H2624" s="404">
        <f t="shared" si="2071"/>
        <v>1.392536E-3</v>
      </c>
      <c r="I2624" s="404">
        <f>'F4.2'!AA265</f>
        <v>0</v>
      </c>
      <c r="J2624" s="404">
        <f>'F4.2'!AZ265</f>
        <v>0</v>
      </c>
      <c r="K2624" s="405"/>
      <c r="L2624" s="405"/>
      <c r="M2624" s="404">
        <f t="shared" ref="M2624:M2687" si="2135">SUM(J2624:L2624)</f>
        <v>0</v>
      </c>
      <c r="N2624" s="404">
        <f t="shared" si="2072"/>
        <v>1.392536E-3</v>
      </c>
    </row>
    <row r="2625" spans="1:14" hidden="1" outlineLevel="1">
      <c r="A2625" s="68">
        <f t="shared" ref="A2625:E2625" si="2136">A2232</f>
        <v>32</v>
      </c>
      <c r="B2625" s="123" t="str">
        <f t="shared" si="2136"/>
        <v>Asset Recived From Civil-U#8-ESP-10501</v>
      </c>
      <c r="C2625" s="53" t="str">
        <f t="shared" si="2136"/>
        <v>N.A.</v>
      </c>
      <c r="D2625" s="403" t="str">
        <f t="shared" si="2136"/>
        <v>-</v>
      </c>
      <c r="E2625" s="118">
        <f t="shared" si="2136"/>
        <v>0</v>
      </c>
      <c r="F2625" s="404">
        <f t="shared" ref="F2625:F2688" si="2137">F2232+I2232</f>
        <v>7.0722000000000005E-4</v>
      </c>
      <c r="G2625" s="404">
        <f t="shared" ref="G2625:G2688" si="2138">G2232+M2232</f>
        <v>0</v>
      </c>
      <c r="H2625" s="404">
        <f t="shared" si="2071"/>
        <v>7.0722000000000005E-4</v>
      </c>
      <c r="I2625" s="404">
        <f>'F4.2'!AA266</f>
        <v>0</v>
      </c>
      <c r="J2625" s="404">
        <f>'F4.2'!AZ266</f>
        <v>0</v>
      </c>
      <c r="K2625" s="405"/>
      <c r="L2625" s="405"/>
      <c r="M2625" s="404">
        <f t="shared" si="2135"/>
        <v>0</v>
      </c>
      <c r="N2625" s="404">
        <f t="shared" si="2072"/>
        <v>7.0722000000000005E-4</v>
      </c>
    </row>
    <row r="2626" spans="1:14" hidden="1" outlineLevel="1">
      <c r="A2626" s="68">
        <f t="shared" ref="A2626:E2626" si="2139">A2233</f>
        <v>33</v>
      </c>
      <c r="B2626" s="123" t="str">
        <f t="shared" si="2139"/>
        <v>Asset Recived From Civil-U#8-ESP Control Room-10501</v>
      </c>
      <c r="C2626" s="53" t="str">
        <f t="shared" si="2139"/>
        <v>N.A.</v>
      </c>
      <c r="D2626" s="403" t="str">
        <f t="shared" si="2139"/>
        <v>-</v>
      </c>
      <c r="E2626" s="118">
        <f t="shared" si="2139"/>
        <v>0</v>
      </c>
      <c r="F2626" s="404">
        <f t="shared" si="2137"/>
        <v>4.2763499999999999E-4</v>
      </c>
      <c r="G2626" s="404">
        <f t="shared" si="2138"/>
        <v>0</v>
      </c>
      <c r="H2626" s="404">
        <f t="shared" ref="H2626:H2689" si="2140">F2626-G2626</f>
        <v>4.2763499999999999E-4</v>
      </c>
      <c r="I2626" s="404">
        <f>'F4.2'!AA267</f>
        <v>0</v>
      </c>
      <c r="J2626" s="404">
        <f>'F4.2'!AZ267</f>
        <v>0</v>
      </c>
      <c r="K2626" s="405"/>
      <c r="L2626" s="405"/>
      <c r="M2626" s="404">
        <f t="shared" si="2135"/>
        <v>0</v>
      </c>
      <c r="N2626" s="404">
        <f t="shared" ref="N2626:N2689" si="2141">H2626+I2626-M2626</f>
        <v>4.2763499999999999E-4</v>
      </c>
    </row>
    <row r="2627" spans="1:14" hidden="1" outlineLevel="1">
      <c r="A2627" s="68">
        <f t="shared" ref="A2627:E2627" si="2142">A2234</f>
        <v>34</v>
      </c>
      <c r="B2627" s="123" t="str">
        <f t="shared" si="2142"/>
        <v>Asset Recived From Civil-U#8-RCC Chimney -10501</v>
      </c>
      <c r="C2627" s="53" t="str">
        <f t="shared" si="2142"/>
        <v>N.A.</v>
      </c>
      <c r="D2627" s="403" t="str">
        <f t="shared" si="2142"/>
        <v>-</v>
      </c>
      <c r="E2627" s="118">
        <f t="shared" si="2142"/>
        <v>0</v>
      </c>
      <c r="F2627" s="404">
        <f t="shared" si="2137"/>
        <v>4.612672E-3</v>
      </c>
      <c r="G2627" s="404">
        <f t="shared" si="2138"/>
        <v>0</v>
      </c>
      <c r="H2627" s="404">
        <f t="shared" si="2140"/>
        <v>4.612672E-3</v>
      </c>
      <c r="I2627" s="404">
        <f>'F4.2'!AA268</f>
        <v>0</v>
      </c>
      <c r="J2627" s="404">
        <f>'F4.2'!AZ268</f>
        <v>0</v>
      </c>
      <c r="K2627" s="405"/>
      <c r="L2627" s="405"/>
      <c r="M2627" s="404">
        <f t="shared" si="2135"/>
        <v>0</v>
      </c>
      <c r="N2627" s="404">
        <f t="shared" si="2141"/>
        <v>4.612672E-3</v>
      </c>
    </row>
    <row r="2628" spans="1:14" ht="30" hidden="1" outlineLevel="1">
      <c r="A2628" s="68">
        <f t="shared" ref="A2628:E2628" si="2143">A2235</f>
        <v>35</v>
      </c>
      <c r="B2628" s="123" t="str">
        <f t="shared" si="2143"/>
        <v>Asset Recived From Civil-U#8-WTP-D.M.Plant equipment fdn. etc.-10509</v>
      </c>
      <c r="C2628" s="53" t="str">
        <f t="shared" si="2143"/>
        <v>N.A.</v>
      </c>
      <c r="D2628" s="403" t="str">
        <f t="shared" si="2143"/>
        <v>-</v>
      </c>
      <c r="E2628" s="118">
        <f t="shared" si="2143"/>
        <v>0</v>
      </c>
      <c r="F2628" s="404">
        <f t="shared" si="2137"/>
        <v>6.3898000000000004E-5</v>
      </c>
      <c r="G2628" s="404">
        <f t="shared" si="2138"/>
        <v>0</v>
      </c>
      <c r="H2628" s="404">
        <f t="shared" si="2140"/>
        <v>6.3898000000000004E-5</v>
      </c>
      <c r="I2628" s="404">
        <f>'F4.2'!AA269</f>
        <v>0</v>
      </c>
      <c r="J2628" s="404">
        <f>'F4.2'!AZ269</f>
        <v>0</v>
      </c>
      <c r="K2628" s="405"/>
      <c r="L2628" s="405"/>
      <c r="M2628" s="404">
        <f t="shared" si="2135"/>
        <v>0</v>
      </c>
      <c r="N2628" s="404">
        <f t="shared" si="2141"/>
        <v>6.3898000000000004E-5</v>
      </c>
    </row>
    <row r="2629" spans="1:14" hidden="1" outlineLevel="1">
      <c r="A2629" s="68">
        <f t="shared" ref="A2629:E2629" si="2144">A2236</f>
        <v>36</v>
      </c>
      <c r="B2629" s="123" t="str">
        <f t="shared" si="2144"/>
        <v>Asset Recived From Civil-U#8-CHP-Wagon Tippler-10515</v>
      </c>
      <c r="C2629" s="53" t="str">
        <f t="shared" si="2144"/>
        <v>N.A.</v>
      </c>
      <c r="D2629" s="403" t="str">
        <f t="shared" si="2144"/>
        <v>-</v>
      </c>
      <c r="E2629" s="118">
        <f t="shared" si="2144"/>
        <v>0</v>
      </c>
      <c r="F2629" s="404">
        <f t="shared" si="2137"/>
        <v>9.4041100000000005E-4</v>
      </c>
      <c r="G2629" s="404">
        <f t="shared" si="2138"/>
        <v>0</v>
      </c>
      <c r="H2629" s="404">
        <f t="shared" si="2140"/>
        <v>9.4041100000000005E-4</v>
      </c>
      <c r="I2629" s="404">
        <f>'F4.2'!AA270</f>
        <v>0</v>
      </c>
      <c r="J2629" s="404">
        <f>'F4.2'!AZ270</f>
        <v>0</v>
      </c>
      <c r="K2629" s="405"/>
      <c r="L2629" s="405"/>
      <c r="M2629" s="404">
        <f t="shared" si="2135"/>
        <v>0</v>
      </c>
      <c r="N2629" s="404">
        <f t="shared" si="2141"/>
        <v>9.4041100000000005E-4</v>
      </c>
    </row>
    <row r="2630" spans="1:14" hidden="1" outlineLevel="1">
      <c r="A2630" s="68">
        <f t="shared" ref="A2630:E2630" si="2145">A2237</f>
        <v>37</v>
      </c>
      <c r="B2630" s="123" t="str">
        <f t="shared" si="2145"/>
        <v>Asset Recived From Civil-U#8-CHP-Crusher House -10515</v>
      </c>
      <c r="C2630" s="53" t="str">
        <f t="shared" si="2145"/>
        <v>N.A.</v>
      </c>
      <c r="D2630" s="403" t="str">
        <f t="shared" si="2145"/>
        <v>-</v>
      </c>
      <c r="E2630" s="118">
        <f t="shared" si="2145"/>
        <v>0</v>
      </c>
      <c r="F2630" s="404">
        <f t="shared" si="2137"/>
        <v>7.4704199999999995E-4</v>
      </c>
      <c r="G2630" s="404">
        <f t="shared" si="2138"/>
        <v>0</v>
      </c>
      <c r="H2630" s="404">
        <f t="shared" si="2140"/>
        <v>7.4704199999999995E-4</v>
      </c>
      <c r="I2630" s="404">
        <f>'F4.2'!AA271</f>
        <v>0</v>
      </c>
      <c r="J2630" s="404">
        <f>'F4.2'!AZ271</f>
        <v>0</v>
      </c>
      <c r="K2630" s="405"/>
      <c r="L2630" s="405"/>
      <c r="M2630" s="404">
        <f t="shared" si="2135"/>
        <v>0</v>
      </c>
      <c r="N2630" s="404">
        <f t="shared" si="2141"/>
        <v>7.4704199999999995E-4</v>
      </c>
    </row>
    <row r="2631" spans="1:14" hidden="1" outlineLevel="1">
      <c r="A2631" s="68">
        <f t="shared" ref="A2631:E2631" si="2146">A2238</f>
        <v>38</v>
      </c>
      <c r="B2631" s="123" t="str">
        <f t="shared" si="2146"/>
        <v>Asset Recived From Civil-U#8-CHP-Stacker Reclaimer -10515</v>
      </c>
      <c r="C2631" s="53" t="str">
        <f t="shared" si="2146"/>
        <v>N.A.</v>
      </c>
      <c r="D2631" s="403" t="str">
        <f t="shared" si="2146"/>
        <v>-</v>
      </c>
      <c r="E2631" s="118">
        <f t="shared" si="2146"/>
        <v>0</v>
      </c>
      <c r="F2631" s="404">
        <f t="shared" si="2137"/>
        <v>2.8485300000000001E-4</v>
      </c>
      <c r="G2631" s="404">
        <f t="shared" si="2138"/>
        <v>0</v>
      </c>
      <c r="H2631" s="404">
        <f t="shared" si="2140"/>
        <v>2.8485300000000001E-4</v>
      </c>
      <c r="I2631" s="404">
        <f>'F4.2'!AA272</f>
        <v>0</v>
      </c>
      <c r="J2631" s="404">
        <f>'F4.2'!AZ272</f>
        <v>0</v>
      </c>
      <c r="K2631" s="405"/>
      <c r="L2631" s="405"/>
      <c r="M2631" s="404">
        <f t="shared" si="2135"/>
        <v>0</v>
      </c>
      <c r="N2631" s="404">
        <f t="shared" si="2141"/>
        <v>2.8485300000000001E-4</v>
      </c>
    </row>
    <row r="2632" spans="1:14" hidden="1" outlineLevel="1">
      <c r="A2632" s="68">
        <f t="shared" ref="A2632:E2632" si="2147">A2239</f>
        <v>39</v>
      </c>
      <c r="B2632" s="123" t="str">
        <f t="shared" si="2147"/>
        <v>Asset Recived From Civil-U#8-CHP-Stock Yard-10515</v>
      </c>
      <c r="C2632" s="53" t="str">
        <f t="shared" si="2147"/>
        <v>N.A.</v>
      </c>
      <c r="D2632" s="403" t="str">
        <f t="shared" si="2147"/>
        <v>-</v>
      </c>
      <c r="E2632" s="118">
        <f t="shared" si="2147"/>
        <v>0</v>
      </c>
      <c r="F2632" s="404">
        <f t="shared" si="2137"/>
        <v>1.5851400000000001E-4</v>
      </c>
      <c r="G2632" s="404">
        <f t="shared" si="2138"/>
        <v>0</v>
      </c>
      <c r="H2632" s="404">
        <f t="shared" si="2140"/>
        <v>1.5851400000000001E-4</v>
      </c>
      <c r="I2632" s="404">
        <f>'F4.2'!AA273</f>
        <v>0</v>
      </c>
      <c r="J2632" s="404">
        <f>'F4.2'!AZ273</f>
        <v>0</v>
      </c>
      <c r="K2632" s="405"/>
      <c r="L2632" s="405"/>
      <c r="M2632" s="404">
        <f t="shared" si="2135"/>
        <v>0</v>
      </c>
      <c r="N2632" s="404">
        <f t="shared" si="2141"/>
        <v>1.5851400000000001E-4</v>
      </c>
    </row>
    <row r="2633" spans="1:14" ht="30" hidden="1" outlineLevel="1">
      <c r="A2633" s="68">
        <f t="shared" ref="A2633:E2633" si="2148">A2240</f>
        <v>40</v>
      </c>
      <c r="B2633" s="123" t="str">
        <f t="shared" si="2148"/>
        <v>Asset Recived From Civil-U#8-CHP-ConveyorPedetals&amp;TransferPoint-10515</v>
      </c>
      <c r="C2633" s="53" t="str">
        <f t="shared" si="2148"/>
        <v>N.A.</v>
      </c>
      <c r="D2633" s="403" t="str">
        <f t="shared" si="2148"/>
        <v>-</v>
      </c>
      <c r="E2633" s="118">
        <f t="shared" si="2148"/>
        <v>0</v>
      </c>
      <c r="F2633" s="404">
        <f t="shared" si="2137"/>
        <v>5.5407899999999996E-4</v>
      </c>
      <c r="G2633" s="404">
        <f t="shared" si="2138"/>
        <v>0</v>
      </c>
      <c r="H2633" s="404">
        <f t="shared" si="2140"/>
        <v>5.5407899999999996E-4</v>
      </c>
      <c r="I2633" s="404">
        <f>'F4.2'!AA274</f>
        <v>0</v>
      </c>
      <c r="J2633" s="404">
        <f>'F4.2'!AZ274</f>
        <v>0</v>
      </c>
      <c r="K2633" s="405"/>
      <c r="L2633" s="405"/>
      <c r="M2633" s="404">
        <f t="shared" si="2135"/>
        <v>0</v>
      </c>
      <c r="N2633" s="404">
        <f t="shared" si="2141"/>
        <v>5.5407899999999996E-4</v>
      </c>
    </row>
    <row r="2634" spans="1:14" hidden="1" outlineLevel="1">
      <c r="A2634" s="68">
        <f t="shared" ref="A2634:E2634" si="2149">A2241</f>
        <v>41</v>
      </c>
      <c r="B2634" s="123" t="str">
        <f t="shared" si="2149"/>
        <v>Asset Recived From Civil-U#8-CHP-MCC ROOM -10515</v>
      </c>
      <c r="C2634" s="53" t="str">
        <f t="shared" si="2149"/>
        <v>N.A.</v>
      </c>
      <c r="D2634" s="403" t="str">
        <f t="shared" si="2149"/>
        <v>-</v>
      </c>
      <c r="E2634" s="118">
        <f t="shared" si="2149"/>
        <v>0</v>
      </c>
      <c r="F2634" s="404">
        <f t="shared" si="2137"/>
        <v>2.6945000000000002E-4</v>
      </c>
      <c r="G2634" s="404">
        <f t="shared" si="2138"/>
        <v>0</v>
      </c>
      <c r="H2634" s="404">
        <f t="shared" si="2140"/>
        <v>2.6945000000000002E-4</v>
      </c>
      <c r="I2634" s="404">
        <f>'F4.2'!AA275</f>
        <v>0</v>
      </c>
      <c r="J2634" s="404">
        <f>'F4.2'!AZ275</f>
        <v>0</v>
      </c>
      <c r="K2634" s="405"/>
      <c r="L2634" s="405"/>
      <c r="M2634" s="404">
        <f t="shared" si="2135"/>
        <v>0</v>
      </c>
      <c r="N2634" s="404">
        <f t="shared" si="2141"/>
        <v>2.6945000000000002E-4</v>
      </c>
    </row>
    <row r="2635" spans="1:14" hidden="1" outlineLevel="1">
      <c r="A2635" s="68">
        <f t="shared" ref="A2635:E2635" si="2150">A2242</f>
        <v>42</v>
      </c>
      <c r="B2635" s="123" t="str">
        <f t="shared" si="2150"/>
        <v>Asset Recived From Civil-U#8-AHP-RCC Ash Silo -10501</v>
      </c>
      <c r="C2635" s="53" t="str">
        <f t="shared" si="2150"/>
        <v>N.A.</v>
      </c>
      <c r="D2635" s="403" t="str">
        <f t="shared" si="2150"/>
        <v>-</v>
      </c>
      <c r="E2635" s="118">
        <f t="shared" si="2150"/>
        <v>0</v>
      </c>
      <c r="F2635" s="404">
        <f t="shared" si="2137"/>
        <v>1.64229E-4</v>
      </c>
      <c r="G2635" s="404">
        <f t="shared" si="2138"/>
        <v>0</v>
      </c>
      <c r="H2635" s="404">
        <f t="shared" si="2140"/>
        <v>1.64229E-4</v>
      </c>
      <c r="I2635" s="404">
        <f>'F4.2'!AA276</f>
        <v>0</v>
      </c>
      <c r="J2635" s="404">
        <f>'F4.2'!AZ276</f>
        <v>0</v>
      </c>
      <c r="K2635" s="405"/>
      <c r="L2635" s="405"/>
      <c r="M2635" s="404">
        <f t="shared" si="2135"/>
        <v>0</v>
      </c>
      <c r="N2635" s="404">
        <f t="shared" si="2141"/>
        <v>1.64229E-4</v>
      </c>
    </row>
    <row r="2636" spans="1:14" hidden="1" outlineLevel="1">
      <c r="A2636" s="68">
        <f t="shared" ref="A2636:E2636" si="2151">A2243</f>
        <v>43</v>
      </c>
      <c r="B2636" s="123" t="str">
        <f t="shared" si="2151"/>
        <v>Asset Recived From Civil-U#8-AHP-Staicase near Silo-10501</v>
      </c>
      <c r="C2636" s="53" t="str">
        <f t="shared" si="2151"/>
        <v>N.A.</v>
      </c>
      <c r="D2636" s="403" t="str">
        <f t="shared" si="2151"/>
        <v>-</v>
      </c>
      <c r="E2636" s="118">
        <f t="shared" si="2151"/>
        <v>0</v>
      </c>
      <c r="F2636" s="404">
        <f t="shared" si="2137"/>
        <v>1.7302000000000001E-5</v>
      </c>
      <c r="G2636" s="404">
        <f t="shared" si="2138"/>
        <v>0</v>
      </c>
      <c r="H2636" s="404">
        <f t="shared" si="2140"/>
        <v>1.7302000000000001E-5</v>
      </c>
      <c r="I2636" s="404">
        <f>'F4.2'!AA277</f>
        <v>0</v>
      </c>
      <c r="J2636" s="404">
        <f>'F4.2'!AZ277</f>
        <v>0</v>
      </c>
      <c r="K2636" s="405"/>
      <c r="L2636" s="405"/>
      <c r="M2636" s="404">
        <f t="shared" si="2135"/>
        <v>0</v>
      </c>
      <c r="N2636" s="404">
        <f t="shared" si="2141"/>
        <v>1.7302000000000001E-5</v>
      </c>
    </row>
    <row r="2637" spans="1:14" hidden="1" outlineLevel="1">
      <c r="A2637" s="68">
        <f t="shared" ref="A2637:E2637" si="2152">A2244</f>
        <v>44</v>
      </c>
      <c r="B2637" s="123" t="str">
        <f t="shared" si="2152"/>
        <v>Asset Recived From Civil-U#8-AHP-Drain sump in Silo Area -10501</v>
      </c>
      <c r="C2637" s="53" t="str">
        <f t="shared" si="2152"/>
        <v>N.A.</v>
      </c>
      <c r="D2637" s="403" t="str">
        <f t="shared" si="2152"/>
        <v>-</v>
      </c>
      <c r="E2637" s="118">
        <f t="shared" si="2152"/>
        <v>0</v>
      </c>
      <c r="F2637" s="404">
        <f t="shared" si="2137"/>
        <v>8.551E-6</v>
      </c>
      <c r="G2637" s="404">
        <f t="shared" si="2138"/>
        <v>0</v>
      </c>
      <c r="H2637" s="404">
        <f t="shared" si="2140"/>
        <v>8.551E-6</v>
      </c>
      <c r="I2637" s="404">
        <f>'F4.2'!AA278</f>
        <v>0</v>
      </c>
      <c r="J2637" s="404">
        <f>'F4.2'!AZ278</f>
        <v>0</v>
      </c>
      <c r="K2637" s="405"/>
      <c r="L2637" s="405"/>
      <c r="M2637" s="404">
        <f t="shared" si="2135"/>
        <v>0</v>
      </c>
      <c r="N2637" s="404">
        <f t="shared" si="2141"/>
        <v>8.551E-6</v>
      </c>
    </row>
    <row r="2638" spans="1:14" hidden="1" outlineLevel="1">
      <c r="A2638" s="68">
        <f t="shared" ref="A2638:E2638" si="2153">A2245</f>
        <v>45</v>
      </c>
      <c r="B2638" s="123" t="str">
        <f t="shared" si="2153"/>
        <v>Asset Recived From Civil-U#8-AHP-Slurry Mixing Tank Fdn.-10501</v>
      </c>
      <c r="C2638" s="53" t="str">
        <f t="shared" si="2153"/>
        <v>N.A.</v>
      </c>
      <c r="D2638" s="403" t="str">
        <f t="shared" si="2153"/>
        <v>-</v>
      </c>
      <c r="E2638" s="118">
        <f t="shared" si="2153"/>
        <v>0</v>
      </c>
      <c r="F2638" s="404">
        <f t="shared" si="2137"/>
        <v>1.6923E-5</v>
      </c>
      <c r="G2638" s="404">
        <f t="shared" si="2138"/>
        <v>0</v>
      </c>
      <c r="H2638" s="404">
        <f t="shared" si="2140"/>
        <v>1.6923E-5</v>
      </c>
      <c r="I2638" s="404">
        <f>'F4.2'!AA279</f>
        <v>0</v>
      </c>
      <c r="J2638" s="404">
        <f>'F4.2'!AZ279</f>
        <v>0</v>
      </c>
      <c r="K2638" s="405"/>
      <c r="L2638" s="405"/>
      <c r="M2638" s="404">
        <f t="shared" si="2135"/>
        <v>0</v>
      </c>
      <c r="N2638" s="404">
        <f t="shared" si="2141"/>
        <v>1.6923E-5</v>
      </c>
    </row>
    <row r="2639" spans="1:14" hidden="1" outlineLevel="1">
      <c r="A2639" s="68">
        <f t="shared" ref="A2639:E2639" si="2154">A2246</f>
        <v>46</v>
      </c>
      <c r="B2639" s="123" t="str">
        <f t="shared" si="2154"/>
        <v>Asset Recived From Civil-U#8-AHP-HCSD PUMP HOUSE-10501</v>
      </c>
      <c r="C2639" s="53" t="str">
        <f t="shared" si="2154"/>
        <v>N.A.</v>
      </c>
      <c r="D2639" s="403" t="str">
        <f t="shared" si="2154"/>
        <v>-</v>
      </c>
      <c r="E2639" s="118">
        <f t="shared" si="2154"/>
        <v>0</v>
      </c>
      <c r="F2639" s="404">
        <f t="shared" si="2137"/>
        <v>5.8934000000000002E-5</v>
      </c>
      <c r="G2639" s="404">
        <f t="shared" si="2138"/>
        <v>0</v>
      </c>
      <c r="H2639" s="404">
        <f t="shared" si="2140"/>
        <v>5.8934000000000002E-5</v>
      </c>
      <c r="I2639" s="404">
        <f>'F4.2'!AA280</f>
        <v>0</v>
      </c>
      <c r="J2639" s="404">
        <f>'F4.2'!AZ280</f>
        <v>0</v>
      </c>
      <c r="K2639" s="405"/>
      <c r="L2639" s="405"/>
      <c r="M2639" s="404">
        <f t="shared" si="2135"/>
        <v>0</v>
      </c>
      <c r="N2639" s="404">
        <f t="shared" si="2141"/>
        <v>5.8934000000000002E-5</v>
      </c>
    </row>
    <row r="2640" spans="1:14" hidden="1" outlineLevel="1">
      <c r="A2640" s="68">
        <f t="shared" ref="A2640:E2640" si="2155">A2247</f>
        <v>47</v>
      </c>
      <c r="B2640" s="123" t="str">
        <f t="shared" si="2155"/>
        <v>Asset Recived From Civil-U#8-AHP-Ash Slurry Pump House -10501</v>
      </c>
      <c r="C2640" s="53" t="str">
        <f t="shared" si="2155"/>
        <v>N.A.</v>
      </c>
      <c r="D2640" s="403" t="str">
        <f t="shared" si="2155"/>
        <v>-</v>
      </c>
      <c r="E2640" s="118">
        <f t="shared" si="2155"/>
        <v>0</v>
      </c>
      <c r="F2640" s="404">
        <f t="shared" si="2137"/>
        <v>1.4947300000000001E-4</v>
      </c>
      <c r="G2640" s="404">
        <f t="shared" si="2138"/>
        <v>0</v>
      </c>
      <c r="H2640" s="404">
        <f t="shared" si="2140"/>
        <v>1.4947300000000001E-4</v>
      </c>
      <c r="I2640" s="404">
        <f>'F4.2'!AA281</f>
        <v>0</v>
      </c>
      <c r="J2640" s="404">
        <f>'F4.2'!AZ281</f>
        <v>0</v>
      </c>
      <c r="K2640" s="405"/>
      <c r="L2640" s="405"/>
      <c r="M2640" s="404">
        <f t="shared" si="2135"/>
        <v>0</v>
      </c>
      <c r="N2640" s="404">
        <f t="shared" si="2141"/>
        <v>1.4947300000000001E-4</v>
      </c>
    </row>
    <row r="2641" spans="1:14" hidden="1" outlineLevel="1">
      <c r="A2641" s="68">
        <f t="shared" ref="A2641:E2641" si="2156">A2248</f>
        <v>48</v>
      </c>
      <c r="B2641" s="123" t="str">
        <f t="shared" si="2156"/>
        <v>Asset Recived From Civil-U#8-AHP-Ash Slurry Sump-10501</v>
      </c>
      <c r="C2641" s="53" t="str">
        <f t="shared" si="2156"/>
        <v>N.A.</v>
      </c>
      <c r="D2641" s="403" t="str">
        <f t="shared" si="2156"/>
        <v>-</v>
      </c>
      <c r="E2641" s="118">
        <f t="shared" si="2156"/>
        <v>0</v>
      </c>
      <c r="F2641" s="404">
        <f t="shared" si="2137"/>
        <v>4.5158999999999999E-5</v>
      </c>
      <c r="G2641" s="404">
        <f t="shared" si="2138"/>
        <v>0</v>
      </c>
      <c r="H2641" s="404">
        <f t="shared" si="2140"/>
        <v>4.5158999999999999E-5</v>
      </c>
      <c r="I2641" s="404">
        <f>'F4.2'!AA282</f>
        <v>0</v>
      </c>
      <c r="J2641" s="404">
        <f>'F4.2'!AZ282</f>
        <v>0</v>
      </c>
      <c r="K2641" s="405"/>
      <c r="L2641" s="405"/>
      <c r="M2641" s="404">
        <f t="shared" si="2135"/>
        <v>0</v>
      </c>
      <c r="N2641" s="404">
        <f t="shared" si="2141"/>
        <v>4.5158999999999999E-5</v>
      </c>
    </row>
    <row r="2642" spans="1:14" hidden="1" outlineLevel="1">
      <c r="A2642" s="68">
        <f t="shared" ref="A2642:E2642" si="2157">A2249</f>
        <v>49</v>
      </c>
      <c r="B2642" s="123" t="str">
        <f t="shared" si="2157"/>
        <v>Asset Recived From Civil-U#8-AHP-Ash Water Tank-10501</v>
      </c>
      <c r="C2642" s="53" t="str">
        <f t="shared" si="2157"/>
        <v>N.A.</v>
      </c>
      <c r="D2642" s="403" t="str">
        <f t="shared" si="2157"/>
        <v>-</v>
      </c>
      <c r="E2642" s="118">
        <f t="shared" si="2157"/>
        <v>0</v>
      </c>
      <c r="F2642" s="404">
        <f t="shared" si="2137"/>
        <v>3.4220000000000001E-5</v>
      </c>
      <c r="G2642" s="404">
        <f t="shared" si="2138"/>
        <v>0</v>
      </c>
      <c r="H2642" s="404">
        <f t="shared" si="2140"/>
        <v>3.4220000000000001E-5</v>
      </c>
      <c r="I2642" s="404">
        <f>'F4.2'!AA283</f>
        <v>0</v>
      </c>
      <c r="J2642" s="404">
        <f>'F4.2'!AZ283</f>
        <v>0</v>
      </c>
      <c r="K2642" s="405"/>
      <c r="L2642" s="405"/>
      <c r="M2642" s="404">
        <f t="shared" si="2135"/>
        <v>0</v>
      </c>
      <c r="N2642" s="404">
        <f t="shared" si="2141"/>
        <v>3.4220000000000001E-5</v>
      </c>
    </row>
    <row r="2643" spans="1:14" hidden="1" outlineLevel="1">
      <c r="A2643" s="68">
        <f t="shared" ref="A2643:E2643" si="2158">A2250</f>
        <v>50</v>
      </c>
      <c r="B2643" s="123" t="str">
        <f t="shared" si="2158"/>
        <v>Asset Recived From Civil-U#8-AHP-Bottom Ash Hopper-10501</v>
      </c>
      <c r="C2643" s="53" t="str">
        <f t="shared" si="2158"/>
        <v>N.A.</v>
      </c>
      <c r="D2643" s="403" t="str">
        <f t="shared" si="2158"/>
        <v>-</v>
      </c>
      <c r="E2643" s="118">
        <f t="shared" si="2158"/>
        <v>0</v>
      </c>
      <c r="F2643" s="404">
        <f t="shared" si="2137"/>
        <v>4.409E-5</v>
      </c>
      <c r="G2643" s="404">
        <f t="shared" si="2138"/>
        <v>0</v>
      </c>
      <c r="H2643" s="404">
        <f t="shared" si="2140"/>
        <v>4.409E-5</v>
      </c>
      <c r="I2643" s="404">
        <f>'F4.2'!AA284</f>
        <v>0</v>
      </c>
      <c r="J2643" s="404">
        <f>'F4.2'!AZ284</f>
        <v>0</v>
      </c>
      <c r="K2643" s="405"/>
      <c r="L2643" s="405"/>
      <c r="M2643" s="404">
        <f t="shared" si="2135"/>
        <v>0</v>
      </c>
      <c r="N2643" s="404">
        <f t="shared" si="2141"/>
        <v>4.409E-5</v>
      </c>
    </row>
    <row r="2644" spans="1:14" ht="30" hidden="1" outlineLevel="1">
      <c r="A2644" s="68">
        <f t="shared" ref="A2644:E2644" si="2159">A2251</f>
        <v>51</v>
      </c>
      <c r="B2644" s="123" t="str">
        <f t="shared" si="2159"/>
        <v>Asset Recived From Civil-U#8-AHP-Drain sump in BAH Area -10501</v>
      </c>
      <c r="C2644" s="53" t="str">
        <f t="shared" si="2159"/>
        <v>N.A.</v>
      </c>
      <c r="D2644" s="403" t="str">
        <f t="shared" si="2159"/>
        <v>-</v>
      </c>
      <c r="E2644" s="118">
        <f t="shared" si="2159"/>
        <v>0</v>
      </c>
      <c r="F2644" s="404">
        <f t="shared" si="2137"/>
        <v>8.5750000000000001E-6</v>
      </c>
      <c r="G2644" s="404">
        <f t="shared" si="2138"/>
        <v>0</v>
      </c>
      <c r="H2644" s="404">
        <f t="shared" si="2140"/>
        <v>8.5750000000000001E-6</v>
      </c>
      <c r="I2644" s="404">
        <f>'F4.2'!AA285</f>
        <v>0</v>
      </c>
      <c r="J2644" s="404">
        <f>'F4.2'!AZ285</f>
        <v>0</v>
      </c>
      <c r="K2644" s="405"/>
      <c r="L2644" s="405"/>
      <c r="M2644" s="404">
        <f t="shared" si="2135"/>
        <v>0</v>
      </c>
      <c r="N2644" s="404">
        <f t="shared" si="2141"/>
        <v>8.5750000000000001E-6</v>
      </c>
    </row>
    <row r="2645" spans="1:14" ht="30" hidden="1" outlineLevel="1">
      <c r="A2645" s="68">
        <f t="shared" ref="A2645:E2645" si="2160">A2252</f>
        <v>52</v>
      </c>
      <c r="B2645" s="123" t="str">
        <f t="shared" si="2160"/>
        <v>Asset Recived From Civil-U#8-Ash Slurry Pipe Line AHP-Pedestals-10501</v>
      </c>
      <c r="C2645" s="53" t="str">
        <f t="shared" si="2160"/>
        <v>N.A.</v>
      </c>
      <c r="D2645" s="403" t="str">
        <f t="shared" si="2160"/>
        <v>-</v>
      </c>
      <c r="E2645" s="118">
        <f t="shared" si="2160"/>
        <v>0</v>
      </c>
      <c r="F2645" s="404">
        <f t="shared" si="2137"/>
        <v>1.38462E-4</v>
      </c>
      <c r="G2645" s="404">
        <f t="shared" si="2138"/>
        <v>0</v>
      </c>
      <c r="H2645" s="404">
        <f t="shared" si="2140"/>
        <v>1.38462E-4</v>
      </c>
      <c r="I2645" s="404">
        <f>'F4.2'!AA286</f>
        <v>0</v>
      </c>
      <c r="J2645" s="404">
        <f>'F4.2'!AZ286</f>
        <v>0</v>
      </c>
      <c r="K2645" s="405"/>
      <c r="L2645" s="405"/>
      <c r="M2645" s="404">
        <f t="shared" si="2135"/>
        <v>0</v>
      </c>
      <c r="N2645" s="404">
        <f t="shared" si="2141"/>
        <v>1.38462E-4</v>
      </c>
    </row>
    <row r="2646" spans="1:14" ht="30" hidden="1" outlineLevel="1">
      <c r="A2646" s="68">
        <f t="shared" ref="A2646:E2646" si="2161">A2253</f>
        <v>53</v>
      </c>
      <c r="B2646" s="123" t="str">
        <f t="shared" si="2161"/>
        <v>Asset Recived From Civil-U#8-AHP-Buffer Hopper Foundation-10501</v>
      </c>
      <c r="C2646" s="53" t="str">
        <f t="shared" si="2161"/>
        <v>N.A.</v>
      </c>
      <c r="D2646" s="403" t="str">
        <f t="shared" si="2161"/>
        <v>-</v>
      </c>
      <c r="E2646" s="118">
        <f t="shared" si="2161"/>
        <v>0</v>
      </c>
      <c r="F2646" s="404">
        <f t="shared" si="2137"/>
        <v>3.5627999999999998E-5</v>
      </c>
      <c r="G2646" s="404">
        <f t="shared" si="2138"/>
        <v>0</v>
      </c>
      <c r="H2646" s="404">
        <f t="shared" si="2140"/>
        <v>3.5627999999999998E-5</v>
      </c>
      <c r="I2646" s="404">
        <f>'F4.2'!AA287</f>
        <v>0</v>
      </c>
      <c r="J2646" s="404">
        <f>'F4.2'!AZ287</f>
        <v>0</v>
      </c>
      <c r="K2646" s="405"/>
      <c r="L2646" s="405"/>
      <c r="M2646" s="404">
        <f t="shared" si="2135"/>
        <v>0</v>
      </c>
      <c r="N2646" s="404">
        <f t="shared" si="2141"/>
        <v>3.5627999999999998E-5</v>
      </c>
    </row>
    <row r="2647" spans="1:14" ht="30" hidden="1" outlineLevel="1">
      <c r="A2647" s="68">
        <f t="shared" ref="A2647:E2647" si="2162">A2254</f>
        <v>54</v>
      </c>
      <c r="B2647" s="123" t="str">
        <f t="shared" si="2162"/>
        <v>Asset Recived From Civil-U#8-AHP-Mill reject hopper foundation-10501</v>
      </c>
      <c r="C2647" s="53" t="str">
        <f t="shared" si="2162"/>
        <v>N.A.</v>
      </c>
      <c r="D2647" s="403" t="str">
        <f t="shared" si="2162"/>
        <v>-</v>
      </c>
      <c r="E2647" s="118">
        <f t="shared" si="2162"/>
        <v>0</v>
      </c>
      <c r="F2647" s="404">
        <f t="shared" si="2137"/>
        <v>1.7813999999999999E-5</v>
      </c>
      <c r="G2647" s="404">
        <f t="shared" si="2138"/>
        <v>0</v>
      </c>
      <c r="H2647" s="404">
        <f t="shared" si="2140"/>
        <v>1.7813999999999999E-5</v>
      </c>
      <c r="I2647" s="404">
        <f>'F4.2'!AA288</f>
        <v>0</v>
      </c>
      <c r="J2647" s="404">
        <f>'F4.2'!AZ288</f>
        <v>0</v>
      </c>
      <c r="K2647" s="405"/>
      <c r="L2647" s="405"/>
      <c r="M2647" s="404">
        <f t="shared" si="2135"/>
        <v>0</v>
      </c>
      <c r="N2647" s="404">
        <f t="shared" si="2141"/>
        <v>1.7813999999999999E-5</v>
      </c>
    </row>
    <row r="2648" spans="1:14" hidden="1" outlineLevel="1">
      <c r="A2648" s="68">
        <f t="shared" ref="A2648:E2648" si="2163">A2255</f>
        <v>55</v>
      </c>
      <c r="B2648" s="123" t="str">
        <f t="shared" si="2163"/>
        <v>Asset Recived From Civil-U#8-FHP-Fuel Oil pump house-10516</v>
      </c>
      <c r="C2648" s="53" t="str">
        <f t="shared" si="2163"/>
        <v>N.A.</v>
      </c>
      <c r="D2648" s="403" t="str">
        <f t="shared" si="2163"/>
        <v>-</v>
      </c>
      <c r="E2648" s="118">
        <f t="shared" si="2163"/>
        <v>0</v>
      </c>
      <c r="F2648" s="404">
        <f t="shared" si="2137"/>
        <v>6.5769099999999996E-4</v>
      </c>
      <c r="G2648" s="404">
        <f t="shared" si="2138"/>
        <v>0</v>
      </c>
      <c r="H2648" s="404">
        <f t="shared" si="2140"/>
        <v>6.5769099999999996E-4</v>
      </c>
      <c r="I2648" s="404">
        <f>'F4.2'!AA289</f>
        <v>0</v>
      </c>
      <c r="J2648" s="404">
        <f>'F4.2'!AZ289</f>
        <v>0</v>
      </c>
      <c r="K2648" s="405"/>
      <c r="L2648" s="405"/>
      <c r="M2648" s="404">
        <f t="shared" si="2135"/>
        <v>0</v>
      </c>
      <c r="N2648" s="404">
        <f t="shared" si="2141"/>
        <v>6.5769099999999996E-4</v>
      </c>
    </row>
    <row r="2649" spans="1:14" hidden="1" outlineLevel="1">
      <c r="A2649" s="68">
        <f t="shared" ref="A2649:E2649" si="2164">A2256</f>
        <v>56</v>
      </c>
      <c r="B2649" s="123" t="str">
        <f t="shared" si="2164"/>
        <v>Asset Recived From Civil-U#8-FHP-DYKE AREA -10516</v>
      </c>
      <c r="C2649" s="53" t="str">
        <f t="shared" si="2164"/>
        <v>N.A.</v>
      </c>
      <c r="D2649" s="403" t="str">
        <f t="shared" si="2164"/>
        <v>-</v>
      </c>
      <c r="E2649" s="118">
        <f t="shared" si="2164"/>
        <v>0</v>
      </c>
      <c r="F2649" s="404">
        <f t="shared" si="2137"/>
        <v>1.9338999999999999E-5</v>
      </c>
      <c r="G2649" s="404">
        <f t="shared" si="2138"/>
        <v>0</v>
      </c>
      <c r="H2649" s="404">
        <f t="shared" si="2140"/>
        <v>1.9338999999999999E-5</v>
      </c>
      <c r="I2649" s="404">
        <f>'F4.2'!AA290</f>
        <v>0</v>
      </c>
      <c r="J2649" s="404">
        <f>'F4.2'!AZ290</f>
        <v>0</v>
      </c>
      <c r="K2649" s="405"/>
      <c r="L2649" s="405"/>
      <c r="M2649" s="404">
        <f t="shared" si="2135"/>
        <v>0</v>
      </c>
      <c r="N2649" s="404">
        <f t="shared" si="2141"/>
        <v>1.9338999999999999E-5</v>
      </c>
    </row>
    <row r="2650" spans="1:14" hidden="1" outlineLevel="1">
      <c r="A2650" s="68">
        <f t="shared" ref="A2650:E2650" si="2165">A2257</f>
        <v>57</v>
      </c>
      <c r="B2650" s="123" t="str">
        <f t="shared" si="2165"/>
        <v>Asset Recived From Civil-U#8-Effulent Treatment Plant -10509</v>
      </c>
      <c r="C2650" s="53" t="str">
        <f t="shared" si="2165"/>
        <v>N.A.</v>
      </c>
      <c r="D2650" s="403" t="str">
        <f t="shared" si="2165"/>
        <v>-</v>
      </c>
      <c r="E2650" s="118">
        <f t="shared" si="2165"/>
        <v>0</v>
      </c>
      <c r="F2650" s="404">
        <f t="shared" si="2137"/>
        <v>1.4134799999999999E-4</v>
      </c>
      <c r="G2650" s="404">
        <f t="shared" si="2138"/>
        <v>0</v>
      </c>
      <c r="H2650" s="404">
        <f t="shared" si="2140"/>
        <v>1.4134799999999999E-4</v>
      </c>
      <c r="I2650" s="404">
        <f>'F4.2'!AA291</f>
        <v>0</v>
      </c>
      <c r="J2650" s="404">
        <f>'F4.2'!AZ291</f>
        <v>0</v>
      </c>
      <c r="K2650" s="405"/>
      <c r="L2650" s="405"/>
      <c r="M2650" s="404">
        <f t="shared" si="2135"/>
        <v>0</v>
      </c>
      <c r="N2650" s="404">
        <f t="shared" si="2141"/>
        <v>1.4134799999999999E-4</v>
      </c>
    </row>
    <row r="2651" spans="1:14" hidden="1" outlineLevel="1">
      <c r="A2651" s="68">
        <f t="shared" ref="A2651:E2651" si="2166">A2258</f>
        <v>58</v>
      </c>
      <c r="B2651" s="123" t="str">
        <f t="shared" si="2166"/>
        <v>Asset Recived From Project-U#8-Boiler Pressure parts-10501</v>
      </c>
      <c r="C2651" s="53" t="str">
        <f t="shared" si="2166"/>
        <v>N.A.</v>
      </c>
      <c r="D2651" s="403" t="str">
        <f t="shared" si="2166"/>
        <v>-</v>
      </c>
      <c r="E2651" s="118">
        <f t="shared" si="2166"/>
        <v>0</v>
      </c>
      <c r="F2651" s="404">
        <f t="shared" si="2137"/>
        <v>6.5490000000000007E-2</v>
      </c>
      <c r="G2651" s="404">
        <f t="shared" si="2138"/>
        <v>0</v>
      </c>
      <c r="H2651" s="404">
        <f t="shared" si="2140"/>
        <v>6.5490000000000007E-2</v>
      </c>
      <c r="I2651" s="404">
        <f>'F4.2'!AA292</f>
        <v>0</v>
      </c>
      <c r="J2651" s="404">
        <f>'F4.2'!AZ292</f>
        <v>0</v>
      </c>
      <c r="K2651" s="405"/>
      <c r="L2651" s="405"/>
      <c r="M2651" s="404">
        <f t="shared" si="2135"/>
        <v>0</v>
      </c>
      <c r="N2651" s="404">
        <f t="shared" si="2141"/>
        <v>6.5490000000000007E-2</v>
      </c>
    </row>
    <row r="2652" spans="1:14" ht="30" hidden="1" outlineLevel="1">
      <c r="A2652" s="68">
        <f t="shared" ref="A2652:E2652" si="2167">A2259</f>
        <v>59</v>
      </c>
      <c r="B2652" s="123" t="str">
        <f t="shared" si="2167"/>
        <v>Asset Recived From Project-U#8-Mandatory Spares from BHEL–Trichy</v>
      </c>
      <c r="C2652" s="53" t="str">
        <f t="shared" si="2167"/>
        <v>N.A.</v>
      </c>
      <c r="D2652" s="403" t="str">
        <f t="shared" si="2167"/>
        <v>-</v>
      </c>
      <c r="E2652" s="118">
        <f t="shared" si="2167"/>
        <v>0</v>
      </c>
      <c r="F2652" s="404">
        <f t="shared" si="2137"/>
        <v>7.4618999999999996E-3</v>
      </c>
      <c r="G2652" s="404">
        <f t="shared" si="2138"/>
        <v>0</v>
      </c>
      <c r="H2652" s="404">
        <f t="shared" si="2140"/>
        <v>7.4618999999999996E-3</v>
      </c>
      <c r="I2652" s="404">
        <f>'F4.2'!AA293</f>
        <v>0</v>
      </c>
      <c r="J2652" s="404">
        <f>'F4.2'!AZ293</f>
        <v>0</v>
      </c>
      <c r="K2652" s="405"/>
      <c r="L2652" s="405"/>
      <c r="M2652" s="404">
        <f t="shared" si="2135"/>
        <v>0</v>
      </c>
      <c r="N2652" s="404">
        <f t="shared" si="2141"/>
        <v>7.4618999999999996E-3</v>
      </c>
    </row>
    <row r="2653" spans="1:14" ht="30" hidden="1" outlineLevel="1">
      <c r="A2653" s="68">
        <f t="shared" ref="A2653:E2653" si="2168">A2260</f>
        <v>60</v>
      </c>
      <c r="B2653" s="123" t="str">
        <f t="shared" si="2168"/>
        <v>Asset Recived From Civil-U#8-Coal mill reject trench at coal mill D&amp;E</v>
      </c>
      <c r="C2653" s="53" t="str">
        <f t="shared" si="2168"/>
        <v>N.A.</v>
      </c>
      <c r="D2653" s="403" t="str">
        <f t="shared" si="2168"/>
        <v>-</v>
      </c>
      <c r="E2653" s="118">
        <f t="shared" si="2168"/>
        <v>0</v>
      </c>
      <c r="F2653" s="404">
        <f t="shared" si="2137"/>
        <v>4.6610299000000001E-2</v>
      </c>
      <c r="G2653" s="404">
        <f t="shared" si="2138"/>
        <v>0</v>
      </c>
      <c r="H2653" s="404">
        <f t="shared" si="2140"/>
        <v>4.6610299000000001E-2</v>
      </c>
      <c r="I2653" s="404">
        <f>'F4.2'!AA294</f>
        <v>0</v>
      </c>
      <c r="J2653" s="404">
        <f>'F4.2'!AZ294</f>
        <v>0</v>
      </c>
      <c r="K2653" s="405"/>
      <c r="L2653" s="405"/>
      <c r="M2653" s="404">
        <f t="shared" si="2135"/>
        <v>0</v>
      </c>
      <c r="N2653" s="404">
        <f t="shared" si="2141"/>
        <v>4.6610299000000001E-2</v>
      </c>
    </row>
    <row r="2654" spans="1:14" ht="30" hidden="1" outlineLevel="1">
      <c r="A2654" s="68">
        <f t="shared" ref="A2654:E2654" si="2169">A2261</f>
        <v>61</v>
      </c>
      <c r="B2654" s="123" t="str">
        <f t="shared" si="2169"/>
        <v>Asset Recived From Project-U#8-Canteen Equipments &amp; kitchen Utensils</v>
      </c>
      <c r="C2654" s="53" t="str">
        <f t="shared" si="2169"/>
        <v>N.A.</v>
      </c>
      <c r="D2654" s="403" t="str">
        <f t="shared" si="2169"/>
        <v>-</v>
      </c>
      <c r="E2654" s="118">
        <f t="shared" si="2169"/>
        <v>0</v>
      </c>
      <c r="F2654" s="404">
        <f t="shared" si="2137"/>
        <v>0.21887515400000002</v>
      </c>
      <c r="G2654" s="404">
        <f t="shared" si="2138"/>
        <v>0</v>
      </c>
      <c r="H2654" s="404">
        <f t="shared" si="2140"/>
        <v>0.21887515400000002</v>
      </c>
      <c r="I2654" s="404">
        <f>'F4.2'!AA295</f>
        <v>0</v>
      </c>
      <c r="J2654" s="404">
        <f>'F4.2'!AZ295</f>
        <v>0</v>
      </c>
      <c r="K2654" s="405"/>
      <c r="L2654" s="405"/>
      <c r="M2654" s="404">
        <f t="shared" si="2135"/>
        <v>0</v>
      </c>
      <c r="N2654" s="404">
        <f t="shared" si="2141"/>
        <v>0.21887515400000002</v>
      </c>
    </row>
    <row r="2655" spans="1:14" ht="30" hidden="1" outlineLevel="1">
      <c r="A2655" s="68">
        <f t="shared" ref="A2655:E2655" si="2170">A2262</f>
        <v>62</v>
      </c>
      <c r="B2655" s="123" t="str">
        <f t="shared" si="2170"/>
        <v>Asset Recived From Project-U#8-Supply &amp; Erection of ACW system-10310</v>
      </c>
      <c r="C2655" s="53" t="str">
        <f t="shared" si="2170"/>
        <v>N.A.</v>
      </c>
      <c r="D2655" s="403" t="str">
        <f t="shared" si="2170"/>
        <v>-</v>
      </c>
      <c r="E2655" s="118">
        <f t="shared" si="2170"/>
        <v>0</v>
      </c>
      <c r="F2655" s="404">
        <f t="shared" si="2137"/>
        <v>8.3684199999999997E-4</v>
      </c>
      <c r="G2655" s="404">
        <f t="shared" si="2138"/>
        <v>0</v>
      </c>
      <c r="H2655" s="404">
        <f t="shared" si="2140"/>
        <v>8.3684199999999997E-4</v>
      </c>
      <c r="I2655" s="404">
        <f>'F4.2'!AA296</f>
        <v>0</v>
      </c>
      <c r="J2655" s="404">
        <f>'F4.2'!AZ296</f>
        <v>0</v>
      </c>
      <c r="K2655" s="405"/>
      <c r="L2655" s="405"/>
      <c r="M2655" s="404">
        <f t="shared" si="2135"/>
        <v>0</v>
      </c>
      <c r="N2655" s="404">
        <f t="shared" si="2141"/>
        <v>8.3684199999999997E-4</v>
      </c>
    </row>
    <row r="2656" spans="1:14" ht="30" hidden="1" outlineLevel="1">
      <c r="A2656" s="68">
        <f t="shared" ref="A2656:E2656" si="2171">A2263</f>
        <v>63</v>
      </c>
      <c r="B2656" s="123" t="str">
        <f t="shared" si="2171"/>
        <v>Asset Recived From Project-U#8-SUPPLY &amp; ERECTION OF CCW SYSTEM-10310</v>
      </c>
      <c r="C2656" s="53" t="str">
        <f t="shared" si="2171"/>
        <v>N.A.</v>
      </c>
      <c r="D2656" s="403" t="str">
        <f t="shared" si="2171"/>
        <v>-</v>
      </c>
      <c r="E2656" s="118">
        <f t="shared" si="2171"/>
        <v>0</v>
      </c>
      <c r="F2656" s="404">
        <f t="shared" si="2137"/>
        <v>4.8560299999999999E-3</v>
      </c>
      <c r="G2656" s="404">
        <f t="shared" si="2138"/>
        <v>0</v>
      </c>
      <c r="H2656" s="404">
        <f t="shared" si="2140"/>
        <v>4.8560299999999999E-3</v>
      </c>
      <c r="I2656" s="404">
        <f>'F4.2'!AA297</f>
        <v>0</v>
      </c>
      <c r="J2656" s="404">
        <f>'F4.2'!AZ297</f>
        <v>0</v>
      </c>
      <c r="K2656" s="405"/>
      <c r="L2656" s="405"/>
      <c r="M2656" s="404">
        <f t="shared" si="2135"/>
        <v>0</v>
      </c>
      <c r="N2656" s="404">
        <f t="shared" si="2141"/>
        <v>4.8560299999999999E-3</v>
      </c>
    </row>
    <row r="2657" spans="1:14" ht="30" hidden="1" outlineLevel="1">
      <c r="A2657" s="68">
        <f t="shared" ref="A2657:E2657" si="2172">A2264</f>
        <v>64</v>
      </c>
      <c r="B2657" s="123" t="str">
        <f t="shared" si="2172"/>
        <v>Asset Recived From Project-U#8-TG set &amp; its auxilleries-HP/LPFeedWate</v>
      </c>
      <c r="C2657" s="53" t="str">
        <f t="shared" si="2172"/>
        <v>N.A.</v>
      </c>
      <c r="D2657" s="403" t="str">
        <f t="shared" si="2172"/>
        <v>-</v>
      </c>
      <c r="E2657" s="118">
        <f t="shared" si="2172"/>
        <v>0</v>
      </c>
      <c r="F2657" s="404">
        <f t="shared" si="2137"/>
        <v>1.6841648000000001E-2</v>
      </c>
      <c r="G2657" s="404">
        <f t="shared" si="2138"/>
        <v>0</v>
      </c>
      <c r="H2657" s="404">
        <f t="shared" si="2140"/>
        <v>1.6841648000000001E-2</v>
      </c>
      <c r="I2657" s="404">
        <f>'F4.2'!AA298</f>
        <v>0</v>
      </c>
      <c r="J2657" s="404">
        <f>'F4.2'!AZ298</f>
        <v>0</v>
      </c>
      <c r="K2657" s="405"/>
      <c r="L2657" s="405"/>
      <c r="M2657" s="404">
        <f t="shared" si="2135"/>
        <v>0</v>
      </c>
      <c r="N2657" s="404">
        <f t="shared" si="2141"/>
        <v>1.6841648000000001E-2</v>
      </c>
    </row>
    <row r="2658" spans="1:14" ht="30" hidden="1" outlineLevel="1">
      <c r="A2658" s="68">
        <f t="shared" ref="A2658:E2658" si="2173">A2265</f>
        <v>65</v>
      </c>
      <c r="B2658" s="123" t="str">
        <f t="shared" si="2173"/>
        <v>Asset Recived From Project-U#8-TG set and its auxilleries- Boilerfeed</v>
      </c>
      <c r="C2658" s="53" t="str">
        <f t="shared" si="2173"/>
        <v>N.A.</v>
      </c>
      <c r="D2658" s="403" t="str">
        <f t="shared" si="2173"/>
        <v>-</v>
      </c>
      <c r="E2658" s="118">
        <f t="shared" si="2173"/>
        <v>0</v>
      </c>
      <c r="F2658" s="404">
        <f t="shared" si="2137"/>
        <v>1.8479445000000001E-2</v>
      </c>
      <c r="G2658" s="404">
        <f t="shared" si="2138"/>
        <v>0</v>
      </c>
      <c r="H2658" s="404">
        <f t="shared" si="2140"/>
        <v>1.8479445000000001E-2</v>
      </c>
      <c r="I2658" s="404">
        <f>'F4.2'!AA299</f>
        <v>0</v>
      </c>
      <c r="J2658" s="404">
        <f>'F4.2'!AZ299</f>
        <v>0</v>
      </c>
      <c r="K2658" s="405"/>
      <c r="L2658" s="405"/>
      <c r="M2658" s="404">
        <f t="shared" si="2135"/>
        <v>0</v>
      </c>
      <c r="N2658" s="404">
        <f t="shared" si="2141"/>
        <v>1.8479445000000001E-2</v>
      </c>
    </row>
    <row r="2659" spans="1:14" ht="30" hidden="1" outlineLevel="1">
      <c r="A2659" s="68">
        <f t="shared" ref="A2659:E2659" si="2174">A2266</f>
        <v>66</v>
      </c>
      <c r="B2659" s="123" t="str">
        <f t="shared" si="2174"/>
        <v>Asset Recived From Project-U#8-Air Conditioning-MandatorySpares-10576</v>
      </c>
      <c r="C2659" s="53" t="str">
        <f t="shared" si="2174"/>
        <v>N.A.</v>
      </c>
      <c r="D2659" s="403" t="str">
        <f t="shared" si="2174"/>
        <v>-</v>
      </c>
      <c r="E2659" s="118">
        <f t="shared" si="2174"/>
        <v>0</v>
      </c>
      <c r="F2659" s="404">
        <f t="shared" si="2137"/>
        <v>1.7255999999999999E-5</v>
      </c>
      <c r="G2659" s="404">
        <f t="shared" si="2138"/>
        <v>0</v>
      </c>
      <c r="H2659" s="404">
        <f t="shared" si="2140"/>
        <v>1.7255999999999999E-5</v>
      </c>
      <c r="I2659" s="404">
        <f>'F4.2'!AA300</f>
        <v>0</v>
      </c>
      <c r="J2659" s="404">
        <f>'F4.2'!AZ300</f>
        <v>0</v>
      </c>
      <c r="K2659" s="405"/>
      <c r="L2659" s="405"/>
      <c r="M2659" s="404">
        <f t="shared" si="2135"/>
        <v>0</v>
      </c>
      <c r="N2659" s="404">
        <f t="shared" si="2141"/>
        <v>1.7255999999999999E-5</v>
      </c>
    </row>
    <row r="2660" spans="1:14" hidden="1" outlineLevel="1">
      <c r="A2660" s="68">
        <f t="shared" ref="A2660:E2660" si="2175">A2267</f>
        <v>67</v>
      </c>
      <c r="B2660" s="123" t="str">
        <f t="shared" si="2175"/>
        <v>Asset Recived From Project-U#8-Air Conditioning system-10576</v>
      </c>
      <c r="C2660" s="53" t="str">
        <f t="shared" si="2175"/>
        <v>N.A.</v>
      </c>
      <c r="D2660" s="403" t="str">
        <f t="shared" si="2175"/>
        <v>-</v>
      </c>
      <c r="E2660" s="118">
        <f t="shared" si="2175"/>
        <v>0</v>
      </c>
      <c r="F2660" s="404">
        <f t="shared" si="2137"/>
        <v>1.344619E-3</v>
      </c>
      <c r="G2660" s="404">
        <f t="shared" si="2138"/>
        <v>0</v>
      </c>
      <c r="H2660" s="404">
        <f t="shared" si="2140"/>
        <v>1.344619E-3</v>
      </c>
      <c r="I2660" s="404">
        <f>'F4.2'!AA301</f>
        <v>0</v>
      </c>
      <c r="J2660" s="404">
        <f>'F4.2'!AZ301</f>
        <v>0</v>
      </c>
      <c r="K2660" s="405"/>
      <c r="L2660" s="405"/>
      <c r="M2660" s="404">
        <f t="shared" si="2135"/>
        <v>0</v>
      </c>
      <c r="N2660" s="404">
        <f t="shared" si="2141"/>
        <v>1.344619E-3</v>
      </c>
    </row>
    <row r="2661" spans="1:14" ht="30" hidden="1" outlineLevel="1">
      <c r="A2661" s="68">
        <f t="shared" ref="A2661:E2661" si="2176">A2268</f>
        <v>68</v>
      </c>
      <c r="B2661" s="123" t="str">
        <f t="shared" si="2176"/>
        <v>Asset Recived From Project-U#8-AHP-FLY ASH &amp; HCSD-SYSTEM-10501</v>
      </c>
      <c r="C2661" s="53" t="str">
        <f t="shared" si="2176"/>
        <v>N.A.</v>
      </c>
      <c r="D2661" s="403" t="str">
        <f t="shared" si="2176"/>
        <v>-</v>
      </c>
      <c r="E2661" s="118">
        <f t="shared" si="2176"/>
        <v>0</v>
      </c>
      <c r="F2661" s="404">
        <f t="shared" si="2137"/>
        <v>2.1652109999999998E-3</v>
      </c>
      <c r="G2661" s="404">
        <f t="shared" si="2138"/>
        <v>0</v>
      </c>
      <c r="H2661" s="404">
        <f t="shared" si="2140"/>
        <v>2.1652109999999998E-3</v>
      </c>
      <c r="I2661" s="404">
        <f>'F4.2'!AA302</f>
        <v>0</v>
      </c>
      <c r="J2661" s="404">
        <f>'F4.2'!AZ302</f>
        <v>0</v>
      </c>
      <c r="K2661" s="405"/>
      <c r="L2661" s="405"/>
      <c r="M2661" s="404">
        <f t="shared" si="2135"/>
        <v>0</v>
      </c>
      <c r="N2661" s="404">
        <f t="shared" si="2141"/>
        <v>2.1652109999999998E-3</v>
      </c>
    </row>
    <row r="2662" spans="1:14" ht="30" hidden="1" outlineLevel="1">
      <c r="A2662" s="68">
        <f t="shared" ref="A2662:E2662" si="2177">A2269</f>
        <v>69</v>
      </c>
      <c r="B2662" s="123" t="str">
        <f t="shared" si="2177"/>
        <v>Asset Recived From Project-U#8-AHP-FLYASH&amp;HCSD-SYSTEMBOUGHT OUT-10501</v>
      </c>
      <c r="C2662" s="53" t="str">
        <f t="shared" si="2177"/>
        <v>N.A.</v>
      </c>
      <c r="D2662" s="403" t="str">
        <f t="shared" si="2177"/>
        <v>-</v>
      </c>
      <c r="E2662" s="118">
        <f t="shared" si="2177"/>
        <v>0</v>
      </c>
      <c r="F2662" s="404">
        <f t="shared" si="2137"/>
        <v>7.0969070000000004E-3</v>
      </c>
      <c r="G2662" s="404">
        <f t="shared" si="2138"/>
        <v>0</v>
      </c>
      <c r="H2662" s="404">
        <f t="shared" si="2140"/>
        <v>7.0969070000000004E-3</v>
      </c>
      <c r="I2662" s="404">
        <f>'F4.2'!AA303</f>
        <v>0</v>
      </c>
      <c r="J2662" s="404">
        <f>'F4.2'!AZ303</f>
        <v>0</v>
      </c>
      <c r="K2662" s="405"/>
      <c r="L2662" s="405"/>
      <c r="M2662" s="404">
        <f t="shared" si="2135"/>
        <v>0</v>
      </c>
      <c r="N2662" s="404">
        <f t="shared" si="2141"/>
        <v>7.0969070000000004E-3</v>
      </c>
    </row>
    <row r="2663" spans="1:14" ht="30" hidden="1" outlineLevel="1">
      <c r="A2663" s="68">
        <f t="shared" ref="A2663:E2663" si="2178">A2270</f>
        <v>70</v>
      </c>
      <c r="B2663" s="123" t="str">
        <f t="shared" si="2178"/>
        <v>Asset Recived From Project-U#8-AHP-BOTTOM ASH SYSTEM-10501</v>
      </c>
      <c r="C2663" s="53" t="str">
        <f t="shared" si="2178"/>
        <v>N.A.</v>
      </c>
      <c r="D2663" s="403" t="str">
        <f t="shared" si="2178"/>
        <v>-</v>
      </c>
      <c r="E2663" s="118">
        <f t="shared" si="2178"/>
        <v>0</v>
      </c>
      <c r="F2663" s="404">
        <f t="shared" si="2137"/>
        <v>1.2125858999999999E-2</v>
      </c>
      <c r="G2663" s="404">
        <f t="shared" si="2138"/>
        <v>0</v>
      </c>
      <c r="H2663" s="404">
        <f t="shared" si="2140"/>
        <v>1.2125858999999999E-2</v>
      </c>
      <c r="I2663" s="404">
        <f>'F4.2'!AA304</f>
        <v>0</v>
      </c>
      <c r="J2663" s="404">
        <f>'F4.2'!AZ304</f>
        <v>0</v>
      </c>
      <c r="K2663" s="405"/>
      <c r="L2663" s="405"/>
      <c r="M2663" s="404">
        <f t="shared" si="2135"/>
        <v>0</v>
      </c>
      <c r="N2663" s="404">
        <f t="shared" si="2141"/>
        <v>1.2125858999999999E-2</v>
      </c>
    </row>
    <row r="2664" spans="1:14" hidden="1" outlineLevel="1">
      <c r="A2664" s="68">
        <f t="shared" ref="A2664:E2664" si="2179">A2271</f>
        <v>71</v>
      </c>
      <c r="B2664" s="123" t="str">
        <f t="shared" si="2179"/>
        <v>Asset Recived From Project-U#8-AHP-ELECTRICAL C &amp; I-10501</v>
      </c>
      <c r="C2664" s="53" t="str">
        <f t="shared" si="2179"/>
        <v>N.A.</v>
      </c>
      <c r="D2664" s="403" t="str">
        <f t="shared" si="2179"/>
        <v>-</v>
      </c>
      <c r="E2664" s="118">
        <f t="shared" si="2179"/>
        <v>0</v>
      </c>
      <c r="F2664" s="404">
        <f t="shared" si="2137"/>
        <v>4.0530039999999998E-3</v>
      </c>
      <c r="G2664" s="404">
        <f t="shared" si="2138"/>
        <v>0</v>
      </c>
      <c r="H2664" s="404">
        <f t="shared" si="2140"/>
        <v>4.0530039999999998E-3</v>
      </c>
      <c r="I2664" s="404">
        <f>'F4.2'!AA305</f>
        <v>0</v>
      </c>
      <c r="J2664" s="404">
        <f>'F4.2'!AZ305</f>
        <v>0</v>
      </c>
      <c r="K2664" s="405"/>
      <c r="L2664" s="405"/>
      <c r="M2664" s="404">
        <f t="shared" si="2135"/>
        <v>0</v>
      </c>
      <c r="N2664" s="404">
        <f t="shared" si="2141"/>
        <v>4.0530039999999998E-3</v>
      </c>
    </row>
    <row r="2665" spans="1:14" hidden="1" outlineLevel="1">
      <c r="A2665" s="68">
        <f t="shared" ref="A2665:E2665" si="2180">A2272</f>
        <v>72</v>
      </c>
      <c r="B2665" s="123" t="str">
        <f t="shared" si="2180"/>
        <v>Asset Recived From Project-U#8-AHP-GEHO PUMP-10501</v>
      </c>
      <c r="C2665" s="53" t="str">
        <f t="shared" si="2180"/>
        <v>N.A.</v>
      </c>
      <c r="D2665" s="403" t="str">
        <f t="shared" si="2180"/>
        <v>-</v>
      </c>
      <c r="E2665" s="118">
        <f t="shared" si="2180"/>
        <v>0</v>
      </c>
      <c r="F2665" s="404">
        <f t="shared" si="2137"/>
        <v>9.5127619999999993E-3</v>
      </c>
      <c r="G2665" s="404">
        <f t="shared" si="2138"/>
        <v>0</v>
      </c>
      <c r="H2665" s="404">
        <f t="shared" si="2140"/>
        <v>9.5127619999999993E-3</v>
      </c>
      <c r="I2665" s="404">
        <f>'F4.2'!AA306</f>
        <v>0</v>
      </c>
      <c r="J2665" s="404">
        <f>'F4.2'!AZ306</f>
        <v>0</v>
      </c>
      <c r="K2665" s="405"/>
      <c r="L2665" s="405"/>
      <c r="M2665" s="404">
        <f t="shared" si="2135"/>
        <v>0</v>
      </c>
      <c r="N2665" s="404">
        <f t="shared" si="2141"/>
        <v>9.5127619999999993E-3</v>
      </c>
    </row>
    <row r="2666" spans="1:14" ht="30" hidden="1" outlineLevel="1">
      <c r="A2666" s="68">
        <f t="shared" ref="A2666:E2666" si="2181">A2273</f>
        <v>73</v>
      </c>
      <c r="B2666" s="123" t="str">
        <f t="shared" si="2181"/>
        <v>Asset Recived FromProject-U#8-Boiler&amp;Aux -Power Cycle Piping-10501</v>
      </c>
      <c r="C2666" s="53" t="str">
        <f t="shared" si="2181"/>
        <v>N.A.</v>
      </c>
      <c r="D2666" s="403" t="str">
        <f t="shared" si="2181"/>
        <v>-</v>
      </c>
      <c r="E2666" s="118">
        <f t="shared" si="2181"/>
        <v>0</v>
      </c>
      <c r="F2666" s="404">
        <f t="shared" si="2137"/>
        <v>4.1004594999999998E-2</v>
      </c>
      <c r="G2666" s="404">
        <f t="shared" si="2138"/>
        <v>0</v>
      </c>
      <c r="H2666" s="404">
        <f t="shared" si="2140"/>
        <v>4.1004594999999998E-2</v>
      </c>
      <c r="I2666" s="404">
        <f>'F4.2'!AA307</f>
        <v>0</v>
      </c>
      <c r="J2666" s="404">
        <f>'F4.2'!AZ307</f>
        <v>0</v>
      </c>
      <c r="K2666" s="405"/>
      <c r="L2666" s="405"/>
      <c r="M2666" s="404">
        <f t="shared" si="2135"/>
        <v>0</v>
      </c>
      <c r="N2666" s="404">
        <f t="shared" si="2141"/>
        <v>4.1004594999999998E-2</v>
      </c>
    </row>
    <row r="2667" spans="1:14" ht="30" hidden="1" outlineLevel="1">
      <c r="A2667" s="68">
        <f t="shared" ref="A2667:E2667" si="2182">A2274</f>
        <v>74</v>
      </c>
      <c r="B2667" s="123" t="str">
        <f t="shared" si="2182"/>
        <v>Asset Recived From Project-U#8-Boiler&amp;Aux-SUIT BLOWER &amp; PIPING-10501</v>
      </c>
      <c r="C2667" s="53" t="str">
        <f t="shared" si="2182"/>
        <v>N.A.</v>
      </c>
      <c r="D2667" s="403" t="str">
        <f t="shared" si="2182"/>
        <v>-</v>
      </c>
      <c r="E2667" s="118">
        <f t="shared" si="2182"/>
        <v>0</v>
      </c>
      <c r="F2667" s="404">
        <f t="shared" si="2137"/>
        <v>8.3837327000000003E-2</v>
      </c>
      <c r="G2667" s="404">
        <f t="shared" si="2138"/>
        <v>0</v>
      </c>
      <c r="H2667" s="404">
        <f t="shared" si="2140"/>
        <v>8.3837327000000003E-2</v>
      </c>
      <c r="I2667" s="404">
        <f>'F4.2'!AA308</f>
        <v>0</v>
      </c>
      <c r="J2667" s="404">
        <f>'F4.2'!AZ308</f>
        <v>0</v>
      </c>
      <c r="K2667" s="405"/>
      <c r="L2667" s="405"/>
      <c r="M2667" s="404">
        <f t="shared" si="2135"/>
        <v>0</v>
      </c>
      <c r="N2667" s="404">
        <f t="shared" si="2141"/>
        <v>8.3837327000000003E-2</v>
      </c>
    </row>
    <row r="2668" spans="1:14" ht="30" hidden="1" outlineLevel="1">
      <c r="A2668" s="68">
        <f t="shared" ref="A2668:E2668" si="2183">A2275</f>
        <v>75</v>
      </c>
      <c r="B2668" s="123" t="str">
        <f t="shared" si="2183"/>
        <v>Asset Recived From Project-U#8-Boiler &amp; Auxillaries - PA FAN-10501</v>
      </c>
      <c r="C2668" s="53" t="str">
        <f t="shared" si="2183"/>
        <v>N.A.</v>
      </c>
      <c r="D2668" s="403" t="str">
        <f t="shared" si="2183"/>
        <v>-</v>
      </c>
      <c r="E2668" s="118">
        <f t="shared" si="2183"/>
        <v>0</v>
      </c>
      <c r="F2668" s="404">
        <f t="shared" si="2137"/>
        <v>1.022551E-3</v>
      </c>
      <c r="G2668" s="404">
        <f t="shared" si="2138"/>
        <v>0</v>
      </c>
      <c r="H2668" s="404">
        <f t="shared" si="2140"/>
        <v>1.022551E-3</v>
      </c>
      <c r="I2668" s="404">
        <f>'F4.2'!AA309</f>
        <v>0</v>
      </c>
      <c r="J2668" s="404">
        <f>'F4.2'!AZ309</f>
        <v>0</v>
      </c>
      <c r="K2668" s="405"/>
      <c r="L2668" s="405"/>
      <c r="M2668" s="404">
        <f t="shared" si="2135"/>
        <v>0</v>
      </c>
      <c r="N2668" s="404">
        <f t="shared" si="2141"/>
        <v>1.022551E-3</v>
      </c>
    </row>
    <row r="2669" spans="1:14" ht="30" hidden="1" outlineLevel="1">
      <c r="A2669" s="68">
        <f t="shared" ref="A2669:E2669" si="2184">A2276</f>
        <v>76</v>
      </c>
      <c r="B2669" s="123" t="str">
        <f t="shared" si="2184"/>
        <v>Asset Recived From Project-U#8-Boiler&amp;Aux-Air Preheaters-10501</v>
      </c>
      <c r="C2669" s="53" t="str">
        <f t="shared" si="2184"/>
        <v>N.A.</v>
      </c>
      <c r="D2669" s="403" t="str">
        <f t="shared" si="2184"/>
        <v>-</v>
      </c>
      <c r="E2669" s="118">
        <f t="shared" si="2184"/>
        <v>0</v>
      </c>
      <c r="F2669" s="404">
        <f t="shared" si="2137"/>
        <v>1.3280755999999999E-2</v>
      </c>
      <c r="G2669" s="404">
        <f t="shared" si="2138"/>
        <v>0</v>
      </c>
      <c r="H2669" s="404">
        <f t="shared" si="2140"/>
        <v>1.3280755999999999E-2</v>
      </c>
      <c r="I2669" s="404">
        <f>'F4.2'!AA310</f>
        <v>0</v>
      </c>
      <c r="J2669" s="404">
        <f>'F4.2'!AZ310</f>
        <v>0</v>
      </c>
      <c r="K2669" s="405"/>
      <c r="L2669" s="405"/>
      <c r="M2669" s="404">
        <f t="shared" si="2135"/>
        <v>0</v>
      </c>
      <c r="N2669" s="404">
        <f t="shared" si="2141"/>
        <v>1.3280755999999999E-2</v>
      </c>
    </row>
    <row r="2670" spans="1:14" ht="30" hidden="1" outlineLevel="1">
      <c r="A2670" s="68">
        <f t="shared" ref="A2670:E2670" si="2185">A2277</f>
        <v>77</v>
      </c>
      <c r="B2670" s="123" t="str">
        <f t="shared" si="2185"/>
        <v>Asset Recived From Project-U#8-Boiler &amp; Auxillaries -COAL MILL-10501</v>
      </c>
      <c r="C2670" s="53" t="str">
        <f t="shared" si="2185"/>
        <v>N.A.</v>
      </c>
      <c r="D2670" s="403" t="str">
        <f t="shared" si="2185"/>
        <v>-</v>
      </c>
      <c r="E2670" s="118">
        <f t="shared" si="2185"/>
        <v>0</v>
      </c>
      <c r="F2670" s="404">
        <f t="shared" si="2137"/>
        <v>5.1243500999999997E-2</v>
      </c>
      <c r="G2670" s="404">
        <f t="shared" si="2138"/>
        <v>0</v>
      </c>
      <c r="H2670" s="404">
        <f t="shared" si="2140"/>
        <v>5.1243500999999997E-2</v>
      </c>
      <c r="I2670" s="404">
        <f>'F4.2'!AA311</f>
        <v>0</v>
      </c>
      <c r="J2670" s="404">
        <f>'F4.2'!AZ311</f>
        <v>0</v>
      </c>
      <c r="K2670" s="405"/>
      <c r="L2670" s="405"/>
      <c r="M2670" s="404">
        <f t="shared" si="2135"/>
        <v>0</v>
      </c>
      <c r="N2670" s="404">
        <f t="shared" si="2141"/>
        <v>5.1243500999999997E-2</v>
      </c>
    </row>
    <row r="2671" spans="1:14" ht="30" hidden="1" outlineLevel="1">
      <c r="A2671" s="68">
        <f t="shared" ref="A2671:E2671" si="2186">A2278</f>
        <v>78</v>
      </c>
      <c r="B2671" s="123" t="str">
        <f t="shared" si="2186"/>
        <v>Asset Recived From Project-U#8-Boiler &amp; Auxillaries -FD FAN-10501</v>
      </c>
      <c r="C2671" s="53" t="str">
        <f t="shared" si="2186"/>
        <v>N.A.</v>
      </c>
      <c r="D2671" s="403" t="str">
        <f t="shared" si="2186"/>
        <v>-</v>
      </c>
      <c r="E2671" s="118">
        <f t="shared" si="2186"/>
        <v>0</v>
      </c>
      <c r="F2671" s="404">
        <f t="shared" si="2137"/>
        <v>6.8170000000000004E-4</v>
      </c>
      <c r="G2671" s="404">
        <f t="shared" si="2138"/>
        <v>0</v>
      </c>
      <c r="H2671" s="404">
        <f t="shared" si="2140"/>
        <v>6.8170000000000004E-4</v>
      </c>
      <c r="I2671" s="404">
        <f>'F4.2'!AA312</f>
        <v>0</v>
      </c>
      <c r="J2671" s="404">
        <f>'F4.2'!AZ312</f>
        <v>0</v>
      </c>
      <c r="K2671" s="405"/>
      <c r="L2671" s="405"/>
      <c r="M2671" s="404">
        <f t="shared" si="2135"/>
        <v>0</v>
      </c>
      <c r="N2671" s="404">
        <f t="shared" si="2141"/>
        <v>6.8170000000000004E-4</v>
      </c>
    </row>
    <row r="2672" spans="1:14" ht="30" hidden="1" outlineLevel="1">
      <c r="A2672" s="68">
        <f t="shared" ref="A2672:E2672" si="2187">A2279</f>
        <v>79</v>
      </c>
      <c r="B2672" s="123" t="str">
        <f t="shared" si="2187"/>
        <v>Asset Recived From Project-U#8-Boiler &amp; Auxillaries- ID FAN-10501</v>
      </c>
      <c r="C2672" s="53" t="str">
        <f t="shared" si="2187"/>
        <v>N.A.</v>
      </c>
      <c r="D2672" s="403" t="str">
        <f t="shared" si="2187"/>
        <v>-</v>
      </c>
      <c r="E2672" s="118">
        <f t="shared" si="2187"/>
        <v>0</v>
      </c>
      <c r="F2672" s="404">
        <f t="shared" si="2137"/>
        <v>1.7042509999999999E-3</v>
      </c>
      <c r="G2672" s="404">
        <f t="shared" si="2138"/>
        <v>0</v>
      </c>
      <c r="H2672" s="404">
        <f t="shared" si="2140"/>
        <v>1.7042509999999999E-3</v>
      </c>
      <c r="I2672" s="404">
        <f>'F4.2'!AA313</f>
        <v>0</v>
      </c>
      <c r="J2672" s="404">
        <f>'F4.2'!AZ313</f>
        <v>0</v>
      </c>
      <c r="K2672" s="405"/>
      <c r="L2672" s="405"/>
      <c r="M2672" s="404">
        <f t="shared" si="2135"/>
        <v>0</v>
      </c>
      <c r="N2672" s="404">
        <f t="shared" si="2141"/>
        <v>1.7042509999999999E-3</v>
      </c>
    </row>
    <row r="2673" spans="1:14" ht="30" hidden="1" outlineLevel="1">
      <c r="A2673" s="68">
        <f t="shared" ref="A2673:E2673" si="2188">A2280</f>
        <v>80</v>
      </c>
      <c r="B2673" s="123" t="str">
        <f t="shared" si="2188"/>
        <v>Asset Recived From Project-U#8-Boiler&amp;Aux-Mandatory Spares-10501</v>
      </c>
      <c r="C2673" s="53" t="str">
        <f t="shared" si="2188"/>
        <v>N.A.</v>
      </c>
      <c r="D2673" s="403" t="str">
        <f t="shared" si="2188"/>
        <v>-</v>
      </c>
      <c r="E2673" s="118">
        <f t="shared" si="2188"/>
        <v>0</v>
      </c>
      <c r="F2673" s="404">
        <f t="shared" si="2137"/>
        <v>9.7934579999999997E-3</v>
      </c>
      <c r="G2673" s="404">
        <f t="shared" si="2138"/>
        <v>0</v>
      </c>
      <c r="H2673" s="404">
        <f t="shared" si="2140"/>
        <v>9.7934579999999997E-3</v>
      </c>
      <c r="I2673" s="404">
        <f>'F4.2'!AA314</f>
        <v>0</v>
      </c>
      <c r="J2673" s="404">
        <f>'F4.2'!AZ314</f>
        <v>0</v>
      </c>
      <c r="K2673" s="405"/>
      <c r="L2673" s="405"/>
      <c r="M2673" s="404">
        <f t="shared" si="2135"/>
        <v>0</v>
      </c>
      <c r="N2673" s="404">
        <f t="shared" si="2141"/>
        <v>9.7934579999999997E-3</v>
      </c>
    </row>
    <row r="2674" spans="1:14" ht="30" hidden="1" outlineLevel="1">
      <c r="A2674" s="68">
        <f t="shared" ref="A2674:E2674" si="2189">A2281</f>
        <v>81</v>
      </c>
      <c r="B2674" s="123" t="str">
        <f t="shared" si="2189"/>
        <v>Asset Recived From Project-U#8-Boiler&amp;Aux-PLATFORM,STAIRS,GRATINGS,</v>
      </c>
      <c r="C2674" s="53" t="str">
        <f t="shared" si="2189"/>
        <v>N.A.</v>
      </c>
      <c r="D2674" s="403" t="str">
        <f t="shared" si="2189"/>
        <v>-</v>
      </c>
      <c r="E2674" s="118">
        <f t="shared" si="2189"/>
        <v>0</v>
      </c>
      <c r="F2674" s="404">
        <f t="shared" si="2137"/>
        <v>3.0595908000000002E-2</v>
      </c>
      <c r="G2674" s="404">
        <f t="shared" si="2138"/>
        <v>0</v>
      </c>
      <c r="H2674" s="404">
        <f t="shared" si="2140"/>
        <v>3.0595908000000002E-2</v>
      </c>
      <c r="I2674" s="404">
        <f>'F4.2'!AA315</f>
        <v>0</v>
      </c>
      <c r="J2674" s="404">
        <f>'F4.2'!AZ315</f>
        <v>0</v>
      </c>
      <c r="K2674" s="405"/>
      <c r="L2674" s="405"/>
      <c r="M2674" s="404">
        <f t="shared" si="2135"/>
        <v>0</v>
      </c>
      <c r="N2674" s="404">
        <f t="shared" si="2141"/>
        <v>3.0595908000000002E-2</v>
      </c>
    </row>
    <row r="2675" spans="1:14" hidden="1" outlineLevel="1">
      <c r="A2675" s="68">
        <f t="shared" ref="A2675:E2675" si="2190">A2282</f>
        <v>82</v>
      </c>
      <c r="B2675" s="123" t="str">
        <f t="shared" si="2190"/>
        <v>Asset Recived From Project-U#8-Boiler Pressure parts-10501</v>
      </c>
      <c r="C2675" s="53" t="str">
        <f t="shared" si="2190"/>
        <v>N.A.</v>
      </c>
      <c r="D2675" s="403" t="str">
        <f t="shared" si="2190"/>
        <v>-</v>
      </c>
      <c r="E2675" s="118">
        <f t="shared" si="2190"/>
        <v>0</v>
      </c>
      <c r="F2675" s="404">
        <f t="shared" si="2137"/>
        <v>0.17807421000000001</v>
      </c>
      <c r="G2675" s="404">
        <f t="shared" si="2138"/>
        <v>0</v>
      </c>
      <c r="H2675" s="404">
        <f t="shared" si="2140"/>
        <v>0.17807421000000001</v>
      </c>
      <c r="I2675" s="404">
        <f>'F4.2'!AA316</f>
        <v>0</v>
      </c>
      <c r="J2675" s="404">
        <f>'F4.2'!AZ316</f>
        <v>0</v>
      </c>
      <c r="K2675" s="405"/>
      <c r="L2675" s="405"/>
      <c r="M2675" s="404">
        <f t="shared" si="2135"/>
        <v>0</v>
      </c>
      <c r="N2675" s="404">
        <f t="shared" si="2141"/>
        <v>0.17807421000000001</v>
      </c>
    </row>
    <row r="2676" spans="1:14" ht="30" hidden="1" outlineLevel="1">
      <c r="A2676" s="68">
        <f t="shared" ref="A2676:E2676" si="2191">A2283</f>
        <v>83</v>
      </c>
      <c r="B2676" s="123" t="str">
        <f t="shared" si="2191"/>
        <v>Asset Recived From Project-U#8-220V-BATTERY+CHARGERS-MAIN PLANT-10563</v>
      </c>
      <c r="C2676" s="53" t="str">
        <f t="shared" si="2191"/>
        <v>N.A.</v>
      </c>
      <c r="D2676" s="403" t="str">
        <f t="shared" si="2191"/>
        <v>-</v>
      </c>
      <c r="E2676" s="118">
        <f t="shared" si="2191"/>
        <v>0</v>
      </c>
      <c r="F2676" s="404">
        <f t="shared" si="2137"/>
        <v>2.0848189999999999E-3</v>
      </c>
      <c r="G2676" s="404">
        <f t="shared" si="2138"/>
        <v>0</v>
      </c>
      <c r="H2676" s="404">
        <f t="shared" si="2140"/>
        <v>2.0848189999999999E-3</v>
      </c>
      <c r="I2676" s="404">
        <f>'F4.2'!AA317</f>
        <v>0</v>
      </c>
      <c r="J2676" s="404">
        <f>'F4.2'!AZ317</f>
        <v>0</v>
      </c>
      <c r="K2676" s="405"/>
      <c r="L2676" s="405"/>
      <c r="M2676" s="404">
        <f t="shared" si="2135"/>
        <v>0</v>
      </c>
      <c r="N2676" s="404">
        <f t="shared" si="2141"/>
        <v>2.0848189999999999E-3</v>
      </c>
    </row>
    <row r="2677" spans="1:14" ht="30" hidden="1" outlineLevel="1">
      <c r="A2677" s="68">
        <f t="shared" ref="A2677:E2677" si="2192">A2284</f>
        <v>84</v>
      </c>
      <c r="B2677" s="123" t="str">
        <f t="shared" si="2192"/>
        <v>Asset Recived From Project-U#8-220V -BATTERY WITH CHARGERS(CHP)-10563</v>
      </c>
      <c r="C2677" s="53" t="str">
        <f t="shared" si="2192"/>
        <v>N.A.</v>
      </c>
      <c r="D2677" s="403" t="str">
        <f t="shared" si="2192"/>
        <v>-</v>
      </c>
      <c r="E2677" s="118">
        <f t="shared" si="2192"/>
        <v>0</v>
      </c>
      <c r="F2677" s="404">
        <f t="shared" si="2137"/>
        <v>2.0745099999999999E-4</v>
      </c>
      <c r="G2677" s="404">
        <f t="shared" si="2138"/>
        <v>0</v>
      </c>
      <c r="H2677" s="404">
        <f t="shared" si="2140"/>
        <v>2.0745099999999999E-4</v>
      </c>
      <c r="I2677" s="404">
        <f>'F4.2'!AA318</f>
        <v>0</v>
      </c>
      <c r="J2677" s="404">
        <f>'F4.2'!AZ318</f>
        <v>0</v>
      </c>
      <c r="K2677" s="405"/>
      <c r="L2677" s="405"/>
      <c r="M2677" s="404">
        <f t="shared" si="2135"/>
        <v>0</v>
      </c>
      <c r="N2677" s="404">
        <f t="shared" si="2141"/>
        <v>2.0745099999999999E-4</v>
      </c>
    </row>
    <row r="2678" spans="1:14" ht="30" hidden="1" outlineLevel="1">
      <c r="A2678" s="68">
        <f t="shared" ref="A2678:E2678" si="2193">A2285</f>
        <v>85</v>
      </c>
      <c r="B2678" s="123" t="str">
        <f t="shared" si="2193"/>
        <v>Asset Recived From Project-U#8-220V-BATTERY+CHARG-WAGON TRIP-2N-10563</v>
      </c>
      <c r="C2678" s="53" t="str">
        <f t="shared" si="2193"/>
        <v>N.A.</v>
      </c>
      <c r="D2678" s="403" t="str">
        <f t="shared" si="2193"/>
        <v>-</v>
      </c>
      <c r="E2678" s="118">
        <f t="shared" si="2193"/>
        <v>0</v>
      </c>
      <c r="F2678" s="404">
        <f t="shared" si="2137"/>
        <v>8.4673999999999996E-5</v>
      </c>
      <c r="G2678" s="404">
        <f t="shared" si="2138"/>
        <v>0</v>
      </c>
      <c r="H2678" s="404">
        <f t="shared" si="2140"/>
        <v>8.4673999999999996E-5</v>
      </c>
      <c r="I2678" s="404">
        <f>'F4.2'!AA319</f>
        <v>0</v>
      </c>
      <c r="J2678" s="404">
        <f>'F4.2'!AZ319</f>
        <v>0</v>
      </c>
      <c r="K2678" s="405"/>
      <c r="L2678" s="405"/>
      <c r="M2678" s="404">
        <f t="shared" si="2135"/>
        <v>0</v>
      </c>
      <c r="N2678" s="404">
        <f t="shared" si="2141"/>
        <v>8.4673999999999996E-5</v>
      </c>
    </row>
    <row r="2679" spans="1:14" ht="30" hidden="1" outlineLevel="1">
      <c r="A2679" s="68">
        <f t="shared" ref="A2679:E2679" si="2194">A2286</f>
        <v>86</v>
      </c>
      <c r="B2679" s="123" t="str">
        <f t="shared" si="2194"/>
        <v>Asset Recived From Project-U#8-BOP-OTHER C&amp; i INSTRUMENTS-10509</v>
      </c>
      <c r="C2679" s="53" t="str">
        <f t="shared" si="2194"/>
        <v>N.A.</v>
      </c>
      <c r="D2679" s="403" t="str">
        <f t="shared" si="2194"/>
        <v>-</v>
      </c>
      <c r="E2679" s="118">
        <f t="shared" si="2194"/>
        <v>0</v>
      </c>
      <c r="F2679" s="404">
        <f t="shared" si="2137"/>
        <v>1.3440609999999999E-3</v>
      </c>
      <c r="G2679" s="404">
        <f t="shared" si="2138"/>
        <v>0</v>
      </c>
      <c r="H2679" s="404">
        <f t="shared" si="2140"/>
        <v>1.3440609999999999E-3</v>
      </c>
      <c r="I2679" s="404">
        <f>'F4.2'!AA320</f>
        <v>0</v>
      </c>
      <c r="J2679" s="404">
        <f>'F4.2'!AZ320</f>
        <v>0</v>
      </c>
      <c r="K2679" s="405"/>
      <c r="L2679" s="405"/>
      <c r="M2679" s="404">
        <f t="shared" si="2135"/>
        <v>0</v>
      </c>
      <c r="N2679" s="404">
        <f t="shared" si="2141"/>
        <v>1.3440609999999999E-3</v>
      </c>
    </row>
    <row r="2680" spans="1:14" hidden="1" outlineLevel="1">
      <c r="A2680" s="68">
        <f t="shared" ref="A2680:E2680" si="2195">A2287</f>
        <v>87</v>
      </c>
      <c r="B2680" s="123" t="str">
        <f t="shared" si="2195"/>
        <v>Asset Recived From Project-U#8-CHP-CONVEYOR SYSTEM-10515</v>
      </c>
      <c r="C2680" s="53" t="str">
        <f t="shared" si="2195"/>
        <v>N.A.</v>
      </c>
      <c r="D2680" s="403" t="str">
        <f t="shared" si="2195"/>
        <v>-</v>
      </c>
      <c r="E2680" s="118">
        <f t="shared" si="2195"/>
        <v>0</v>
      </c>
      <c r="F2680" s="404">
        <f t="shared" si="2137"/>
        <v>1.540935E-2</v>
      </c>
      <c r="G2680" s="404">
        <f t="shared" si="2138"/>
        <v>0</v>
      </c>
      <c r="H2680" s="404">
        <f t="shared" si="2140"/>
        <v>1.540935E-2</v>
      </c>
      <c r="I2680" s="404">
        <f>'F4.2'!AA321</f>
        <v>0</v>
      </c>
      <c r="J2680" s="404">
        <f>'F4.2'!AZ321</f>
        <v>0</v>
      </c>
      <c r="K2680" s="405"/>
      <c r="L2680" s="405"/>
      <c r="M2680" s="404">
        <f t="shared" si="2135"/>
        <v>0</v>
      </c>
      <c r="N2680" s="404">
        <f t="shared" si="2141"/>
        <v>1.540935E-2</v>
      </c>
    </row>
    <row r="2681" spans="1:14" hidden="1" outlineLevel="1">
      <c r="A2681" s="68">
        <f t="shared" ref="A2681:E2681" si="2196">A2288</f>
        <v>88</v>
      </c>
      <c r="B2681" s="123" t="str">
        <f t="shared" si="2196"/>
        <v>Asset Recived From Project-U#8-CHP-WOBLER FEEDER-10515</v>
      </c>
      <c r="C2681" s="53" t="str">
        <f t="shared" si="2196"/>
        <v>N.A.</v>
      </c>
      <c r="D2681" s="403" t="str">
        <f t="shared" si="2196"/>
        <v>-</v>
      </c>
      <c r="E2681" s="118">
        <f t="shared" si="2196"/>
        <v>0</v>
      </c>
      <c r="F2681" s="404">
        <f t="shared" si="2137"/>
        <v>5.4613100000000005E-4</v>
      </c>
      <c r="G2681" s="404">
        <f t="shared" si="2138"/>
        <v>0</v>
      </c>
      <c r="H2681" s="404">
        <f t="shared" si="2140"/>
        <v>5.4613100000000005E-4</v>
      </c>
      <c r="I2681" s="404">
        <f>'F4.2'!AA322</f>
        <v>0</v>
      </c>
      <c r="J2681" s="404">
        <f>'F4.2'!AZ322</f>
        <v>0</v>
      </c>
      <c r="K2681" s="405"/>
      <c r="L2681" s="405"/>
      <c r="M2681" s="404">
        <f t="shared" si="2135"/>
        <v>0</v>
      </c>
      <c r="N2681" s="404">
        <f t="shared" si="2141"/>
        <v>5.4613100000000005E-4</v>
      </c>
    </row>
    <row r="2682" spans="1:14" hidden="1" outlineLevel="1">
      <c r="A2682" s="68">
        <f t="shared" ref="A2682:E2682" si="2197">A2289</f>
        <v>89</v>
      </c>
      <c r="B2682" s="123" t="str">
        <f t="shared" si="2197"/>
        <v>Asset Recived From Project-U#8-CHP-APRON FEEDER-10515</v>
      </c>
      <c r="C2682" s="53" t="str">
        <f t="shared" si="2197"/>
        <v>N.A.</v>
      </c>
      <c r="D2682" s="403" t="str">
        <f t="shared" si="2197"/>
        <v>-</v>
      </c>
      <c r="E2682" s="118">
        <f t="shared" si="2197"/>
        <v>0</v>
      </c>
      <c r="F2682" s="404">
        <f t="shared" si="2137"/>
        <v>2.8149E-3</v>
      </c>
      <c r="G2682" s="404">
        <f t="shared" si="2138"/>
        <v>0</v>
      </c>
      <c r="H2682" s="404">
        <f t="shared" si="2140"/>
        <v>2.8149E-3</v>
      </c>
      <c r="I2682" s="404">
        <f>'F4.2'!AA323</f>
        <v>0</v>
      </c>
      <c r="J2682" s="404">
        <f>'F4.2'!AZ323</f>
        <v>0</v>
      </c>
      <c r="K2682" s="405"/>
      <c r="L2682" s="405"/>
      <c r="M2682" s="404">
        <f t="shared" si="2135"/>
        <v>0</v>
      </c>
      <c r="N2682" s="404">
        <f t="shared" si="2141"/>
        <v>2.8149E-3</v>
      </c>
    </row>
    <row r="2683" spans="1:14" ht="30" hidden="1" outlineLevel="1">
      <c r="A2683" s="68">
        <f t="shared" ref="A2683:E2683" si="2198">A2290</f>
        <v>90</v>
      </c>
      <c r="B2683" s="123" t="str">
        <f t="shared" si="2198"/>
        <v>Asset Recived From Project-U#8-CHP-ILMS,METAL DETECTOR,BELT WEIGHER</v>
      </c>
      <c r="C2683" s="53" t="str">
        <f t="shared" si="2198"/>
        <v>N.A.</v>
      </c>
      <c r="D2683" s="403" t="str">
        <f t="shared" si="2198"/>
        <v>-</v>
      </c>
      <c r="E2683" s="118">
        <f t="shared" si="2198"/>
        <v>0</v>
      </c>
      <c r="F2683" s="404">
        <f t="shared" si="2137"/>
        <v>1.170412E-3</v>
      </c>
      <c r="G2683" s="404">
        <f t="shared" si="2138"/>
        <v>0</v>
      </c>
      <c r="H2683" s="404">
        <f t="shared" si="2140"/>
        <v>1.170412E-3</v>
      </c>
      <c r="I2683" s="404">
        <f>'F4.2'!AA324</f>
        <v>0</v>
      </c>
      <c r="J2683" s="404">
        <f>'F4.2'!AZ324</f>
        <v>0</v>
      </c>
      <c r="K2683" s="405"/>
      <c r="L2683" s="405"/>
      <c r="M2683" s="404">
        <f t="shared" si="2135"/>
        <v>0</v>
      </c>
      <c r="N2683" s="404">
        <f t="shared" si="2141"/>
        <v>1.170412E-3</v>
      </c>
    </row>
    <row r="2684" spans="1:14" hidden="1" outlineLevel="1">
      <c r="A2684" s="68">
        <f t="shared" ref="A2684:E2684" si="2199">A2291</f>
        <v>91</v>
      </c>
      <c r="B2684" s="123" t="str">
        <f t="shared" si="2199"/>
        <v>Asset Recived From Project-U#8-CHP-IMPACT CRUSHER-10515</v>
      </c>
      <c r="C2684" s="53" t="str">
        <f t="shared" si="2199"/>
        <v>N.A.</v>
      </c>
      <c r="D2684" s="403" t="str">
        <f t="shared" si="2199"/>
        <v>-</v>
      </c>
      <c r="E2684" s="118">
        <f t="shared" si="2199"/>
        <v>0</v>
      </c>
      <c r="F2684" s="404">
        <f t="shared" si="2137"/>
        <v>2.0637770000000001E-3</v>
      </c>
      <c r="G2684" s="404">
        <f t="shared" si="2138"/>
        <v>0</v>
      </c>
      <c r="H2684" s="404">
        <f t="shared" si="2140"/>
        <v>2.0637770000000001E-3</v>
      </c>
      <c r="I2684" s="404">
        <f>'F4.2'!AA325</f>
        <v>0</v>
      </c>
      <c r="J2684" s="404">
        <f>'F4.2'!AZ325</f>
        <v>0</v>
      </c>
      <c r="K2684" s="405"/>
      <c r="L2684" s="405"/>
      <c r="M2684" s="404">
        <f t="shared" si="2135"/>
        <v>0</v>
      </c>
      <c r="N2684" s="404">
        <f t="shared" si="2141"/>
        <v>2.0637770000000001E-3</v>
      </c>
    </row>
    <row r="2685" spans="1:14" hidden="1" outlineLevel="1">
      <c r="A2685" s="68">
        <f t="shared" ref="A2685:E2685" si="2200">A2292</f>
        <v>92</v>
      </c>
      <c r="B2685" s="123" t="str">
        <f t="shared" si="2200"/>
        <v>Project-U#8-CHP-STRACKER CUM RECLAIMER-10515</v>
      </c>
      <c r="C2685" s="53" t="str">
        <f t="shared" si="2200"/>
        <v>N.A.</v>
      </c>
      <c r="D2685" s="403" t="str">
        <f t="shared" si="2200"/>
        <v>-</v>
      </c>
      <c r="E2685" s="118">
        <f t="shared" si="2200"/>
        <v>0</v>
      </c>
      <c r="F2685" s="404">
        <f t="shared" si="2137"/>
        <v>8.2014210000000004E-3</v>
      </c>
      <c r="G2685" s="404">
        <f t="shared" si="2138"/>
        <v>0</v>
      </c>
      <c r="H2685" s="404">
        <f t="shared" si="2140"/>
        <v>8.2014210000000004E-3</v>
      </c>
      <c r="I2685" s="404">
        <f>'F4.2'!AA326</f>
        <v>0</v>
      </c>
      <c r="J2685" s="404">
        <f>'F4.2'!AZ326</f>
        <v>0</v>
      </c>
      <c r="K2685" s="405"/>
      <c r="L2685" s="405"/>
      <c r="M2685" s="404">
        <f t="shared" si="2135"/>
        <v>0</v>
      </c>
      <c r="N2685" s="404">
        <f t="shared" si="2141"/>
        <v>8.2014210000000004E-3</v>
      </c>
    </row>
    <row r="2686" spans="1:14" hidden="1" outlineLevel="1">
      <c r="A2686" s="68">
        <f t="shared" ref="A2686:E2686" si="2201">A2293</f>
        <v>93</v>
      </c>
      <c r="B2686" s="123" t="str">
        <f t="shared" si="2201"/>
        <v>Project-U#8-CHP-SIDE DISCHARGE TYPE WAGON TRIPPLER</v>
      </c>
      <c r="C2686" s="53" t="str">
        <f t="shared" si="2201"/>
        <v>N.A.</v>
      </c>
      <c r="D2686" s="403" t="str">
        <f t="shared" si="2201"/>
        <v>-</v>
      </c>
      <c r="E2686" s="118">
        <f t="shared" si="2201"/>
        <v>0</v>
      </c>
      <c r="F2686" s="404">
        <f t="shared" si="2137"/>
        <v>7.783575E-3</v>
      </c>
      <c r="G2686" s="404">
        <f t="shared" si="2138"/>
        <v>0</v>
      </c>
      <c r="H2686" s="404">
        <f t="shared" si="2140"/>
        <v>7.783575E-3</v>
      </c>
      <c r="I2686" s="404">
        <f>'F4.2'!AA327</f>
        <v>0</v>
      </c>
      <c r="J2686" s="404">
        <f>'F4.2'!AZ327</f>
        <v>0</v>
      </c>
      <c r="K2686" s="405"/>
      <c r="L2686" s="405"/>
      <c r="M2686" s="404">
        <f t="shared" si="2135"/>
        <v>0</v>
      </c>
      <c r="N2686" s="404">
        <f t="shared" si="2141"/>
        <v>7.783575E-3</v>
      </c>
    </row>
    <row r="2687" spans="1:14" hidden="1" outlineLevel="1">
      <c r="A2687" s="68">
        <f t="shared" ref="A2687:E2687" si="2202">A2294</f>
        <v>94</v>
      </c>
      <c r="B2687" s="123" t="str">
        <f t="shared" si="2202"/>
        <v>Project-U#8-Coal Handling Plant-M.S.-10515</v>
      </c>
      <c r="C2687" s="53" t="str">
        <f t="shared" si="2202"/>
        <v>N.A.</v>
      </c>
      <c r="D2687" s="403" t="str">
        <f t="shared" si="2202"/>
        <v>-</v>
      </c>
      <c r="E2687" s="118">
        <f t="shared" si="2202"/>
        <v>0</v>
      </c>
      <c r="F2687" s="404">
        <f t="shared" si="2137"/>
        <v>3.4267400000000001E-4</v>
      </c>
      <c r="G2687" s="404">
        <f t="shared" si="2138"/>
        <v>0</v>
      </c>
      <c r="H2687" s="404">
        <f t="shared" si="2140"/>
        <v>3.4267400000000001E-4</v>
      </c>
      <c r="I2687" s="404">
        <f>'F4.2'!AA328</f>
        <v>0</v>
      </c>
      <c r="J2687" s="404">
        <f>'F4.2'!AZ328</f>
        <v>0</v>
      </c>
      <c r="K2687" s="405"/>
      <c r="L2687" s="405"/>
      <c r="M2687" s="404">
        <f t="shared" si="2135"/>
        <v>0</v>
      </c>
      <c r="N2687" s="404">
        <f t="shared" si="2141"/>
        <v>3.4267400000000001E-4</v>
      </c>
    </row>
    <row r="2688" spans="1:14" hidden="1" outlineLevel="1">
      <c r="A2688" s="68">
        <f t="shared" ref="A2688:E2688" si="2203">A2295</f>
        <v>95</v>
      </c>
      <c r="B2688" s="123" t="str">
        <f t="shared" si="2203"/>
        <v>Project-U#8-communication system-10572</v>
      </c>
      <c r="C2688" s="53" t="str">
        <f t="shared" si="2203"/>
        <v>N.A.</v>
      </c>
      <c r="D2688" s="403" t="str">
        <f t="shared" si="2203"/>
        <v>-</v>
      </c>
      <c r="E2688" s="118">
        <f t="shared" si="2203"/>
        <v>0</v>
      </c>
      <c r="F2688" s="404">
        <f t="shared" si="2137"/>
        <v>1.92531E-3</v>
      </c>
      <c r="G2688" s="404">
        <f t="shared" si="2138"/>
        <v>0</v>
      </c>
      <c r="H2688" s="404">
        <f t="shared" si="2140"/>
        <v>1.92531E-3</v>
      </c>
      <c r="I2688" s="404">
        <f>'F4.2'!AA329</f>
        <v>0</v>
      </c>
      <c r="J2688" s="404">
        <f>'F4.2'!AZ329</f>
        <v>0</v>
      </c>
      <c r="K2688" s="405"/>
      <c r="L2688" s="405"/>
      <c r="M2688" s="404">
        <f t="shared" ref="M2688:M2751" si="2204">SUM(J2688:L2688)</f>
        <v>0</v>
      </c>
      <c r="N2688" s="404">
        <f t="shared" si="2141"/>
        <v>1.92531E-3</v>
      </c>
    </row>
    <row r="2689" spans="1:14" hidden="1" outlineLevel="1">
      <c r="A2689" s="68">
        <f t="shared" ref="A2689:E2689" si="2205">A2296</f>
        <v>96</v>
      </c>
      <c r="B2689" s="123" t="str">
        <f t="shared" si="2205"/>
        <v>Project-U#8-UPS INVERTORS-10563</v>
      </c>
      <c r="C2689" s="53" t="str">
        <f t="shared" si="2205"/>
        <v>N.A.</v>
      </c>
      <c r="D2689" s="403" t="str">
        <f t="shared" si="2205"/>
        <v>-</v>
      </c>
      <c r="E2689" s="118">
        <f t="shared" si="2205"/>
        <v>0</v>
      </c>
      <c r="F2689" s="404">
        <f t="shared" ref="F2689:F2752" si="2206">F2296+I2296</f>
        <v>5.1465199999999999E-4</v>
      </c>
      <c r="G2689" s="404">
        <f t="shared" ref="G2689:G2752" si="2207">G2296+M2296</f>
        <v>0</v>
      </c>
      <c r="H2689" s="404">
        <f t="shared" si="2140"/>
        <v>5.1465199999999999E-4</v>
      </c>
      <c r="I2689" s="404">
        <f>'F4.2'!AA330</f>
        <v>0</v>
      </c>
      <c r="J2689" s="404">
        <f>'F4.2'!AZ330</f>
        <v>0</v>
      </c>
      <c r="K2689" s="405"/>
      <c r="L2689" s="405"/>
      <c r="M2689" s="404">
        <f t="shared" si="2204"/>
        <v>0</v>
      </c>
      <c r="N2689" s="404">
        <f t="shared" si="2141"/>
        <v>5.1465199999999999E-4</v>
      </c>
    </row>
    <row r="2690" spans="1:14" hidden="1" outlineLevel="1">
      <c r="A2690" s="68">
        <f t="shared" ref="A2690:E2690" si="2208">A2297</f>
        <v>97</v>
      </c>
      <c r="B2690" s="123" t="str">
        <f t="shared" si="2208"/>
        <v>Project-U#8-UPS ACDS-10563</v>
      </c>
      <c r="C2690" s="53" t="str">
        <f t="shared" si="2208"/>
        <v>N.A.</v>
      </c>
      <c r="D2690" s="403" t="str">
        <f t="shared" si="2208"/>
        <v>-</v>
      </c>
      <c r="E2690" s="118">
        <f t="shared" si="2208"/>
        <v>0</v>
      </c>
      <c r="F2690" s="404">
        <f t="shared" si="2206"/>
        <v>8.9956000000000004E-5</v>
      </c>
      <c r="G2690" s="404">
        <f t="shared" si="2207"/>
        <v>0</v>
      </c>
      <c r="H2690" s="404">
        <f t="shared" ref="H2690:H2753" si="2209">F2690-G2690</f>
        <v>8.9956000000000004E-5</v>
      </c>
      <c r="I2690" s="404">
        <f>'F4.2'!AA331</f>
        <v>0</v>
      </c>
      <c r="J2690" s="404">
        <f>'F4.2'!AZ331</f>
        <v>0</v>
      </c>
      <c r="K2690" s="405"/>
      <c r="L2690" s="405"/>
      <c r="M2690" s="404">
        <f t="shared" si="2204"/>
        <v>0</v>
      </c>
      <c r="N2690" s="404">
        <f t="shared" ref="N2690:N2753" si="2210">H2690+I2690-M2690</f>
        <v>8.9956000000000004E-5</v>
      </c>
    </row>
    <row r="2691" spans="1:14" hidden="1" outlineLevel="1">
      <c r="A2691" s="68">
        <f t="shared" ref="A2691:E2691" si="2211">A2298</f>
        <v>98</v>
      </c>
      <c r="B2691" s="123" t="str">
        <f t="shared" si="2211"/>
        <v>Project-U#8-UPS BATTERIRERS-10563</v>
      </c>
      <c r="C2691" s="53" t="str">
        <f t="shared" si="2211"/>
        <v>N.A.</v>
      </c>
      <c r="D2691" s="403" t="str">
        <f t="shared" si="2211"/>
        <v>-</v>
      </c>
      <c r="E2691" s="118">
        <f t="shared" si="2211"/>
        <v>0</v>
      </c>
      <c r="F2691" s="404">
        <f t="shared" si="2206"/>
        <v>5.1465199999999999E-4</v>
      </c>
      <c r="G2691" s="404">
        <f t="shared" si="2207"/>
        <v>0</v>
      </c>
      <c r="H2691" s="404">
        <f t="shared" si="2209"/>
        <v>5.1465199999999999E-4</v>
      </c>
      <c r="I2691" s="404">
        <f>'F4.2'!AA332</f>
        <v>0</v>
      </c>
      <c r="J2691" s="404">
        <f>'F4.2'!AZ332</f>
        <v>0</v>
      </c>
      <c r="K2691" s="405"/>
      <c r="L2691" s="405"/>
      <c r="M2691" s="404">
        <f t="shared" si="2204"/>
        <v>0</v>
      </c>
      <c r="N2691" s="404">
        <f t="shared" si="2210"/>
        <v>5.1465199999999999E-4</v>
      </c>
    </row>
    <row r="2692" spans="1:14" hidden="1" outlineLevel="1">
      <c r="A2692" s="68">
        <f t="shared" ref="A2692:E2692" si="2212">A2299</f>
        <v>99</v>
      </c>
      <c r="B2692" s="123" t="str">
        <f t="shared" si="2212"/>
        <v>Project-U#8-24V BATTERY CHARGERS (SGTG)-10563</v>
      </c>
      <c r="C2692" s="53" t="str">
        <f t="shared" si="2212"/>
        <v>N.A.</v>
      </c>
      <c r="D2692" s="403" t="str">
        <f t="shared" si="2212"/>
        <v>-</v>
      </c>
      <c r="E2692" s="118">
        <f t="shared" si="2212"/>
        <v>0</v>
      </c>
      <c r="F2692" s="404">
        <f t="shared" si="2206"/>
        <v>2.28734E-4</v>
      </c>
      <c r="G2692" s="404">
        <f t="shared" si="2207"/>
        <v>0</v>
      </c>
      <c r="H2692" s="404">
        <f t="shared" si="2209"/>
        <v>2.28734E-4</v>
      </c>
      <c r="I2692" s="404">
        <f>'F4.2'!AA333</f>
        <v>0</v>
      </c>
      <c r="J2692" s="404">
        <f>'F4.2'!AZ333</f>
        <v>0</v>
      </c>
      <c r="K2692" s="405"/>
      <c r="L2692" s="405"/>
      <c r="M2692" s="404">
        <f t="shared" si="2204"/>
        <v>0</v>
      </c>
      <c r="N2692" s="404">
        <f t="shared" si="2210"/>
        <v>2.28734E-4</v>
      </c>
    </row>
    <row r="2693" spans="1:14" hidden="1" outlineLevel="1">
      <c r="A2693" s="68">
        <f t="shared" ref="A2693:E2693" si="2213">A2300</f>
        <v>100</v>
      </c>
      <c r="B2693" s="123" t="str">
        <f t="shared" si="2213"/>
        <v>Project-U#8-24V BATTERY CHARGERS (BOP)-10563</v>
      </c>
      <c r="C2693" s="53" t="str">
        <f t="shared" si="2213"/>
        <v>N.A.</v>
      </c>
      <c r="D2693" s="403" t="str">
        <f t="shared" si="2213"/>
        <v>-</v>
      </c>
      <c r="E2693" s="118">
        <f t="shared" si="2213"/>
        <v>0</v>
      </c>
      <c r="F2693" s="404">
        <f t="shared" si="2206"/>
        <v>2.28734E-4</v>
      </c>
      <c r="G2693" s="404">
        <f t="shared" si="2207"/>
        <v>0</v>
      </c>
      <c r="H2693" s="404">
        <f t="shared" si="2209"/>
        <v>2.28734E-4</v>
      </c>
      <c r="I2693" s="404">
        <f>'F4.2'!AA334</f>
        <v>0</v>
      </c>
      <c r="J2693" s="404">
        <f>'F4.2'!AZ334</f>
        <v>0</v>
      </c>
      <c r="K2693" s="405"/>
      <c r="L2693" s="405"/>
      <c r="M2693" s="404">
        <f t="shared" si="2204"/>
        <v>0</v>
      </c>
      <c r="N2693" s="404">
        <f t="shared" si="2210"/>
        <v>2.28734E-4</v>
      </c>
    </row>
    <row r="2694" spans="1:14" hidden="1" outlineLevel="1">
      <c r="A2694" s="68">
        <f t="shared" ref="A2694:E2694" si="2214">A2301</f>
        <v>101</v>
      </c>
      <c r="B2694" s="123" t="str">
        <f t="shared" si="2214"/>
        <v>Project-U#8-BATTERIS FOR (SGTG)-10563</v>
      </c>
      <c r="C2694" s="53" t="str">
        <f t="shared" si="2214"/>
        <v>N.A.</v>
      </c>
      <c r="D2694" s="403" t="str">
        <f t="shared" si="2214"/>
        <v>-</v>
      </c>
      <c r="E2694" s="118">
        <f t="shared" si="2214"/>
        <v>0</v>
      </c>
      <c r="F2694" s="404">
        <f t="shared" si="2206"/>
        <v>2.28734E-4</v>
      </c>
      <c r="G2694" s="404">
        <f t="shared" si="2207"/>
        <v>0</v>
      </c>
      <c r="H2694" s="404">
        <f t="shared" si="2209"/>
        <v>2.28734E-4</v>
      </c>
      <c r="I2694" s="404">
        <f>'F4.2'!AA335</f>
        <v>0</v>
      </c>
      <c r="J2694" s="404">
        <f>'F4.2'!AZ335</f>
        <v>0</v>
      </c>
      <c r="K2694" s="405"/>
      <c r="L2694" s="405"/>
      <c r="M2694" s="404">
        <f t="shared" si="2204"/>
        <v>0</v>
      </c>
      <c r="N2694" s="404">
        <f t="shared" si="2210"/>
        <v>2.28734E-4</v>
      </c>
    </row>
    <row r="2695" spans="1:14" hidden="1" outlineLevel="1">
      <c r="A2695" s="68">
        <f t="shared" ref="A2695:E2695" si="2215">A2302</f>
        <v>102</v>
      </c>
      <c r="B2695" s="123" t="str">
        <f t="shared" si="2215"/>
        <v>Project-U#8-BATTERIS FOR (BOP)-10563</v>
      </c>
      <c r="C2695" s="53" t="str">
        <f t="shared" si="2215"/>
        <v>N.A.</v>
      </c>
      <c r="D2695" s="403" t="str">
        <f t="shared" si="2215"/>
        <v>-</v>
      </c>
      <c r="E2695" s="118">
        <f t="shared" si="2215"/>
        <v>0</v>
      </c>
      <c r="F2695" s="404">
        <f t="shared" si="2206"/>
        <v>2.28734E-4</v>
      </c>
      <c r="G2695" s="404">
        <f t="shared" si="2207"/>
        <v>0</v>
      </c>
      <c r="H2695" s="404">
        <f t="shared" si="2209"/>
        <v>2.28734E-4</v>
      </c>
      <c r="I2695" s="404">
        <f>'F4.2'!AA336</f>
        <v>0</v>
      </c>
      <c r="J2695" s="404">
        <f>'F4.2'!AZ336</f>
        <v>0</v>
      </c>
      <c r="K2695" s="405"/>
      <c r="L2695" s="405"/>
      <c r="M2695" s="404">
        <f t="shared" si="2204"/>
        <v>0</v>
      </c>
      <c r="N2695" s="404">
        <f t="shared" si="2210"/>
        <v>2.28734E-4</v>
      </c>
    </row>
    <row r="2696" spans="1:14" hidden="1" outlineLevel="1">
      <c r="A2696" s="68">
        <f t="shared" ref="A2696:E2696" si="2216">A2303</f>
        <v>103</v>
      </c>
      <c r="B2696" s="123" t="str">
        <f t="shared" si="2216"/>
        <v>Project-U#8-DCDB(SGTG)-10563</v>
      </c>
      <c r="C2696" s="53" t="str">
        <f t="shared" si="2216"/>
        <v>N.A.</v>
      </c>
      <c r="D2696" s="403" t="str">
        <f t="shared" si="2216"/>
        <v>-</v>
      </c>
      <c r="E2696" s="118">
        <f t="shared" si="2216"/>
        <v>0</v>
      </c>
      <c r="F2696" s="404">
        <f t="shared" si="2206"/>
        <v>5.7182999999999998E-5</v>
      </c>
      <c r="G2696" s="404">
        <f t="shared" si="2207"/>
        <v>0</v>
      </c>
      <c r="H2696" s="404">
        <f t="shared" si="2209"/>
        <v>5.7182999999999998E-5</v>
      </c>
      <c r="I2696" s="404">
        <f>'F4.2'!AA337</f>
        <v>0</v>
      </c>
      <c r="J2696" s="404">
        <f>'F4.2'!AZ337</f>
        <v>0</v>
      </c>
      <c r="K2696" s="405"/>
      <c r="L2696" s="405"/>
      <c r="M2696" s="404">
        <f t="shared" si="2204"/>
        <v>0</v>
      </c>
      <c r="N2696" s="404">
        <f t="shared" si="2210"/>
        <v>5.7182999999999998E-5</v>
      </c>
    </row>
    <row r="2697" spans="1:14" hidden="1" outlineLevel="1">
      <c r="A2697" s="68">
        <f t="shared" ref="A2697:E2697" si="2217">A2304</f>
        <v>104</v>
      </c>
      <c r="B2697" s="123" t="str">
        <f t="shared" si="2217"/>
        <v>Project-U#8-DCDB(BOP)-10563</v>
      </c>
      <c r="C2697" s="53" t="str">
        <f t="shared" si="2217"/>
        <v>N.A.</v>
      </c>
      <c r="D2697" s="403" t="str">
        <f t="shared" si="2217"/>
        <v>-</v>
      </c>
      <c r="E2697" s="118">
        <f t="shared" si="2217"/>
        <v>0</v>
      </c>
      <c r="F2697" s="404">
        <f t="shared" si="2206"/>
        <v>5.7182999999999998E-5</v>
      </c>
      <c r="G2697" s="404">
        <f t="shared" si="2207"/>
        <v>0</v>
      </c>
      <c r="H2697" s="404">
        <f t="shared" si="2209"/>
        <v>5.7182999999999998E-5</v>
      </c>
      <c r="I2697" s="404">
        <f>'F4.2'!AA338</f>
        <v>0</v>
      </c>
      <c r="J2697" s="404">
        <f>'F4.2'!AZ338</f>
        <v>0</v>
      </c>
      <c r="K2697" s="405"/>
      <c r="L2697" s="405"/>
      <c r="M2697" s="404">
        <f t="shared" si="2204"/>
        <v>0</v>
      </c>
      <c r="N2697" s="404">
        <f t="shared" si="2210"/>
        <v>5.7182999999999998E-5</v>
      </c>
    </row>
    <row r="2698" spans="1:14" hidden="1" outlineLevel="1">
      <c r="A2698" s="68">
        <f t="shared" ref="A2698:E2698" si="2218">A2305</f>
        <v>105</v>
      </c>
      <c r="B2698" s="123" t="str">
        <f t="shared" si="2218"/>
        <v>Project-U#8-Controls &amp; Instru. for Main Plant(BTG)</v>
      </c>
      <c r="C2698" s="53" t="str">
        <f t="shared" si="2218"/>
        <v>N.A.</v>
      </c>
      <c r="D2698" s="403" t="str">
        <f t="shared" si="2218"/>
        <v>-</v>
      </c>
      <c r="E2698" s="118">
        <f t="shared" si="2218"/>
        <v>0</v>
      </c>
      <c r="F2698" s="404">
        <f t="shared" si="2206"/>
        <v>4.4292073000000001E-2</v>
      </c>
      <c r="G2698" s="404">
        <f t="shared" si="2207"/>
        <v>0</v>
      </c>
      <c r="H2698" s="404">
        <f t="shared" si="2209"/>
        <v>4.4292073000000001E-2</v>
      </c>
      <c r="I2698" s="404">
        <f>'F4.2'!AA339</f>
        <v>0</v>
      </c>
      <c r="J2698" s="404">
        <f>'F4.2'!AZ339</f>
        <v>0</v>
      </c>
      <c r="K2698" s="405"/>
      <c r="L2698" s="405"/>
      <c r="M2698" s="404">
        <f t="shared" si="2204"/>
        <v>0</v>
      </c>
      <c r="N2698" s="404">
        <f t="shared" si="2210"/>
        <v>4.4292073000000001E-2</v>
      </c>
    </row>
    <row r="2699" spans="1:14" hidden="1" outlineLevel="1">
      <c r="A2699" s="68">
        <f t="shared" ref="A2699:E2699" si="2219">A2306</f>
        <v>106</v>
      </c>
      <c r="B2699" s="123" t="str">
        <f t="shared" si="2219"/>
        <v>Project-U#8-CW Chlorination system-10509</v>
      </c>
      <c r="C2699" s="53" t="str">
        <f t="shared" si="2219"/>
        <v>N.A.</v>
      </c>
      <c r="D2699" s="403" t="str">
        <f t="shared" si="2219"/>
        <v>-</v>
      </c>
      <c r="E2699" s="118">
        <f t="shared" si="2219"/>
        <v>0</v>
      </c>
      <c r="F2699" s="404">
        <f t="shared" si="2206"/>
        <v>1.1973800000000001E-3</v>
      </c>
      <c r="G2699" s="404">
        <f t="shared" si="2207"/>
        <v>0</v>
      </c>
      <c r="H2699" s="404">
        <f t="shared" si="2209"/>
        <v>1.1973800000000001E-3</v>
      </c>
      <c r="I2699" s="404">
        <f>'F4.2'!AA340</f>
        <v>0</v>
      </c>
      <c r="J2699" s="404">
        <f>'F4.2'!AZ340</f>
        <v>0</v>
      </c>
      <c r="K2699" s="405"/>
      <c r="L2699" s="405"/>
      <c r="M2699" s="404">
        <f t="shared" si="2204"/>
        <v>0</v>
      </c>
      <c r="N2699" s="404">
        <f t="shared" si="2210"/>
        <v>1.1973800000000001E-3</v>
      </c>
    </row>
    <row r="2700" spans="1:14" hidden="1" outlineLevel="1">
      <c r="A2700" s="68">
        <f t="shared" ref="A2700:E2700" si="2220">A2307</f>
        <v>107</v>
      </c>
      <c r="B2700" s="123" t="str">
        <f t="shared" si="2220"/>
        <v>Project-U#8-D.G.SET-10509</v>
      </c>
      <c r="C2700" s="53" t="str">
        <f t="shared" si="2220"/>
        <v>N.A.</v>
      </c>
      <c r="D2700" s="403" t="str">
        <f t="shared" si="2220"/>
        <v>-</v>
      </c>
      <c r="E2700" s="118">
        <f t="shared" si="2220"/>
        <v>0</v>
      </c>
      <c r="F2700" s="404">
        <f t="shared" si="2206"/>
        <v>3.7894E-5</v>
      </c>
      <c r="G2700" s="404">
        <f t="shared" si="2207"/>
        <v>0</v>
      </c>
      <c r="H2700" s="404">
        <f t="shared" si="2209"/>
        <v>3.7894E-5</v>
      </c>
      <c r="I2700" s="404">
        <f>'F4.2'!AA341</f>
        <v>0</v>
      </c>
      <c r="J2700" s="404">
        <f>'F4.2'!AZ341</f>
        <v>0</v>
      </c>
      <c r="K2700" s="405"/>
      <c r="L2700" s="405"/>
      <c r="M2700" s="404">
        <f t="shared" si="2204"/>
        <v>0</v>
      </c>
      <c r="N2700" s="404">
        <f t="shared" si="2210"/>
        <v>3.7894E-5</v>
      </c>
    </row>
    <row r="2701" spans="1:14" hidden="1" outlineLevel="1">
      <c r="A2701" s="68">
        <f t="shared" ref="A2701:E2701" si="2221">A2308</f>
        <v>108</v>
      </c>
      <c r="B2701" s="123" t="str">
        <f t="shared" si="2221"/>
        <v>Project-U#8-D.M.Water System-10509</v>
      </c>
      <c r="C2701" s="53" t="str">
        <f t="shared" si="2221"/>
        <v>N.A.</v>
      </c>
      <c r="D2701" s="403" t="str">
        <f t="shared" si="2221"/>
        <v>-</v>
      </c>
      <c r="E2701" s="118">
        <f t="shared" si="2221"/>
        <v>0</v>
      </c>
      <c r="F2701" s="404">
        <f t="shared" si="2206"/>
        <v>5.7850250000000001E-3</v>
      </c>
      <c r="G2701" s="404">
        <f t="shared" si="2207"/>
        <v>0</v>
      </c>
      <c r="H2701" s="404">
        <f t="shared" si="2209"/>
        <v>5.7850250000000001E-3</v>
      </c>
      <c r="I2701" s="404">
        <f>'F4.2'!AA342</f>
        <v>0</v>
      </c>
      <c r="J2701" s="404">
        <f>'F4.2'!AZ342</f>
        <v>0</v>
      </c>
      <c r="K2701" s="405"/>
      <c r="L2701" s="405"/>
      <c r="M2701" s="404">
        <f t="shared" si="2204"/>
        <v>0</v>
      </c>
      <c r="N2701" s="404">
        <f t="shared" si="2210"/>
        <v>5.7850250000000001E-3</v>
      </c>
    </row>
    <row r="2702" spans="1:14" hidden="1" outlineLevel="1">
      <c r="A2702" s="68">
        <f t="shared" ref="A2702:E2702" si="2222">A2309</f>
        <v>109</v>
      </c>
      <c r="B2702" s="123" t="str">
        <f t="shared" si="2222"/>
        <v>Project-U#8-DG set- Manadatory Spares-10509</v>
      </c>
      <c r="C2702" s="53" t="str">
        <f t="shared" si="2222"/>
        <v>N.A.</v>
      </c>
      <c r="D2702" s="403" t="str">
        <f t="shared" si="2222"/>
        <v>-</v>
      </c>
      <c r="E2702" s="118">
        <f t="shared" si="2222"/>
        <v>0</v>
      </c>
      <c r="F2702" s="404">
        <f t="shared" si="2206"/>
        <v>2.5003999999999998E-4</v>
      </c>
      <c r="G2702" s="404">
        <f t="shared" si="2207"/>
        <v>0</v>
      </c>
      <c r="H2702" s="404">
        <f t="shared" si="2209"/>
        <v>2.5003999999999998E-4</v>
      </c>
      <c r="I2702" s="404">
        <f>'F4.2'!AA343</f>
        <v>0</v>
      </c>
      <c r="J2702" s="404">
        <f>'F4.2'!AZ343</f>
        <v>0</v>
      </c>
      <c r="K2702" s="405"/>
      <c r="L2702" s="405"/>
      <c r="M2702" s="404">
        <f t="shared" si="2204"/>
        <v>0</v>
      </c>
      <c r="N2702" s="404">
        <f t="shared" si="2210"/>
        <v>2.5003999999999998E-4</v>
      </c>
    </row>
    <row r="2703" spans="1:14" hidden="1" outlineLevel="1">
      <c r="A2703" s="68">
        <f t="shared" ref="A2703:E2703" si="2223">A2310</f>
        <v>110</v>
      </c>
      <c r="B2703" s="123" t="str">
        <f t="shared" si="2223"/>
        <v>Project-U#8-DG Set Room cum Air Compressor House</v>
      </c>
      <c r="C2703" s="53" t="str">
        <f t="shared" si="2223"/>
        <v>N.A.</v>
      </c>
      <c r="D2703" s="403" t="str">
        <f t="shared" si="2223"/>
        <v>-</v>
      </c>
      <c r="E2703" s="118">
        <f t="shared" si="2223"/>
        <v>0</v>
      </c>
      <c r="F2703" s="404">
        <f t="shared" si="2206"/>
        <v>5.5794089999999996E-3</v>
      </c>
      <c r="G2703" s="404">
        <f t="shared" si="2207"/>
        <v>0</v>
      </c>
      <c r="H2703" s="404">
        <f t="shared" si="2209"/>
        <v>5.5794089999999996E-3</v>
      </c>
      <c r="I2703" s="404">
        <f>'F4.2'!AA344</f>
        <v>0</v>
      </c>
      <c r="J2703" s="404">
        <f>'F4.2'!AZ344</f>
        <v>0</v>
      </c>
      <c r="K2703" s="405"/>
      <c r="L2703" s="405"/>
      <c r="M2703" s="404">
        <f t="shared" si="2204"/>
        <v>0</v>
      </c>
      <c r="N2703" s="404">
        <f t="shared" si="2210"/>
        <v>5.5794089999999996E-3</v>
      </c>
    </row>
    <row r="2704" spans="1:14" hidden="1" outlineLevel="1">
      <c r="A2704" s="68">
        <f t="shared" ref="A2704:E2704" si="2224">A2311</f>
        <v>111</v>
      </c>
      <c r="B2704" s="123" t="str">
        <f t="shared" si="2224"/>
        <v>Project-U#8-Steel for TechnologicalStructure-10501</v>
      </c>
      <c r="C2704" s="53" t="str">
        <f t="shared" si="2224"/>
        <v>N.A.</v>
      </c>
      <c r="D2704" s="403" t="str">
        <f t="shared" si="2224"/>
        <v>-</v>
      </c>
      <c r="E2704" s="118">
        <f t="shared" si="2224"/>
        <v>0</v>
      </c>
      <c r="F2704" s="404">
        <f t="shared" si="2206"/>
        <v>0.14835727600000001</v>
      </c>
      <c r="G2704" s="404">
        <f t="shared" si="2207"/>
        <v>0</v>
      </c>
      <c r="H2704" s="404">
        <f t="shared" si="2209"/>
        <v>0.14835727600000001</v>
      </c>
      <c r="I2704" s="404">
        <f>'F4.2'!AA345</f>
        <v>0</v>
      </c>
      <c r="J2704" s="404">
        <f>'F4.2'!AZ345</f>
        <v>0</v>
      </c>
      <c r="K2704" s="405"/>
      <c r="L2704" s="405"/>
      <c r="M2704" s="404">
        <f t="shared" si="2204"/>
        <v>0</v>
      </c>
      <c r="N2704" s="404">
        <f t="shared" si="2210"/>
        <v>0.14835727600000001</v>
      </c>
    </row>
    <row r="2705" spans="1:14" hidden="1" outlineLevel="1">
      <c r="A2705" s="68">
        <f t="shared" ref="A2705:E2705" si="2225">A2312</f>
        <v>112</v>
      </c>
      <c r="B2705" s="123" t="str">
        <f t="shared" si="2225"/>
        <v>Project-U#8-Electrical Package for BOP-10509</v>
      </c>
      <c r="C2705" s="53" t="str">
        <f t="shared" si="2225"/>
        <v>N.A.</v>
      </c>
      <c r="D2705" s="403" t="str">
        <f t="shared" si="2225"/>
        <v>-</v>
      </c>
      <c r="E2705" s="118">
        <f t="shared" si="2225"/>
        <v>0</v>
      </c>
      <c r="F2705" s="404">
        <f t="shared" si="2206"/>
        <v>2.4904469999999998E-3</v>
      </c>
      <c r="G2705" s="404">
        <f t="shared" si="2207"/>
        <v>0</v>
      </c>
      <c r="H2705" s="404">
        <f t="shared" si="2209"/>
        <v>2.4904469999999998E-3</v>
      </c>
      <c r="I2705" s="404">
        <f>'F4.2'!AA346</f>
        <v>0</v>
      </c>
      <c r="J2705" s="404">
        <f>'F4.2'!AZ346</f>
        <v>0</v>
      </c>
      <c r="K2705" s="405"/>
      <c r="L2705" s="405"/>
      <c r="M2705" s="404">
        <f t="shared" si="2204"/>
        <v>0</v>
      </c>
      <c r="N2705" s="404">
        <f t="shared" si="2210"/>
        <v>2.4904469999999998E-3</v>
      </c>
    </row>
    <row r="2706" spans="1:14" hidden="1" outlineLevel="1">
      <c r="A2706" s="68">
        <f t="shared" ref="A2706:E2706" si="2226">A2313</f>
        <v>113</v>
      </c>
      <c r="B2706" s="123" t="str">
        <f t="shared" si="2226"/>
        <v>Project-U#8-Electrical CHARGES-10509</v>
      </c>
      <c r="C2706" s="53" t="str">
        <f t="shared" si="2226"/>
        <v>N.A.</v>
      </c>
      <c r="D2706" s="403" t="str">
        <f t="shared" si="2226"/>
        <v>-</v>
      </c>
      <c r="E2706" s="118">
        <f t="shared" si="2226"/>
        <v>0</v>
      </c>
      <c r="F2706" s="404">
        <f t="shared" si="2206"/>
        <v>4.1155000000000002E-5</v>
      </c>
      <c r="G2706" s="404">
        <f t="shared" si="2207"/>
        <v>0</v>
      </c>
      <c r="H2706" s="404">
        <f t="shared" si="2209"/>
        <v>4.1155000000000002E-5</v>
      </c>
      <c r="I2706" s="404">
        <f>'F4.2'!AA347</f>
        <v>0</v>
      </c>
      <c r="J2706" s="404">
        <f>'F4.2'!AZ347</f>
        <v>0</v>
      </c>
      <c r="K2706" s="405"/>
      <c r="L2706" s="405"/>
      <c r="M2706" s="404">
        <f t="shared" si="2204"/>
        <v>0</v>
      </c>
      <c r="N2706" s="404">
        <f t="shared" si="2210"/>
        <v>4.1155000000000002E-5</v>
      </c>
    </row>
    <row r="2707" spans="1:14" hidden="1" outlineLevel="1">
      <c r="A2707" s="68">
        <f t="shared" ref="A2707:E2707" si="2227">A2314</f>
        <v>114</v>
      </c>
      <c r="B2707" s="123" t="str">
        <f t="shared" si="2227"/>
        <v>Project-U#8-Electrical Package for BOP-Mandatory</v>
      </c>
      <c r="C2707" s="53" t="str">
        <f t="shared" si="2227"/>
        <v>N.A.</v>
      </c>
      <c r="D2707" s="403" t="str">
        <f t="shared" si="2227"/>
        <v>-</v>
      </c>
      <c r="E2707" s="118">
        <f t="shared" si="2227"/>
        <v>0</v>
      </c>
      <c r="F2707" s="404">
        <f t="shared" si="2206"/>
        <v>2.7569600000000002E-4</v>
      </c>
      <c r="G2707" s="404">
        <f t="shared" si="2207"/>
        <v>0</v>
      </c>
      <c r="H2707" s="404">
        <f t="shared" si="2209"/>
        <v>2.7569600000000002E-4</v>
      </c>
      <c r="I2707" s="404">
        <f>'F4.2'!AA348</f>
        <v>0</v>
      </c>
      <c r="J2707" s="404">
        <f>'F4.2'!AZ348</f>
        <v>0</v>
      </c>
      <c r="K2707" s="405"/>
      <c r="L2707" s="405"/>
      <c r="M2707" s="404">
        <f t="shared" si="2204"/>
        <v>0</v>
      </c>
      <c r="N2707" s="404">
        <f t="shared" si="2210"/>
        <v>2.7569600000000002E-4</v>
      </c>
    </row>
    <row r="2708" spans="1:14" hidden="1" outlineLevel="1">
      <c r="A2708" s="68">
        <f t="shared" ref="A2708:E2708" si="2228">A2315</f>
        <v>115</v>
      </c>
      <c r="B2708" s="123" t="str">
        <f t="shared" si="2228"/>
        <v>Project-U#8-Fire Protection, Alarm &amp; Detection</v>
      </c>
      <c r="C2708" s="53" t="str">
        <f t="shared" si="2228"/>
        <v>N.A.</v>
      </c>
      <c r="D2708" s="403" t="str">
        <f t="shared" si="2228"/>
        <v>-</v>
      </c>
      <c r="E2708" s="118">
        <f t="shared" si="2228"/>
        <v>0</v>
      </c>
      <c r="F2708" s="404">
        <f t="shared" si="2206"/>
        <v>7.1787910000000003E-3</v>
      </c>
      <c r="G2708" s="404">
        <f t="shared" si="2207"/>
        <v>0</v>
      </c>
      <c r="H2708" s="404">
        <f t="shared" si="2209"/>
        <v>7.1787910000000003E-3</v>
      </c>
      <c r="I2708" s="404">
        <f>'F4.2'!AA349</f>
        <v>0</v>
      </c>
      <c r="J2708" s="404">
        <f>'F4.2'!AZ349</f>
        <v>0</v>
      </c>
      <c r="K2708" s="405"/>
      <c r="L2708" s="405"/>
      <c r="M2708" s="404">
        <f t="shared" si="2204"/>
        <v>0</v>
      </c>
      <c r="N2708" s="404">
        <f t="shared" si="2210"/>
        <v>7.1787910000000003E-3</v>
      </c>
    </row>
    <row r="2709" spans="1:14" hidden="1" outlineLevel="1">
      <c r="A2709" s="68">
        <f t="shared" ref="A2709:E2709" si="2229">A2316</f>
        <v>116</v>
      </c>
      <c r="B2709" s="123" t="str">
        <f t="shared" si="2229"/>
        <v>Project-U#8-Fuel Oil Pump House-10516</v>
      </c>
      <c r="C2709" s="53" t="str">
        <f t="shared" si="2229"/>
        <v>N.A.</v>
      </c>
      <c r="D2709" s="403" t="str">
        <f t="shared" si="2229"/>
        <v>-</v>
      </c>
      <c r="E2709" s="118">
        <f t="shared" si="2229"/>
        <v>0</v>
      </c>
      <c r="F2709" s="404">
        <f t="shared" si="2206"/>
        <v>4.0925400000000004E-3</v>
      </c>
      <c r="G2709" s="404">
        <f t="shared" si="2207"/>
        <v>0</v>
      </c>
      <c r="H2709" s="404">
        <f t="shared" si="2209"/>
        <v>4.0925400000000004E-3</v>
      </c>
      <c r="I2709" s="404">
        <f>'F4.2'!AA350</f>
        <v>0</v>
      </c>
      <c r="J2709" s="404">
        <f>'F4.2'!AZ350</f>
        <v>0</v>
      </c>
      <c r="K2709" s="405"/>
      <c r="L2709" s="405"/>
      <c r="M2709" s="404">
        <f t="shared" si="2204"/>
        <v>0</v>
      </c>
      <c r="N2709" s="404">
        <f t="shared" si="2210"/>
        <v>4.0925400000000004E-3</v>
      </c>
    </row>
    <row r="2710" spans="1:14" hidden="1" outlineLevel="1">
      <c r="A2710" s="68">
        <f t="shared" ref="A2710:E2710" si="2230">A2317</f>
        <v>117</v>
      </c>
      <c r="B2710" s="123" t="str">
        <f t="shared" si="2230"/>
        <v>Project-U#8-Generator Transformer-10541</v>
      </c>
      <c r="C2710" s="53" t="str">
        <f t="shared" si="2230"/>
        <v>N.A.</v>
      </c>
      <c r="D2710" s="403" t="str">
        <f t="shared" si="2230"/>
        <v>-</v>
      </c>
      <c r="E2710" s="118">
        <f t="shared" si="2230"/>
        <v>0</v>
      </c>
      <c r="F2710" s="404">
        <f t="shared" si="2206"/>
        <v>1.2655415999999999E-2</v>
      </c>
      <c r="G2710" s="404">
        <f t="shared" si="2207"/>
        <v>0</v>
      </c>
      <c r="H2710" s="404">
        <f t="shared" si="2209"/>
        <v>1.2655415999999999E-2</v>
      </c>
      <c r="I2710" s="404">
        <f>'F4.2'!AA351</f>
        <v>0</v>
      </c>
      <c r="J2710" s="404">
        <f>'F4.2'!AZ351</f>
        <v>0</v>
      </c>
      <c r="K2710" s="405"/>
      <c r="L2710" s="405"/>
      <c r="M2710" s="404">
        <f t="shared" si="2204"/>
        <v>0</v>
      </c>
      <c r="N2710" s="404">
        <f t="shared" si="2210"/>
        <v>1.2655415999999999E-2</v>
      </c>
    </row>
    <row r="2711" spans="1:14" hidden="1" outlineLevel="1">
      <c r="A2711" s="68">
        <f t="shared" ref="A2711:E2711" si="2231">A2318</f>
        <v>118</v>
      </c>
      <c r="B2711" s="123" t="str">
        <f t="shared" si="2231"/>
        <v>Project-U#8-Generator/Transformer protection</v>
      </c>
      <c r="C2711" s="53" t="str">
        <f t="shared" si="2231"/>
        <v>N.A.</v>
      </c>
      <c r="D2711" s="403" t="str">
        <f t="shared" si="2231"/>
        <v>-</v>
      </c>
      <c r="E2711" s="118">
        <f t="shared" si="2231"/>
        <v>0</v>
      </c>
      <c r="F2711" s="404">
        <f t="shared" si="2206"/>
        <v>2.45393E-4</v>
      </c>
      <c r="G2711" s="404">
        <f t="shared" si="2207"/>
        <v>0</v>
      </c>
      <c r="H2711" s="404">
        <f t="shared" si="2209"/>
        <v>2.45393E-4</v>
      </c>
      <c r="I2711" s="404">
        <f>'F4.2'!AA352</f>
        <v>0</v>
      </c>
      <c r="J2711" s="404">
        <f>'F4.2'!AZ352</f>
        <v>0</v>
      </c>
      <c r="K2711" s="405"/>
      <c r="L2711" s="405"/>
      <c r="M2711" s="404">
        <f t="shared" si="2204"/>
        <v>0</v>
      </c>
      <c r="N2711" s="404">
        <f t="shared" si="2210"/>
        <v>2.45393E-4</v>
      </c>
    </row>
    <row r="2712" spans="1:14" hidden="1" outlineLevel="1">
      <c r="A2712" s="68">
        <f t="shared" ref="A2712:E2712" si="2232">A2319</f>
        <v>119</v>
      </c>
      <c r="B2712" s="123" t="str">
        <f t="shared" si="2232"/>
        <v>Project-U#8-H.T.Switchgear for main plant-10561</v>
      </c>
      <c r="C2712" s="53" t="str">
        <f t="shared" si="2232"/>
        <v>N.A.</v>
      </c>
      <c r="D2712" s="403" t="str">
        <f t="shared" si="2232"/>
        <v>-</v>
      </c>
      <c r="E2712" s="118">
        <f t="shared" si="2232"/>
        <v>0</v>
      </c>
      <c r="F2712" s="404">
        <f t="shared" si="2206"/>
        <v>2.5188164999999998E-2</v>
      </c>
      <c r="G2712" s="404">
        <f t="shared" si="2207"/>
        <v>0</v>
      </c>
      <c r="H2712" s="404">
        <f t="shared" si="2209"/>
        <v>2.5188164999999998E-2</v>
      </c>
      <c r="I2712" s="404">
        <f>'F4.2'!AA353</f>
        <v>0</v>
      </c>
      <c r="J2712" s="404">
        <f>'F4.2'!AZ353</f>
        <v>0</v>
      </c>
      <c r="K2712" s="405"/>
      <c r="L2712" s="405"/>
      <c r="M2712" s="404">
        <f t="shared" si="2204"/>
        <v>0</v>
      </c>
      <c r="N2712" s="404">
        <f t="shared" si="2210"/>
        <v>2.5188164999999998E-2</v>
      </c>
    </row>
    <row r="2713" spans="1:14" hidden="1" outlineLevel="1">
      <c r="A2713" s="68">
        <f t="shared" ref="A2713:E2713" si="2233">A2320</f>
        <v>120</v>
      </c>
      <c r="B2713" s="123" t="str">
        <f t="shared" si="2233"/>
        <v>Project-U#8-Indoor &amp; Outdoor plant lighting-10599</v>
      </c>
      <c r="C2713" s="53" t="str">
        <f t="shared" si="2233"/>
        <v>N.A.</v>
      </c>
      <c r="D2713" s="403" t="str">
        <f t="shared" si="2233"/>
        <v>-</v>
      </c>
      <c r="E2713" s="118">
        <f t="shared" si="2233"/>
        <v>0</v>
      </c>
      <c r="F2713" s="404">
        <f t="shared" si="2206"/>
        <v>4.0770299999999998E-4</v>
      </c>
      <c r="G2713" s="404">
        <f t="shared" si="2207"/>
        <v>0</v>
      </c>
      <c r="H2713" s="404">
        <f t="shared" si="2209"/>
        <v>4.0770299999999998E-4</v>
      </c>
      <c r="I2713" s="404">
        <f>'F4.2'!AA354</f>
        <v>0</v>
      </c>
      <c r="J2713" s="404">
        <f>'F4.2'!AZ354</f>
        <v>0</v>
      </c>
      <c r="K2713" s="405"/>
      <c r="L2713" s="405"/>
      <c r="M2713" s="404">
        <f t="shared" si="2204"/>
        <v>0</v>
      </c>
      <c r="N2713" s="404">
        <f t="shared" si="2210"/>
        <v>4.0770299999999998E-4</v>
      </c>
    </row>
    <row r="2714" spans="1:14" hidden="1" outlineLevel="1">
      <c r="A2714" s="68">
        <f t="shared" ref="A2714:E2714" si="2234">A2321</f>
        <v>121</v>
      </c>
      <c r="B2714" s="123" t="str">
        <f t="shared" si="2234"/>
        <v>Project-U#8-L.P.Piping including valves-10509</v>
      </c>
      <c r="C2714" s="53" t="str">
        <f t="shared" si="2234"/>
        <v>N.A.</v>
      </c>
      <c r="D2714" s="403" t="str">
        <f t="shared" si="2234"/>
        <v>-</v>
      </c>
      <c r="E2714" s="118">
        <f t="shared" si="2234"/>
        <v>0</v>
      </c>
      <c r="F2714" s="404">
        <f t="shared" si="2206"/>
        <v>3.8246069999999998E-3</v>
      </c>
      <c r="G2714" s="404">
        <f t="shared" si="2207"/>
        <v>0</v>
      </c>
      <c r="H2714" s="404">
        <f t="shared" si="2209"/>
        <v>3.8246069999999998E-3</v>
      </c>
      <c r="I2714" s="404">
        <f>'F4.2'!AA355</f>
        <v>0</v>
      </c>
      <c r="J2714" s="404">
        <f>'F4.2'!AZ355</f>
        <v>0</v>
      </c>
      <c r="K2714" s="405"/>
      <c r="L2714" s="405"/>
      <c r="M2714" s="404">
        <f t="shared" si="2204"/>
        <v>0</v>
      </c>
      <c r="N2714" s="404">
        <f t="shared" si="2210"/>
        <v>3.8246069999999998E-3</v>
      </c>
    </row>
    <row r="2715" spans="1:14" hidden="1" outlineLevel="1">
      <c r="A2715" s="68">
        <f t="shared" ref="A2715:E2715" si="2235">A2322</f>
        <v>122</v>
      </c>
      <c r="B2715" s="123" t="str">
        <f t="shared" si="2235"/>
        <v>Project-U#8-L.T. Electrical for main plant.-10561</v>
      </c>
      <c r="C2715" s="53" t="str">
        <f t="shared" si="2235"/>
        <v>N.A.</v>
      </c>
      <c r="D2715" s="403" t="str">
        <f t="shared" si="2235"/>
        <v>-</v>
      </c>
      <c r="E2715" s="118">
        <f t="shared" si="2235"/>
        <v>0</v>
      </c>
      <c r="F2715" s="404">
        <f t="shared" si="2206"/>
        <v>8.7066999999999998E-5</v>
      </c>
      <c r="G2715" s="404">
        <f t="shared" si="2207"/>
        <v>0</v>
      </c>
      <c r="H2715" s="404">
        <f t="shared" si="2209"/>
        <v>8.7066999999999998E-5</v>
      </c>
      <c r="I2715" s="404">
        <f>'F4.2'!AA356</f>
        <v>0</v>
      </c>
      <c r="J2715" s="404">
        <f>'F4.2'!AZ356</f>
        <v>0</v>
      </c>
      <c r="K2715" s="405"/>
      <c r="L2715" s="405"/>
      <c r="M2715" s="404">
        <f t="shared" si="2204"/>
        <v>0</v>
      </c>
      <c r="N2715" s="404">
        <f t="shared" si="2210"/>
        <v>8.7066999999999998E-5</v>
      </c>
    </row>
    <row r="2716" spans="1:14" hidden="1" outlineLevel="1">
      <c r="A2716" s="68">
        <f t="shared" ref="A2716:E2716" si="2236">A2323</f>
        <v>123</v>
      </c>
      <c r="B2716" s="123" t="str">
        <f t="shared" si="2236"/>
        <v>Project-U#8-Laying&amp;Termination of HT cables-10561</v>
      </c>
      <c r="C2716" s="53" t="str">
        <f t="shared" si="2236"/>
        <v>N.A.</v>
      </c>
      <c r="D2716" s="403" t="str">
        <f t="shared" si="2236"/>
        <v>-</v>
      </c>
      <c r="E2716" s="118">
        <f t="shared" si="2236"/>
        <v>0</v>
      </c>
      <c r="F2716" s="404">
        <f t="shared" si="2206"/>
        <v>8.2310499999999997E-4</v>
      </c>
      <c r="G2716" s="404">
        <f t="shared" si="2207"/>
        <v>0</v>
      </c>
      <c r="H2716" s="404">
        <f t="shared" si="2209"/>
        <v>8.2310499999999997E-4</v>
      </c>
      <c r="I2716" s="404">
        <f>'F4.2'!AA357</f>
        <v>0</v>
      </c>
      <c r="J2716" s="404">
        <f>'F4.2'!AZ357</f>
        <v>0</v>
      </c>
      <c r="K2716" s="405"/>
      <c r="L2716" s="405"/>
      <c r="M2716" s="404">
        <f t="shared" si="2204"/>
        <v>0</v>
      </c>
      <c r="N2716" s="404">
        <f t="shared" si="2210"/>
        <v>8.2310499999999997E-4</v>
      </c>
    </row>
    <row r="2717" spans="1:14" hidden="1" outlineLevel="1">
      <c r="A2717" s="68">
        <f t="shared" ref="A2717:E2717" si="2237">A2324</f>
        <v>124</v>
      </c>
      <c r="B2717" s="123" t="str">
        <f t="shared" si="2237"/>
        <v>Project-U#8-MainBoiler Structure&amp;foundations-10501</v>
      </c>
      <c r="C2717" s="53" t="str">
        <f t="shared" si="2237"/>
        <v>N.A.</v>
      </c>
      <c r="D2717" s="403" t="str">
        <f t="shared" si="2237"/>
        <v>-</v>
      </c>
      <c r="E2717" s="118">
        <f t="shared" si="2237"/>
        <v>0</v>
      </c>
      <c r="F2717" s="404">
        <f t="shared" si="2206"/>
        <v>9.9409977999999996E-2</v>
      </c>
      <c r="G2717" s="404">
        <f t="shared" si="2207"/>
        <v>0</v>
      </c>
      <c r="H2717" s="404">
        <f t="shared" si="2209"/>
        <v>9.9409977999999996E-2</v>
      </c>
      <c r="I2717" s="404">
        <f>'F4.2'!AA358</f>
        <v>0</v>
      </c>
      <c r="J2717" s="404">
        <f>'F4.2'!AZ358</f>
        <v>0</v>
      </c>
      <c r="K2717" s="405"/>
      <c r="L2717" s="405"/>
      <c r="M2717" s="404">
        <f t="shared" si="2204"/>
        <v>0</v>
      </c>
      <c r="N2717" s="404">
        <f t="shared" si="2210"/>
        <v>9.9409977999999996E-2</v>
      </c>
    </row>
    <row r="2718" spans="1:14" hidden="1" outlineLevel="1">
      <c r="A2718" s="68">
        <f t="shared" ref="A2718:E2718" si="2238">A2325</f>
        <v>125</v>
      </c>
      <c r="B2718" s="123" t="str">
        <f t="shared" si="2238"/>
        <v>Project-U#8-Mandatory Spares for Ash HandlingPlant</v>
      </c>
      <c r="C2718" s="53" t="str">
        <f t="shared" si="2238"/>
        <v>N.A.</v>
      </c>
      <c r="D2718" s="403" t="str">
        <f t="shared" si="2238"/>
        <v>-</v>
      </c>
      <c r="E2718" s="118">
        <f t="shared" si="2238"/>
        <v>0</v>
      </c>
      <c r="F2718" s="404">
        <f t="shared" si="2206"/>
        <v>1.561633E-3</v>
      </c>
      <c r="G2718" s="404">
        <f t="shared" si="2207"/>
        <v>0</v>
      </c>
      <c r="H2718" s="404">
        <f t="shared" si="2209"/>
        <v>1.561633E-3</v>
      </c>
      <c r="I2718" s="404">
        <f>'F4.2'!AA359</f>
        <v>0</v>
      </c>
      <c r="J2718" s="404">
        <f>'F4.2'!AZ359</f>
        <v>0</v>
      </c>
      <c r="K2718" s="405"/>
      <c r="L2718" s="405"/>
      <c r="M2718" s="404">
        <f t="shared" si="2204"/>
        <v>0</v>
      </c>
      <c r="N2718" s="404">
        <f t="shared" si="2210"/>
        <v>1.561633E-3</v>
      </c>
    </row>
    <row r="2719" spans="1:14" hidden="1" outlineLevel="1">
      <c r="A2719" s="68">
        <f t="shared" ref="A2719:E2719" si="2239">A2326</f>
        <v>126</v>
      </c>
      <c r="B2719" s="123" t="str">
        <f t="shared" si="2239"/>
        <v>Project-U#8-Mandatory spares for C&amp;I of Main Plant</v>
      </c>
      <c r="C2719" s="53" t="str">
        <f t="shared" si="2239"/>
        <v>N.A.</v>
      </c>
      <c r="D2719" s="403" t="str">
        <f t="shared" si="2239"/>
        <v>-</v>
      </c>
      <c r="E2719" s="118">
        <f t="shared" si="2239"/>
        <v>0</v>
      </c>
      <c r="F2719" s="404">
        <f t="shared" si="2206"/>
        <v>5.0294800000000002E-3</v>
      </c>
      <c r="G2719" s="404">
        <f t="shared" si="2207"/>
        <v>0</v>
      </c>
      <c r="H2719" s="404">
        <f t="shared" si="2209"/>
        <v>5.0294800000000002E-3</v>
      </c>
      <c r="I2719" s="404">
        <f>'F4.2'!AA360</f>
        <v>0</v>
      </c>
      <c r="J2719" s="404">
        <f>'F4.2'!AZ360</f>
        <v>0</v>
      </c>
      <c r="K2719" s="405"/>
      <c r="L2719" s="405"/>
      <c r="M2719" s="404">
        <f t="shared" si="2204"/>
        <v>0</v>
      </c>
      <c r="N2719" s="404">
        <f t="shared" si="2210"/>
        <v>5.0294800000000002E-3</v>
      </c>
    </row>
    <row r="2720" spans="1:14" hidden="1" outlineLevel="1">
      <c r="A2720" s="68">
        <f t="shared" ref="A2720:E2720" si="2240">A2327</f>
        <v>127</v>
      </c>
      <c r="B2720" s="123" t="str">
        <f t="shared" si="2240"/>
        <v>Project-U#8-Mandatory Spares for Electrical MainPa</v>
      </c>
      <c r="C2720" s="53" t="str">
        <f t="shared" si="2240"/>
        <v>N.A.</v>
      </c>
      <c r="D2720" s="403" t="str">
        <f t="shared" si="2240"/>
        <v>-</v>
      </c>
      <c r="E2720" s="118">
        <f t="shared" si="2240"/>
        <v>0</v>
      </c>
      <c r="F2720" s="404">
        <f t="shared" si="2206"/>
        <v>1.5600531000000001E-2</v>
      </c>
      <c r="G2720" s="404">
        <f t="shared" si="2207"/>
        <v>0</v>
      </c>
      <c r="H2720" s="404">
        <f t="shared" si="2209"/>
        <v>1.5600531000000001E-2</v>
      </c>
      <c r="I2720" s="404">
        <f>'F4.2'!AA361</f>
        <v>0</v>
      </c>
      <c r="J2720" s="404">
        <f>'F4.2'!AZ361</f>
        <v>0</v>
      </c>
      <c r="K2720" s="405"/>
      <c r="L2720" s="405"/>
      <c r="M2720" s="404">
        <f t="shared" si="2204"/>
        <v>0</v>
      </c>
      <c r="N2720" s="404">
        <f t="shared" si="2210"/>
        <v>1.5600531000000001E-2</v>
      </c>
    </row>
    <row r="2721" spans="1:14" hidden="1" outlineLevel="1">
      <c r="A2721" s="68">
        <f t="shared" ref="A2721:E2721" si="2241">A2328</f>
        <v>128</v>
      </c>
      <c r="B2721" s="123" t="str">
        <f t="shared" si="2241"/>
        <v>Project-U#8-Mandatory Spares For TG &amp; Auxilliaries</v>
      </c>
      <c r="C2721" s="53" t="str">
        <f t="shared" si="2241"/>
        <v>N.A.</v>
      </c>
      <c r="D2721" s="403" t="str">
        <f t="shared" si="2241"/>
        <v>-</v>
      </c>
      <c r="E2721" s="118">
        <f t="shared" si="2241"/>
        <v>0</v>
      </c>
      <c r="F2721" s="404">
        <f t="shared" si="2206"/>
        <v>6.2588310000000003E-3</v>
      </c>
      <c r="G2721" s="404">
        <f t="shared" si="2207"/>
        <v>0</v>
      </c>
      <c r="H2721" s="404">
        <f t="shared" si="2209"/>
        <v>6.2588310000000003E-3</v>
      </c>
      <c r="I2721" s="404">
        <f>'F4.2'!AA362</f>
        <v>0</v>
      </c>
      <c r="J2721" s="404">
        <f>'F4.2'!AZ362</f>
        <v>0</v>
      </c>
      <c r="K2721" s="405"/>
      <c r="L2721" s="405"/>
      <c r="M2721" s="404">
        <f t="shared" si="2204"/>
        <v>0</v>
      </c>
      <c r="N2721" s="404">
        <f t="shared" si="2210"/>
        <v>6.2588310000000003E-3</v>
      </c>
    </row>
    <row r="2722" spans="1:14" hidden="1" outlineLevel="1">
      <c r="A2722" s="68">
        <f t="shared" ref="A2722:E2722" si="2242">A2329</f>
        <v>129</v>
      </c>
      <c r="B2722" s="123" t="str">
        <f t="shared" si="2242"/>
        <v>Project-U#8-Misc. Cranes &amp; hoists-10553</v>
      </c>
      <c r="C2722" s="53" t="str">
        <f t="shared" si="2242"/>
        <v>N.A.</v>
      </c>
      <c r="D2722" s="403" t="str">
        <f t="shared" si="2242"/>
        <v>-</v>
      </c>
      <c r="E2722" s="118">
        <f t="shared" si="2242"/>
        <v>0</v>
      </c>
      <c r="F2722" s="404">
        <f t="shared" si="2206"/>
        <v>2.353651E-3</v>
      </c>
      <c r="G2722" s="404">
        <f t="shared" si="2207"/>
        <v>0</v>
      </c>
      <c r="H2722" s="404">
        <f t="shared" si="2209"/>
        <v>2.353651E-3</v>
      </c>
      <c r="I2722" s="404">
        <f>'F4.2'!AA363</f>
        <v>0</v>
      </c>
      <c r="J2722" s="404">
        <f>'F4.2'!AZ363</f>
        <v>0</v>
      </c>
      <c r="K2722" s="405"/>
      <c r="L2722" s="405"/>
      <c r="M2722" s="404">
        <f t="shared" si="2204"/>
        <v>0</v>
      </c>
      <c r="N2722" s="404">
        <f t="shared" si="2210"/>
        <v>2.353651E-3</v>
      </c>
    </row>
    <row r="2723" spans="1:14" hidden="1" outlineLevel="1">
      <c r="A2723" s="68">
        <f t="shared" ref="A2723:E2723" si="2243">A2330</f>
        <v>130</v>
      </c>
      <c r="B2723" s="123" t="str">
        <f t="shared" si="2243"/>
        <v>Project-U#8-Miscellaneous Pumps -10599</v>
      </c>
      <c r="C2723" s="53" t="str">
        <f t="shared" si="2243"/>
        <v>N.A.</v>
      </c>
      <c r="D2723" s="403" t="str">
        <f t="shared" si="2243"/>
        <v>-</v>
      </c>
      <c r="E2723" s="118">
        <f t="shared" si="2243"/>
        <v>0</v>
      </c>
      <c r="F2723" s="404">
        <f t="shared" si="2206"/>
        <v>1.5672209999999999E-3</v>
      </c>
      <c r="G2723" s="404">
        <f t="shared" si="2207"/>
        <v>0</v>
      </c>
      <c r="H2723" s="404">
        <f t="shared" si="2209"/>
        <v>1.5672209999999999E-3</v>
      </c>
      <c r="I2723" s="404">
        <f>'F4.2'!AA364</f>
        <v>0</v>
      </c>
      <c r="J2723" s="404">
        <f>'F4.2'!AZ364</f>
        <v>0</v>
      </c>
      <c r="K2723" s="405"/>
      <c r="L2723" s="405"/>
      <c r="M2723" s="404">
        <f t="shared" si="2204"/>
        <v>0</v>
      </c>
      <c r="N2723" s="404">
        <f t="shared" si="2210"/>
        <v>1.5672209999999999E-3</v>
      </c>
    </row>
    <row r="2724" spans="1:14" hidden="1" outlineLevel="1">
      <c r="A2724" s="68">
        <f t="shared" ref="A2724:E2724" si="2244">A2331</f>
        <v>131</v>
      </c>
      <c r="B2724" s="123" t="str">
        <f t="shared" si="2244"/>
        <v>Project-U#8-Passanger lift for TG Building-10599</v>
      </c>
      <c r="C2724" s="53" t="str">
        <f t="shared" si="2244"/>
        <v>N.A.</v>
      </c>
      <c r="D2724" s="403" t="str">
        <f t="shared" si="2244"/>
        <v>-</v>
      </c>
      <c r="E2724" s="118">
        <f t="shared" si="2244"/>
        <v>0</v>
      </c>
      <c r="F2724" s="404">
        <f t="shared" si="2206"/>
        <v>1.635811E-3</v>
      </c>
      <c r="G2724" s="404">
        <f t="shared" si="2207"/>
        <v>0</v>
      </c>
      <c r="H2724" s="404">
        <f t="shared" si="2209"/>
        <v>1.635811E-3</v>
      </c>
      <c r="I2724" s="404">
        <f>'F4.2'!AA365</f>
        <v>0</v>
      </c>
      <c r="J2724" s="404">
        <f>'F4.2'!AZ365</f>
        <v>0</v>
      </c>
      <c r="K2724" s="405"/>
      <c r="L2724" s="405"/>
      <c r="M2724" s="404">
        <f t="shared" si="2204"/>
        <v>0</v>
      </c>
      <c r="N2724" s="404">
        <f t="shared" si="2210"/>
        <v>1.635811E-3</v>
      </c>
    </row>
    <row r="2725" spans="1:14" hidden="1" outlineLevel="1">
      <c r="A2725" s="68">
        <f t="shared" ref="A2725:E2725" si="2245">A2332</f>
        <v>132</v>
      </c>
      <c r="B2725" s="123" t="str">
        <f t="shared" si="2245"/>
        <v>Project-U#8-Passanger/Material Lift at boiler side</v>
      </c>
      <c r="C2725" s="53" t="str">
        <f t="shared" si="2245"/>
        <v>N.A.</v>
      </c>
      <c r="D2725" s="403" t="str">
        <f t="shared" si="2245"/>
        <v>-</v>
      </c>
      <c r="E2725" s="118">
        <f t="shared" si="2245"/>
        <v>0</v>
      </c>
      <c r="F2725" s="404">
        <f t="shared" si="2206"/>
        <v>8.4731499999999996E-4</v>
      </c>
      <c r="G2725" s="404">
        <f t="shared" si="2207"/>
        <v>0</v>
      </c>
      <c r="H2725" s="404">
        <f t="shared" si="2209"/>
        <v>8.4731499999999996E-4</v>
      </c>
      <c r="I2725" s="404">
        <f>'F4.2'!AA366</f>
        <v>0</v>
      </c>
      <c r="J2725" s="404">
        <f>'F4.2'!AZ366</f>
        <v>0</v>
      </c>
      <c r="K2725" s="405"/>
      <c r="L2725" s="405"/>
      <c r="M2725" s="404">
        <f t="shared" si="2204"/>
        <v>0</v>
      </c>
      <c r="N2725" s="404">
        <f t="shared" si="2210"/>
        <v>8.4731499999999996E-4</v>
      </c>
    </row>
    <row r="2726" spans="1:14" hidden="1" outlineLevel="1">
      <c r="A2726" s="68">
        <f t="shared" ref="A2726:E2726" si="2246">A2333</f>
        <v>133</v>
      </c>
      <c r="B2726" s="123" t="str">
        <f t="shared" si="2246"/>
        <v>Project-U#8-Chemical Laboratory -10509</v>
      </c>
      <c r="C2726" s="53" t="str">
        <f t="shared" si="2246"/>
        <v>N.A.</v>
      </c>
      <c r="D2726" s="403" t="str">
        <f t="shared" si="2246"/>
        <v>-</v>
      </c>
      <c r="E2726" s="118">
        <f t="shared" si="2246"/>
        <v>0</v>
      </c>
      <c r="F2726" s="404">
        <f t="shared" si="2206"/>
        <v>1.1647579999999999E-3</v>
      </c>
      <c r="G2726" s="404">
        <f t="shared" si="2207"/>
        <v>0</v>
      </c>
      <c r="H2726" s="404">
        <f t="shared" si="2209"/>
        <v>1.1647579999999999E-3</v>
      </c>
      <c r="I2726" s="404">
        <f>'F4.2'!AA367</f>
        <v>0</v>
      </c>
      <c r="J2726" s="404">
        <f>'F4.2'!AZ367</f>
        <v>0</v>
      </c>
      <c r="K2726" s="405"/>
      <c r="L2726" s="405"/>
      <c r="M2726" s="404">
        <f t="shared" si="2204"/>
        <v>0</v>
      </c>
      <c r="N2726" s="404">
        <f t="shared" si="2210"/>
        <v>1.1647579999999999E-3</v>
      </c>
    </row>
    <row r="2727" spans="1:14" hidden="1" outlineLevel="1">
      <c r="A2727" s="68">
        <f t="shared" ref="A2727:E2727" si="2247">A2334</f>
        <v>134</v>
      </c>
      <c r="B2727" s="123" t="str">
        <f t="shared" si="2247"/>
        <v>Project-U#8-Sewage Treatment Plant-10509</v>
      </c>
      <c r="C2727" s="53" t="str">
        <f t="shared" si="2247"/>
        <v>N.A.</v>
      </c>
      <c r="D2727" s="403" t="str">
        <f t="shared" si="2247"/>
        <v>-</v>
      </c>
      <c r="E2727" s="118">
        <f t="shared" si="2247"/>
        <v>0</v>
      </c>
      <c r="F2727" s="404">
        <f t="shared" si="2206"/>
        <v>1.90058E-3</v>
      </c>
      <c r="G2727" s="404">
        <f t="shared" si="2207"/>
        <v>0</v>
      </c>
      <c r="H2727" s="404">
        <f t="shared" si="2209"/>
        <v>1.90058E-3</v>
      </c>
      <c r="I2727" s="404">
        <f>'F4.2'!AA368</f>
        <v>0</v>
      </c>
      <c r="J2727" s="404">
        <f>'F4.2'!AZ368</f>
        <v>0</v>
      </c>
      <c r="K2727" s="405"/>
      <c r="L2727" s="405"/>
      <c r="M2727" s="404">
        <f t="shared" si="2204"/>
        <v>0</v>
      </c>
      <c r="N2727" s="404">
        <f t="shared" si="2210"/>
        <v>1.90058E-3</v>
      </c>
    </row>
    <row r="2728" spans="1:14" hidden="1" outlineLevel="1">
      <c r="A2728" s="68">
        <f t="shared" ref="A2728:E2728" si="2248">A2335</f>
        <v>135</v>
      </c>
      <c r="B2728" s="123" t="str">
        <f t="shared" si="2248"/>
        <v>Project-U#8-Station Transformer-10541</v>
      </c>
      <c r="C2728" s="53" t="str">
        <f t="shared" si="2248"/>
        <v>N.A.</v>
      </c>
      <c r="D2728" s="403" t="str">
        <f t="shared" si="2248"/>
        <v>-</v>
      </c>
      <c r="E2728" s="118">
        <f t="shared" si="2248"/>
        <v>0</v>
      </c>
      <c r="F2728" s="404">
        <f t="shared" si="2206"/>
        <v>2.6575694E-2</v>
      </c>
      <c r="G2728" s="404">
        <f t="shared" si="2207"/>
        <v>0</v>
      </c>
      <c r="H2728" s="404">
        <f t="shared" si="2209"/>
        <v>2.6575694E-2</v>
      </c>
      <c r="I2728" s="404">
        <f>'F4.2'!AA369</f>
        <v>0</v>
      </c>
      <c r="J2728" s="404">
        <f>'F4.2'!AZ369</f>
        <v>0</v>
      </c>
      <c r="K2728" s="405"/>
      <c r="L2728" s="405"/>
      <c r="M2728" s="404">
        <f t="shared" si="2204"/>
        <v>0</v>
      </c>
      <c r="N2728" s="404">
        <f t="shared" si="2210"/>
        <v>2.6575694E-2</v>
      </c>
    </row>
    <row r="2729" spans="1:14" hidden="1" outlineLevel="1">
      <c r="A2729" s="68">
        <f t="shared" ref="A2729:E2729" si="2249">A2336</f>
        <v>136</v>
      </c>
      <c r="B2729" s="123" t="str">
        <f t="shared" si="2249"/>
        <v>Project-U#8-Steam Turbine set-10503</v>
      </c>
      <c r="C2729" s="53" t="str">
        <f t="shared" si="2249"/>
        <v>N.A.</v>
      </c>
      <c r="D2729" s="403" t="str">
        <f t="shared" si="2249"/>
        <v>-</v>
      </c>
      <c r="E2729" s="118">
        <f t="shared" si="2249"/>
        <v>0</v>
      </c>
      <c r="F2729" s="404">
        <f t="shared" si="2206"/>
        <v>0.138637134</v>
      </c>
      <c r="G2729" s="404">
        <f t="shared" si="2207"/>
        <v>0</v>
      </c>
      <c r="H2729" s="404">
        <f t="shared" si="2209"/>
        <v>0.138637134</v>
      </c>
      <c r="I2729" s="404">
        <f>'F4.2'!AA370</f>
        <v>0</v>
      </c>
      <c r="J2729" s="404">
        <f>'F4.2'!AZ370</f>
        <v>0</v>
      </c>
      <c r="K2729" s="405"/>
      <c r="L2729" s="405"/>
      <c r="M2729" s="404">
        <f t="shared" si="2204"/>
        <v>0</v>
      </c>
      <c r="N2729" s="404">
        <f t="shared" si="2210"/>
        <v>0.138637134</v>
      </c>
    </row>
    <row r="2730" spans="1:14" hidden="1" outlineLevel="1">
      <c r="A2730" s="68">
        <f t="shared" ref="A2730:E2730" si="2250">A2337</f>
        <v>137</v>
      </c>
      <c r="B2730" s="123" t="str">
        <f t="shared" si="2250"/>
        <v>Project-U#8-TG set and its auxilleries- Condensor</v>
      </c>
      <c r="C2730" s="53" t="str">
        <f t="shared" si="2250"/>
        <v>N.A.</v>
      </c>
      <c r="D2730" s="403" t="str">
        <f t="shared" si="2250"/>
        <v>-</v>
      </c>
      <c r="E2730" s="118">
        <f t="shared" si="2250"/>
        <v>0</v>
      </c>
      <c r="F2730" s="404">
        <f t="shared" si="2206"/>
        <v>1.2702985999999999E-2</v>
      </c>
      <c r="G2730" s="404">
        <f t="shared" si="2207"/>
        <v>0</v>
      </c>
      <c r="H2730" s="404">
        <f t="shared" si="2209"/>
        <v>1.2702985999999999E-2</v>
      </c>
      <c r="I2730" s="404">
        <f>'F4.2'!AA371</f>
        <v>0</v>
      </c>
      <c r="J2730" s="404">
        <f>'F4.2'!AZ371</f>
        <v>0</v>
      </c>
      <c r="K2730" s="405"/>
      <c r="L2730" s="405"/>
      <c r="M2730" s="404">
        <f t="shared" si="2204"/>
        <v>0</v>
      </c>
      <c r="N2730" s="404">
        <f t="shared" si="2210"/>
        <v>1.2702985999999999E-2</v>
      </c>
    </row>
    <row r="2731" spans="1:14" hidden="1" outlineLevel="1">
      <c r="A2731" s="68">
        <f t="shared" ref="A2731:E2731" si="2251">A2338</f>
        <v>138</v>
      </c>
      <c r="B2731" s="123" t="str">
        <f t="shared" si="2251"/>
        <v>Project-U#8-TG set and its auxilleries -Generator</v>
      </c>
      <c r="C2731" s="53" t="str">
        <f t="shared" si="2251"/>
        <v>N.A.</v>
      </c>
      <c r="D2731" s="403" t="str">
        <f t="shared" si="2251"/>
        <v>-</v>
      </c>
      <c r="E2731" s="118">
        <f t="shared" si="2251"/>
        <v>0</v>
      </c>
      <c r="F2731" s="404">
        <f t="shared" si="2206"/>
        <v>3.2544958999999998E-2</v>
      </c>
      <c r="G2731" s="404">
        <f t="shared" si="2207"/>
        <v>0</v>
      </c>
      <c r="H2731" s="404">
        <f t="shared" si="2209"/>
        <v>3.2544958999999998E-2</v>
      </c>
      <c r="I2731" s="404">
        <f>'F4.2'!AA372</f>
        <v>0</v>
      </c>
      <c r="J2731" s="404">
        <f>'F4.2'!AZ372</f>
        <v>0</v>
      </c>
      <c r="K2731" s="405"/>
      <c r="L2731" s="405"/>
      <c r="M2731" s="404">
        <f t="shared" si="2204"/>
        <v>0</v>
      </c>
      <c r="N2731" s="404">
        <f t="shared" si="2210"/>
        <v>3.2544958999999998E-2</v>
      </c>
    </row>
    <row r="2732" spans="1:14" hidden="1" outlineLevel="1">
      <c r="A2732" s="68">
        <f t="shared" ref="A2732:E2732" si="2252">A2339</f>
        <v>139</v>
      </c>
      <c r="B2732" s="123" t="str">
        <f t="shared" si="2252"/>
        <v>Project-U#8-TG set and its auxilleries-Condensor</v>
      </c>
      <c r="C2732" s="53" t="str">
        <f t="shared" si="2252"/>
        <v>N.A.</v>
      </c>
      <c r="D2732" s="403" t="str">
        <f t="shared" si="2252"/>
        <v>-</v>
      </c>
      <c r="E2732" s="118">
        <f t="shared" si="2252"/>
        <v>0</v>
      </c>
      <c r="F2732" s="404">
        <f t="shared" si="2206"/>
        <v>2.9272968E-2</v>
      </c>
      <c r="G2732" s="404">
        <f t="shared" si="2207"/>
        <v>0</v>
      </c>
      <c r="H2732" s="404">
        <f t="shared" si="2209"/>
        <v>2.9272968E-2</v>
      </c>
      <c r="I2732" s="404">
        <f>'F4.2'!AA373</f>
        <v>0</v>
      </c>
      <c r="J2732" s="404">
        <f>'F4.2'!AZ373</f>
        <v>0</v>
      </c>
      <c r="K2732" s="405"/>
      <c r="L2732" s="405"/>
      <c r="M2732" s="404">
        <f t="shared" si="2204"/>
        <v>0</v>
      </c>
      <c r="N2732" s="404">
        <f t="shared" si="2210"/>
        <v>2.9272968E-2</v>
      </c>
    </row>
    <row r="2733" spans="1:14" hidden="1" outlineLevel="1">
      <c r="A2733" s="68">
        <f t="shared" ref="A2733:E2733" si="2253">A2340</f>
        <v>140</v>
      </c>
      <c r="B2733" s="123" t="str">
        <f t="shared" si="2253"/>
        <v>Project-U#8-TG set &amp; its auxilleries-Derator-10503</v>
      </c>
      <c r="C2733" s="53" t="str">
        <f t="shared" si="2253"/>
        <v>N.A.</v>
      </c>
      <c r="D2733" s="403" t="str">
        <f t="shared" si="2253"/>
        <v>-</v>
      </c>
      <c r="E2733" s="118">
        <f t="shared" si="2253"/>
        <v>0</v>
      </c>
      <c r="F2733" s="404">
        <f t="shared" si="2206"/>
        <v>2.7579689999999999E-3</v>
      </c>
      <c r="G2733" s="404">
        <f t="shared" si="2207"/>
        <v>0</v>
      </c>
      <c r="H2733" s="404">
        <f t="shared" si="2209"/>
        <v>2.7579689999999999E-3</v>
      </c>
      <c r="I2733" s="404">
        <f>'F4.2'!AA374</f>
        <v>0</v>
      </c>
      <c r="J2733" s="404">
        <f>'F4.2'!AZ374</f>
        <v>0</v>
      </c>
      <c r="K2733" s="405"/>
      <c r="L2733" s="405"/>
      <c r="M2733" s="404">
        <f t="shared" si="2204"/>
        <v>0</v>
      </c>
      <c r="N2733" s="404">
        <f t="shared" si="2210"/>
        <v>2.7579689999999999E-3</v>
      </c>
    </row>
    <row r="2734" spans="1:14" hidden="1" outlineLevel="1">
      <c r="A2734" s="68">
        <f t="shared" ref="A2734:E2734" si="2254">A2341</f>
        <v>141</v>
      </c>
      <c r="B2734" s="123" t="str">
        <f t="shared" si="2254"/>
        <v>Project-U#8-TG set and its auxilleries-DMMakeUpSys</v>
      </c>
      <c r="C2734" s="53" t="str">
        <f t="shared" si="2254"/>
        <v>N.A.</v>
      </c>
      <c r="D2734" s="403" t="str">
        <f t="shared" si="2254"/>
        <v>-</v>
      </c>
      <c r="E2734" s="118">
        <f t="shared" si="2254"/>
        <v>0</v>
      </c>
      <c r="F2734" s="404">
        <f t="shared" si="2206"/>
        <v>1.049073E-3</v>
      </c>
      <c r="G2734" s="404">
        <f t="shared" si="2207"/>
        <v>0</v>
      </c>
      <c r="H2734" s="404">
        <f t="shared" si="2209"/>
        <v>1.049073E-3</v>
      </c>
      <c r="I2734" s="404">
        <f>'F4.2'!AA375</f>
        <v>0</v>
      </c>
      <c r="J2734" s="404">
        <f>'F4.2'!AZ375</f>
        <v>0</v>
      </c>
      <c r="K2734" s="405"/>
      <c r="L2734" s="405"/>
      <c r="M2734" s="404">
        <f t="shared" si="2204"/>
        <v>0</v>
      </c>
      <c r="N2734" s="404">
        <f t="shared" si="2210"/>
        <v>1.049073E-3</v>
      </c>
    </row>
    <row r="2735" spans="1:14" hidden="1" outlineLevel="1">
      <c r="A2735" s="68">
        <f t="shared" ref="A2735:E2735" si="2255">A2342</f>
        <v>142</v>
      </c>
      <c r="B2735" s="123" t="str">
        <f t="shared" si="2255"/>
        <v>Project-U#8-TG set and its auxilleries-Gas System</v>
      </c>
      <c r="C2735" s="53" t="str">
        <f t="shared" si="2255"/>
        <v>N.A.</v>
      </c>
      <c r="D2735" s="403" t="str">
        <f t="shared" si="2255"/>
        <v>-</v>
      </c>
      <c r="E2735" s="118">
        <f t="shared" si="2255"/>
        <v>0</v>
      </c>
      <c r="F2735" s="404">
        <f t="shared" si="2206"/>
        <v>5.6178390000000003E-3</v>
      </c>
      <c r="G2735" s="404">
        <f t="shared" si="2207"/>
        <v>0</v>
      </c>
      <c r="H2735" s="404">
        <f t="shared" si="2209"/>
        <v>5.6178390000000003E-3</v>
      </c>
      <c r="I2735" s="404">
        <f>'F4.2'!AA376</f>
        <v>0</v>
      </c>
      <c r="J2735" s="404">
        <f>'F4.2'!AZ376</f>
        <v>0</v>
      </c>
      <c r="K2735" s="405"/>
      <c r="L2735" s="405"/>
      <c r="M2735" s="404">
        <f t="shared" si="2204"/>
        <v>0</v>
      </c>
      <c r="N2735" s="404">
        <f t="shared" si="2210"/>
        <v>5.6178390000000003E-3</v>
      </c>
    </row>
    <row r="2736" spans="1:14" hidden="1" outlineLevel="1">
      <c r="A2736" s="68">
        <f t="shared" ref="A2736:E2736" si="2256">A2343</f>
        <v>143</v>
      </c>
      <c r="B2736" s="123" t="str">
        <f t="shared" si="2256"/>
        <v>Project-U#8-TG set and its auxilleries-GoveringSys</v>
      </c>
      <c r="C2736" s="53" t="str">
        <f t="shared" si="2256"/>
        <v>N.A.</v>
      </c>
      <c r="D2736" s="403" t="str">
        <f t="shared" si="2256"/>
        <v>-</v>
      </c>
      <c r="E2736" s="118">
        <f t="shared" si="2256"/>
        <v>0</v>
      </c>
      <c r="F2736" s="404">
        <f t="shared" si="2206"/>
        <v>4.9465999999999997E-5</v>
      </c>
      <c r="G2736" s="404">
        <f t="shared" si="2207"/>
        <v>0</v>
      </c>
      <c r="H2736" s="404">
        <f t="shared" si="2209"/>
        <v>4.9465999999999997E-5</v>
      </c>
      <c r="I2736" s="404">
        <f>'F4.2'!AA377</f>
        <v>0</v>
      </c>
      <c r="J2736" s="404">
        <f>'F4.2'!AZ377</f>
        <v>0</v>
      </c>
      <c r="K2736" s="405"/>
      <c r="L2736" s="405"/>
      <c r="M2736" s="404">
        <f t="shared" si="2204"/>
        <v>0</v>
      </c>
      <c r="N2736" s="404">
        <f t="shared" si="2210"/>
        <v>4.9465999999999997E-5</v>
      </c>
    </row>
    <row r="2737" spans="1:14" hidden="1" outlineLevel="1">
      <c r="A2737" s="68">
        <f t="shared" ref="A2737:E2737" si="2257">A2344</f>
        <v>144</v>
      </c>
      <c r="B2737" s="123" t="str">
        <f t="shared" si="2257"/>
        <v>Project-U#8-TG set and its auxilleries-HP/LP By-pa</v>
      </c>
      <c r="C2737" s="53" t="str">
        <f t="shared" si="2257"/>
        <v>N.A.</v>
      </c>
      <c r="D2737" s="403" t="str">
        <f t="shared" si="2257"/>
        <v>-</v>
      </c>
      <c r="E2737" s="118">
        <f t="shared" si="2257"/>
        <v>0</v>
      </c>
      <c r="F2737" s="404">
        <f t="shared" si="2206"/>
        <v>1.0752108999999999E-2</v>
      </c>
      <c r="G2737" s="404">
        <f t="shared" si="2207"/>
        <v>0</v>
      </c>
      <c r="H2737" s="404">
        <f t="shared" si="2209"/>
        <v>1.0752108999999999E-2</v>
      </c>
      <c r="I2737" s="404">
        <f>'F4.2'!AA378</f>
        <v>0</v>
      </c>
      <c r="J2737" s="404">
        <f>'F4.2'!AZ378</f>
        <v>0</v>
      </c>
      <c r="K2737" s="405"/>
      <c r="L2737" s="405"/>
      <c r="M2737" s="404">
        <f t="shared" si="2204"/>
        <v>0</v>
      </c>
      <c r="N2737" s="404">
        <f t="shared" si="2210"/>
        <v>1.0752108999999999E-2</v>
      </c>
    </row>
    <row r="2738" spans="1:14" hidden="1" outlineLevel="1">
      <c r="A2738" s="68">
        <f t="shared" ref="A2738:E2738" si="2258">A2345</f>
        <v>145</v>
      </c>
      <c r="B2738" s="123" t="str">
        <f t="shared" si="2258"/>
        <v>Project-U#8-TG set and its auxilleries-HP/LP Dozin</v>
      </c>
      <c r="C2738" s="53" t="str">
        <f t="shared" si="2258"/>
        <v>N.A.</v>
      </c>
      <c r="D2738" s="403" t="str">
        <f t="shared" si="2258"/>
        <v>-</v>
      </c>
      <c r="E2738" s="118">
        <f t="shared" si="2258"/>
        <v>0</v>
      </c>
      <c r="F2738" s="404">
        <f t="shared" si="2206"/>
        <v>3.9941100000000002E-4</v>
      </c>
      <c r="G2738" s="404">
        <f t="shared" si="2207"/>
        <v>0</v>
      </c>
      <c r="H2738" s="404">
        <f t="shared" si="2209"/>
        <v>3.9941100000000002E-4</v>
      </c>
      <c r="I2738" s="404">
        <f>'F4.2'!AA379</f>
        <v>0</v>
      </c>
      <c r="J2738" s="404">
        <f>'F4.2'!AZ379</f>
        <v>0</v>
      </c>
      <c r="K2738" s="405"/>
      <c r="L2738" s="405"/>
      <c r="M2738" s="404">
        <f t="shared" si="2204"/>
        <v>0</v>
      </c>
      <c r="N2738" s="404">
        <f t="shared" si="2210"/>
        <v>3.9941100000000002E-4</v>
      </c>
    </row>
    <row r="2739" spans="1:14" hidden="1" outlineLevel="1">
      <c r="A2739" s="68">
        <f t="shared" ref="A2739:E2739" si="2259">A2346</f>
        <v>146</v>
      </c>
      <c r="B2739" s="123" t="str">
        <f t="shared" si="2259"/>
        <v>Project-U#8-TG set and its auxilleries-SealOilPump</v>
      </c>
      <c r="C2739" s="53" t="str">
        <f t="shared" si="2259"/>
        <v>N.A.</v>
      </c>
      <c r="D2739" s="403" t="str">
        <f t="shared" si="2259"/>
        <v>-</v>
      </c>
      <c r="E2739" s="118">
        <f t="shared" si="2259"/>
        <v>0</v>
      </c>
      <c r="F2739" s="404">
        <f t="shared" si="2206"/>
        <v>9.8566000000000005E-5</v>
      </c>
      <c r="G2739" s="404">
        <f t="shared" si="2207"/>
        <v>0</v>
      </c>
      <c r="H2739" s="404">
        <f t="shared" si="2209"/>
        <v>9.8566000000000005E-5</v>
      </c>
      <c r="I2739" s="404">
        <f>'F4.2'!AA380</f>
        <v>0</v>
      </c>
      <c r="J2739" s="404">
        <f>'F4.2'!AZ380</f>
        <v>0</v>
      </c>
      <c r="K2739" s="405"/>
      <c r="L2739" s="405"/>
      <c r="M2739" s="404">
        <f t="shared" si="2204"/>
        <v>0</v>
      </c>
      <c r="N2739" s="404">
        <f t="shared" si="2210"/>
        <v>9.8566000000000005E-5</v>
      </c>
    </row>
    <row r="2740" spans="1:14" hidden="1" outlineLevel="1">
      <c r="A2740" s="68">
        <f t="shared" ref="A2740:E2740" si="2260">A2347</f>
        <v>147</v>
      </c>
      <c r="B2740" s="123" t="str">
        <f t="shared" si="2260"/>
        <v>Project-U#8-TG set and its auxilleries-Vaccum Syst</v>
      </c>
      <c r="C2740" s="53" t="str">
        <f t="shared" si="2260"/>
        <v>N.A.</v>
      </c>
      <c r="D2740" s="403" t="str">
        <f t="shared" si="2260"/>
        <v>-</v>
      </c>
      <c r="E2740" s="118">
        <f t="shared" si="2260"/>
        <v>0</v>
      </c>
      <c r="F2740" s="404">
        <f t="shared" si="2206"/>
        <v>1.0304429E-2</v>
      </c>
      <c r="G2740" s="404">
        <f t="shared" si="2207"/>
        <v>0</v>
      </c>
      <c r="H2740" s="404">
        <f t="shared" si="2209"/>
        <v>1.0304429E-2</v>
      </c>
      <c r="I2740" s="404">
        <f>'F4.2'!AA381</f>
        <v>0</v>
      </c>
      <c r="J2740" s="404">
        <f>'F4.2'!AZ381</f>
        <v>0</v>
      </c>
      <c r="K2740" s="405"/>
      <c r="L2740" s="405"/>
      <c r="M2740" s="404">
        <f t="shared" si="2204"/>
        <v>0</v>
      </c>
      <c r="N2740" s="404">
        <f t="shared" si="2210"/>
        <v>1.0304429E-2</v>
      </c>
    </row>
    <row r="2741" spans="1:14" hidden="1" outlineLevel="1">
      <c r="A2741" s="68">
        <f t="shared" ref="A2741:E2741" si="2261">A2348</f>
        <v>148</v>
      </c>
      <c r="B2741" s="123" t="str">
        <f t="shared" si="2261"/>
        <v>Project-U#8-Turbine Lub. Oil System With Purifier</v>
      </c>
      <c r="C2741" s="53" t="str">
        <f t="shared" si="2261"/>
        <v>N.A.</v>
      </c>
      <c r="D2741" s="403" t="str">
        <f t="shared" si="2261"/>
        <v>-</v>
      </c>
      <c r="E2741" s="118">
        <f t="shared" si="2261"/>
        <v>0</v>
      </c>
      <c r="F2741" s="404">
        <f t="shared" si="2206"/>
        <v>2.2363740000000002E-3</v>
      </c>
      <c r="G2741" s="404">
        <f t="shared" si="2207"/>
        <v>0</v>
      </c>
      <c r="H2741" s="404">
        <f t="shared" si="2209"/>
        <v>2.2363740000000002E-3</v>
      </c>
      <c r="I2741" s="404">
        <f>'F4.2'!AA382</f>
        <v>0</v>
      </c>
      <c r="J2741" s="404">
        <f>'F4.2'!AZ382</f>
        <v>0</v>
      </c>
      <c r="K2741" s="405"/>
      <c r="L2741" s="405"/>
      <c r="M2741" s="404">
        <f t="shared" si="2204"/>
        <v>0</v>
      </c>
      <c r="N2741" s="404">
        <f t="shared" si="2210"/>
        <v>2.2363740000000002E-3</v>
      </c>
    </row>
    <row r="2742" spans="1:14" hidden="1" outlineLevel="1">
      <c r="A2742" s="68">
        <f t="shared" ref="A2742:E2742" si="2262">A2349</f>
        <v>149</v>
      </c>
      <c r="B2742" s="123" t="str">
        <f t="shared" si="2262"/>
        <v>Project-U#8-Ventillation system-10599</v>
      </c>
      <c r="C2742" s="53" t="str">
        <f t="shared" si="2262"/>
        <v>N.A.</v>
      </c>
      <c r="D2742" s="403" t="str">
        <f t="shared" si="2262"/>
        <v>-</v>
      </c>
      <c r="E2742" s="118">
        <f t="shared" si="2262"/>
        <v>0</v>
      </c>
      <c r="F2742" s="404">
        <f t="shared" si="2206"/>
        <v>1.438855E-3</v>
      </c>
      <c r="G2742" s="404">
        <f t="shared" si="2207"/>
        <v>0</v>
      </c>
      <c r="H2742" s="404">
        <f t="shared" si="2209"/>
        <v>1.438855E-3</v>
      </c>
      <c r="I2742" s="404">
        <f>'F4.2'!AA383</f>
        <v>0</v>
      </c>
      <c r="J2742" s="404">
        <f>'F4.2'!AZ383</f>
        <v>0</v>
      </c>
      <c r="K2742" s="405"/>
      <c r="L2742" s="405"/>
      <c r="M2742" s="404">
        <f t="shared" si="2204"/>
        <v>0</v>
      </c>
      <c r="N2742" s="404">
        <f t="shared" si="2210"/>
        <v>1.438855E-3</v>
      </c>
    </row>
    <row r="2743" spans="1:14" ht="30" hidden="1" outlineLevel="1">
      <c r="A2743" s="68">
        <f t="shared" ref="A2743:E2743" si="2263">A2350</f>
        <v>150</v>
      </c>
      <c r="B2743" s="123" t="str">
        <f t="shared" si="2263"/>
        <v>Asset Recived From Project-U#8-M.SPARE_Ventillation system-10599</v>
      </c>
      <c r="C2743" s="53" t="str">
        <f t="shared" si="2263"/>
        <v>N.A.</v>
      </c>
      <c r="D2743" s="403" t="str">
        <f t="shared" si="2263"/>
        <v>-</v>
      </c>
      <c r="E2743" s="118">
        <f t="shared" si="2263"/>
        <v>0</v>
      </c>
      <c r="F2743" s="404">
        <f t="shared" si="2206"/>
        <v>8.5482000000000006E-5</v>
      </c>
      <c r="G2743" s="404">
        <f t="shared" si="2207"/>
        <v>0</v>
      </c>
      <c r="H2743" s="404">
        <f t="shared" si="2209"/>
        <v>8.5482000000000006E-5</v>
      </c>
      <c r="I2743" s="404">
        <f>'F4.2'!AA384</f>
        <v>0</v>
      </c>
      <c r="J2743" s="404">
        <f>'F4.2'!AZ384</f>
        <v>0</v>
      </c>
      <c r="K2743" s="405"/>
      <c r="L2743" s="405"/>
      <c r="M2743" s="404">
        <f t="shared" si="2204"/>
        <v>0</v>
      </c>
      <c r="N2743" s="404">
        <f t="shared" si="2210"/>
        <v>8.5482000000000006E-5</v>
      </c>
    </row>
    <row r="2744" spans="1:14" hidden="1" outlineLevel="1">
      <c r="A2744" s="68">
        <f t="shared" ref="A2744:E2744" si="2264">A2351</f>
        <v>151</v>
      </c>
      <c r="B2744" s="123" t="str">
        <f t="shared" si="2264"/>
        <v>Asset Recived From Project-U#8-Water Treatment Plant-10509</v>
      </c>
      <c r="C2744" s="53" t="str">
        <f t="shared" si="2264"/>
        <v>N.A.</v>
      </c>
      <c r="D2744" s="403" t="str">
        <f t="shared" si="2264"/>
        <v>-</v>
      </c>
      <c r="E2744" s="118">
        <f t="shared" si="2264"/>
        <v>0</v>
      </c>
      <c r="F2744" s="404">
        <f t="shared" si="2206"/>
        <v>4.2384409999999999E-3</v>
      </c>
      <c r="G2744" s="404">
        <f t="shared" si="2207"/>
        <v>0</v>
      </c>
      <c r="H2744" s="404">
        <f t="shared" si="2209"/>
        <v>4.2384409999999999E-3</v>
      </c>
      <c r="I2744" s="404">
        <f>'F4.2'!AA385</f>
        <v>0</v>
      </c>
      <c r="J2744" s="404">
        <f>'F4.2'!AZ385</f>
        <v>0</v>
      </c>
      <c r="K2744" s="405"/>
      <c r="L2744" s="405"/>
      <c r="M2744" s="404">
        <f t="shared" si="2204"/>
        <v>0</v>
      </c>
      <c r="N2744" s="404">
        <f t="shared" si="2210"/>
        <v>4.2384409999999999E-3</v>
      </c>
    </row>
    <row r="2745" spans="1:14" hidden="1" outlineLevel="1">
      <c r="A2745" s="68">
        <f t="shared" ref="A2745:E2745" si="2265">A2352</f>
        <v>152</v>
      </c>
      <c r="B2745" s="123" t="str">
        <f t="shared" si="2265"/>
        <v>Asset Recived From Project-U#8-WORK SHOP MAD_SPARE-10565</v>
      </c>
      <c r="C2745" s="53" t="str">
        <f t="shared" si="2265"/>
        <v>N.A.</v>
      </c>
      <c r="D2745" s="403" t="str">
        <f t="shared" si="2265"/>
        <v>-</v>
      </c>
      <c r="E2745" s="118">
        <f t="shared" si="2265"/>
        <v>0</v>
      </c>
      <c r="F2745" s="404">
        <f t="shared" si="2206"/>
        <v>3.0444899999999998E-4</v>
      </c>
      <c r="G2745" s="404">
        <f t="shared" si="2207"/>
        <v>0</v>
      </c>
      <c r="H2745" s="404">
        <f t="shared" si="2209"/>
        <v>3.0444899999999998E-4</v>
      </c>
      <c r="I2745" s="404">
        <f>'F4.2'!AA386</f>
        <v>0</v>
      </c>
      <c r="J2745" s="404">
        <f>'F4.2'!AZ386</f>
        <v>0</v>
      </c>
      <c r="K2745" s="405"/>
      <c r="L2745" s="405"/>
      <c r="M2745" s="404">
        <f t="shared" si="2204"/>
        <v>0</v>
      </c>
      <c r="N2745" s="404">
        <f t="shared" si="2210"/>
        <v>3.0444899999999998E-4</v>
      </c>
    </row>
    <row r="2746" spans="1:14" hidden="1" outlineLevel="1">
      <c r="A2746" s="68">
        <f t="shared" ref="A2746:E2746" si="2266">A2353</f>
        <v>153</v>
      </c>
      <c r="B2746" s="123" t="str">
        <f t="shared" si="2266"/>
        <v>Asset Recived From Project-U#8-Workshop-10565</v>
      </c>
      <c r="C2746" s="53" t="str">
        <f t="shared" si="2266"/>
        <v>N.A.</v>
      </c>
      <c r="D2746" s="403" t="str">
        <f t="shared" si="2266"/>
        <v>-</v>
      </c>
      <c r="E2746" s="118">
        <f t="shared" si="2266"/>
        <v>0</v>
      </c>
      <c r="F2746" s="404">
        <f t="shared" si="2206"/>
        <v>1.3285770000000001E-3</v>
      </c>
      <c r="G2746" s="404">
        <f t="shared" si="2207"/>
        <v>0</v>
      </c>
      <c r="H2746" s="404">
        <f t="shared" si="2209"/>
        <v>1.3285770000000001E-3</v>
      </c>
      <c r="I2746" s="404">
        <f>'F4.2'!AA387</f>
        <v>0</v>
      </c>
      <c r="J2746" s="404">
        <f>'F4.2'!AZ387</f>
        <v>0</v>
      </c>
      <c r="K2746" s="405"/>
      <c r="L2746" s="405"/>
      <c r="M2746" s="404">
        <f t="shared" si="2204"/>
        <v>0</v>
      </c>
      <c r="N2746" s="404">
        <f t="shared" si="2210"/>
        <v>1.3285770000000001E-3</v>
      </c>
    </row>
    <row r="2747" spans="1:14" hidden="1" outlineLevel="1">
      <c r="A2747" s="68">
        <f t="shared" ref="A2747:E2747" si="2267">A2354</f>
        <v>154</v>
      </c>
      <c r="B2747" s="123" t="str">
        <f t="shared" si="2267"/>
        <v>Asset Recived From Project-U#8-CMR SYSTEM-10501</v>
      </c>
      <c r="C2747" s="53" t="str">
        <f t="shared" si="2267"/>
        <v>N.A.</v>
      </c>
      <c r="D2747" s="403" t="str">
        <f t="shared" si="2267"/>
        <v>-</v>
      </c>
      <c r="E2747" s="118">
        <f t="shared" si="2267"/>
        <v>0</v>
      </c>
      <c r="F2747" s="404">
        <f t="shared" si="2206"/>
        <v>2.0736180000000002E-3</v>
      </c>
      <c r="G2747" s="404">
        <f t="shared" si="2207"/>
        <v>0</v>
      </c>
      <c r="H2747" s="404">
        <f t="shared" si="2209"/>
        <v>2.0736180000000002E-3</v>
      </c>
      <c r="I2747" s="404">
        <f>'F4.2'!AA388</f>
        <v>0</v>
      </c>
      <c r="J2747" s="404">
        <f>'F4.2'!AZ388</f>
        <v>0</v>
      </c>
      <c r="K2747" s="405"/>
      <c r="L2747" s="405"/>
      <c r="M2747" s="404">
        <f t="shared" si="2204"/>
        <v>0</v>
      </c>
      <c r="N2747" s="404">
        <f t="shared" si="2210"/>
        <v>2.0736180000000002E-3</v>
      </c>
    </row>
    <row r="2748" spans="1:14" hidden="1" outlineLevel="1">
      <c r="A2748" s="68">
        <f t="shared" ref="A2748:E2748" si="2268">A2355</f>
        <v>155</v>
      </c>
      <c r="B2748" s="123" t="str">
        <f t="shared" si="2268"/>
        <v>Asset Recived From Project-U#8-MandatorySpares-WTP-10.509</v>
      </c>
      <c r="C2748" s="53" t="str">
        <f t="shared" si="2268"/>
        <v>N.A.</v>
      </c>
      <c r="D2748" s="403" t="str">
        <f t="shared" si="2268"/>
        <v>-</v>
      </c>
      <c r="E2748" s="118">
        <f t="shared" si="2268"/>
        <v>0</v>
      </c>
      <c r="F2748" s="404">
        <f t="shared" si="2206"/>
        <v>8.1516999999999999E-5</v>
      </c>
      <c r="G2748" s="404">
        <f t="shared" si="2207"/>
        <v>0</v>
      </c>
      <c r="H2748" s="404">
        <f t="shared" si="2209"/>
        <v>8.1516999999999999E-5</v>
      </c>
      <c r="I2748" s="404">
        <f>'F4.2'!AA389</f>
        <v>0</v>
      </c>
      <c r="J2748" s="404">
        <f>'F4.2'!AZ389</f>
        <v>0</v>
      </c>
      <c r="K2748" s="405"/>
      <c r="L2748" s="405"/>
      <c r="M2748" s="404">
        <f t="shared" si="2204"/>
        <v>0</v>
      </c>
      <c r="N2748" s="404">
        <f t="shared" si="2210"/>
        <v>8.1516999999999999E-5</v>
      </c>
    </row>
    <row r="2749" spans="1:14" ht="30" hidden="1" outlineLevel="1">
      <c r="A2749" s="68">
        <f t="shared" ref="A2749:E2749" si="2269">A2356</f>
        <v>156</v>
      </c>
      <c r="B2749" s="123" t="str">
        <f t="shared" si="2269"/>
        <v>Asset Recived From Project-U#8-E.1.07_MandSpar 4 C&amp;I MS 4MeasuringIns E.1.07_M S for C&amp;I_ MS For Measuring Ins</v>
      </c>
      <c r="C2749" s="53" t="str">
        <f t="shared" si="2269"/>
        <v>N.A.</v>
      </c>
      <c r="D2749" s="403" t="str">
        <f t="shared" si="2269"/>
        <v>-</v>
      </c>
      <c r="E2749" s="118">
        <f t="shared" si="2269"/>
        <v>0</v>
      </c>
      <c r="F2749" s="404">
        <f t="shared" si="2206"/>
        <v>7.8696799999999997E-2</v>
      </c>
      <c r="G2749" s="404">
        <f t="shared" si="2207"/>
        <v>0</v>
      </c>
      <c r="H2749" s="404">
        <f t="shared" si="2209"/>
        <v>7.8696799999999997E-2</v>
      </c>
      <c r="I2749" s="404">
        <f>'F4.2'!AA390</f>
        <v>0</v>
      </c>
      <c r="J2749" s="404">
        <f>'F4.2'!AZ390</f>
        <v>0</v>
      </c>
      <c r="K2749" s="405"/>
      <c r="L2749" s="405"/>
      <c r="M2749" s="404">
        <f t="shared" si="2204"/>
        <v>0</v>
      </c>
      <c r="N2749" s="404">
        <f t="shared" si="2210"/>
        <v>7.8696799999999997E-2</v>
      </c>
    </row>
    <row r="2750" spans="1:14" hidden="1" outlineLevel="1">
      <c r="A2750" s="68">
        <f t="shared" ref="A2750:E2750" si="2270">A2357</f>
        <v>157</v>
      </c>
      <c r="B2750" s="123" t="str">
        <f t="shared" si="2270"/>
        <v>Asset Recived From Project-U#8-BOP_ELECTRICAL-10612</v>
      </c>
      <c r="C2750" s="53" t="str">
        <f t="shared" si="2270"/>
        <v>N.A.</v>
      </c>
      <c r="D2750" s="403" t="str">
        <f t="shared" si="2270"/>
        <v>-</v>
      </c>
      <c r="E2750" s="118">
        <f t="shared" si="2270"/>
        <v>0</v>
      </c>
      <c r="F2750" s="404">
        <f t="shared" si="2206"/>
        <v>1.6370498000000001E-2</v>
      </c>
      <c r="G2750" s="404">
        <f t="shared" si="2207"/>
        <v>0</v>
      </c>
      <c r="H2750" s="404">
        <f t="shared" si="2209"/>
        <v>1.6370498000000001E-2</v>
      </c>
      <c r="I2750" s="404">
        <f>'F4.2'!AA391</f>
        <v>0</v>
      </c>
      <c r="J2750" s="404">
        <f>'F4.2'!AZ391</f>
        <v>0</v>
      </c>
      <c r="K2750" s="405"/>
      <c r="L2750" s="405"/>
      <c r="M2750" s="404">
        <f t="shared" si="2204"/>
        <v>0</v>
      </c>
      <c r="N2750" s="404">
        <f t="shared" si="2210"/>
        <v>1.6370498000000001E-2</v>
      </c>
    </row>
    <row r="2751" spans="1:14" hidden="1" outlineLevel="1">
      <c r="A2751" s="68">
        <f t="shared" ref="A2751:E2751" si="2271">A2358</f>
        <v>158</v>
      </c>
      <c r="B2751" s="123" t="str">
        <f t="shared" si="2271"/>
        <v>Asset Recived From Project-U#8-Bus Ducts-10612</v>
      </c>
      <c r="C2751" s="53" t="str">
        <f t="shared" si="2271"/>
        <v>N.A.</v>
      </c>
      <c r="D2751" s="403" t="str">
        <f t="shared" si="2271"/>
        <v>-</v>
      </c>
      <c r="E2751" s="118">
        <f t="shared" si="2271"/>
        <v>0</v>
      </c>
      <c r="F2751" s="404">
        <f t="shared" si="2206"/>
        <v>1.2547599E-2</v>
      </c>
      <c r="G2751" s="404">
        <f t="shared" si="2207"/>
        <v>0</v>
      </c>
      <c r="H2751" s="404">
        <f t="shared" si="2209"/>
        <v>1.2547599E-2</v>
      </c>
      <c r="I2751" s="404">
        <f>'F4.2'!AA392</f>
        <v>0</v>
      </c>
      <c r="J2751" s="404">
        <f>'F4.2'!AZ392</f>
        <v>0</v>
      </c>
      <c r="K2751" s="405"/>
      <c r="L2751" s="405"/>
      <c r="M2751" s="404">
        <f t="shared" si="2204"/>
        <v>0</v>
      </c>
      <c r="N2751" s="404">
        <f t="shared" si="2210"/>
        <v>1.2547599E-2</v>
      </c>
    </row>
    <row r="2752" spans="1:14" hidden="1" outlineLevel="1">
      <c r="A2752" s="68">
        <f t="shared" ref="A2752:E2752" si="2272">A2359</f>
        <v>159</v>
      </c>
      <c r="B2752" s="123" t="str">
        <f t="shared" si="2272"/>
        <v>Asset Recived From Project-U#8-Cable trays &amp; supports-10612</v>
      </c>
      <c r="C2752" s="53" t="str">
        <f t="shared" si="2272"/>
        <v>N.A.</v>
      </c>
      <c r="D2752" s="403" t="str">
        <f t="shared" si="2272"/>
        <v>-</v>
      </c>
      <c r="E2752" s="118">
        <f t="shared" si="2272"/>
        <v>0</v>
      </c>
      <c r="F2752" s="404">
        <f t="shared" si="2206"/>
        <v>3.6008699999999998E-4</v>
      </c>
      <c r="G2752" s="404">
        <f t="shared" si="2207"/>
        <v>0</v>
      </c>
      <c r="H2752" s="404">
        <f t="shared" si="2209"/>
        <v>3.6008699999999998E-4</v>
      </c>
      <c r="I2752" s="404">
        <f>'F4.2'!AA393</f>
        <v>0</v>
      </c>
      <c r="J2752" s="404">
        <f>'F4.2'!AZ393</f>
        <v>0</v>
      </c>
      <c r="K2752" s="405"/>
      <c r="L2752" s="405"/>
      <c r="M2752" s="404">
        <f t="shared" ref="M2752:M2755" si="2273">SUM(J2752:L2752)</f>
        <v>0</v>
      </c>
      <c r="N2752" s="404">
        <f t="shared" si="2210"/>
        <v>3.6008699999999998E-4</v>
      </c>
    </row>
    <row r="2753" spans="1:14" hidden="1" outlineLevel="1">
      <c r="A2753" s="68">
        <f t="shared" ref="A2753:E2753" si="2274">A2360</f>
        <v>160</v>
      </c>
      <c r="B2753" s="123" t="str">
        <f t="shared" si="2274"/>
        <v>Project-U#8-PCR FURNITURE-10810</v>
      </c>
      <c r="C2753" s="53" t="str">
        <f t="shared" si="2274"/>
        <v>N.A.</v>
      </c>
      <c r="D2753" s="403" t="str">
        <f t="shared" si="2274"/>
        <v>-</v>
      </c>
      <c r="E2753" s="118">
        <f t="shared" si="2274"/>
        <v>0</v>
      </c>
      <c r="F2753" s="404">
        <f t="shared" ref="F2753:F2755" si="2275">F2360+I2360</f>
        <v>3.0684199999999999E-4</v>
      </c>
      <c r="G2753" s="404">
        <f t="shared" ref="G2753:G2755" si="2276">G2360+M2360</f>
        <v>0</v>
      </c>
      <c r="H2753" s="404">
        <f t="shared" si="2209"/>
        <v>3.0684199999999999E-4</v>
      </c>
      <c r="I2753" s="404">
        <f>'F4.2'!AA394</f>
        <v>0</v>
      </c>
      <c r="J2753" s="404">
        <f>'F4.2'!AZ394</f>
        <v>0</v>
      </c>
      <c r="K2753" s="405"/>
      <c r="L2753" s="405"/>
      <c r="M2753" s="404">
        <f t="shared" si="2273"/>
        <v>0</v>
      </c>
      <c r="N2753" s="404">
        <f t="shared" si="2210"/>
        <v>3.0684199999999999E-4</v>
      </c>
    </row>
    <row r="2754" spans="1:14" hidden="1" outlineLevel="1">
      <c r="A2754" s="68">
        <f t="shared" ref="A2754:E2754" si="2277">A2361</f>
        <v>161</v>
      </c>
      <c r="B2754" s="123" t="str">
        <f t="shared" si="2277"/>
        <v>Project-U#8 Server Intel QUAD CORE 02No. HP Office Server</v>
      </c>
      <c r="C2754" s="53" t="str">
        <f t="shared" si="2277"/>
        <v>N.A.</v>
      </c>
      <c r="D2754" s="403" t="str">
        <f t="shared" si="2277"/>
        <v>-</v>
      </c>
      <c r="E2754" s="118">
        <f t="shared" si="2277"/>
        <v>0</v>
      </c>
      <c r="F2754" s="404">
        <f t="shared" si="2275"/>
        <v>0.11917999999999999</v>
      </c>
      <c r="G2754" s="404">
        <f t="shared" si="2276"/>
        <v>0.11917999999999999</v>
      </c>
      <c r="H2754" s="404">
        <f t="shared" ref="H2754:H2755" si="2278">F2754-G2754</f>
        <v>0</v>
      </c>
      <c r="I2754" s="404">
        <f>'F4.2'!AA395</f>
        <v>0</v>
      </c>
      <c r="J2754" s="404">
        <f>'F4.2'!AZ395</f>
        <v>0</v>
      </c>
      <c r="K2754" s="405"/>
      <c r="L2754" s="405"/>
      <c r="M2754" s="404">
        <f t="shared" si="2273"/>
        <v>0</v>
      </c>
      <c r="N2754" s="404">
        <f t="shared" ref="N2754:N2755" si="2279">H2754+I2754-M2754</f>
        <v>0</v>
      </c>
    </row>
    <row r="2755" spans="1:14" ht="30.75" hidden="1" outlineLevel="1" thickBot="1">
      <c r="A2755" s="68">
        <f t="shared" ref="A2755:E2755" si="2280">A2362</f>
        <v>162</v>
      </c>
      <c r="B2755" s="123" t="str">
        <f t="shared" si="2280"/>
        <v>Supply Erection testing and commissining of 1000 m3 ETP Civil works</v>
      </c>
      <c r="C2755" s="53" t="str">
        <f t="shared" si="2280"/>
        <v>N.A.</v>
      </c>
      <c r="D2755" s="403" t="str">
        <f t="shared" si="2280"/>
        <v>-</v>
      </c>
      <c r="E2755" s="118">
        <f t="shared" si="2280"/>
        <v>0</v>
      </c>
      <c r="F2755" s="404">
        <f t="shared" si="2275"/>
        <v>0.68323680199999992</v>
      </c>
      <c r="G2755" s="404">
        <f t="shared" si="2276"/>
        <v>0.68323680199999992</v>
      </c>
      <c r="H2755" s="404">
        <f t="shared" si="2278"/>
        <v>0</v>
      </c>
      <c r="I2755" s="404">
        <f>'F4.2'!AA396</f>
        <v>0</v>
      </c>
      <c r="J2755" s="404">
        <f>'F4.2'!AZ396</f>
        <v>0</v>
      </c>
      <c r="K2755" s="405"/>
      <c r="L2755" s="405"/>
      <c r="M2755" s="404">
        <f t="shared" si="2273"/>
        <v>0</v>
      </c>
      <c r="N2755" s="404">
        <f t="shared" si="2279"/>
        <v>0</v>
      </c>
    </row>
    <row r="2756" spans="1:14" ht="15.75" collapsed="1" thickBot="1">
      <c r="A2756" s="139"/>
      <c r="B2756" s="140"/>
      <c r="C2756" s="139"/>
      <c r="D2756" s="47"/>
      <c r="E2756" s="140"/>
      <c r="F2756" s="25">
        <f>SUM(F2369:F2755)</f>
        <v>826.3635451509989</v>
      </c>
      <c r="G2756" s="25">
        <f t="shared" ref="G2756" si="2281">SUM(G2369:G2755)</f>
        <v>832.64262843100005</v>
      </c>
      <c r="H2756" s="25">
        <f t="shared" ref="H2756" si="2282">SUM(H2369:H2755)</f>
        <v>-6.279083280000016</v>
      </c>
      <c r="I2756" s="25">
        <f t="shared" ref="I2756" si="2283">SUM(I2369:I2755)</f>
        <v>11.79</v>
      </c>
      <c r="J2756" s="25">
        <f t="shared" ref="J2756" si="2284">SUM(J2369:J2755)</f>
        <v>11.79</v>
      </c>
      <c r="K2756" s="25">
        <f t="shared" ref="K2756" si="2285">SUM(K2369:K2755)</f>
        <v>0</v>
      </c>
      <c r="L2756" s="25">
        <f t="shared" ref="L2756" si="2286">SUM(L2369:L2755)</f>
        <v>0</v>
      </c>
      <c r="M2756" s="25">
        <f t="shared" ref="M2756" si="2287">SUM(M2369:M2755)</f>
        <v>11.79</v>
      </c>
      <c r="N2756" s="25">
        <f t="shared" ref="N2756" si="2288">SUM(N2369:N2755)</f>
        <v>-6.279083280000016</v>
      </c>
    </row>
    <row r="2758" spans="1:14" s="1" customFormat="1" ht="15.75" thickBot="1">
      <c r="A2758" s="16"/>
      <c r="B2758" s="17" t="s">
        <v>563</v>
      </c>
      <c r="C2758" s="46"/>
      <c r="D2758" s="47"/>
      <c r="E2758" s="46"/>
      <c r="F2758" s="17"/>
      <c r="G2758" s="17"/>
      <c r="H2758" s="17"/>
      <c r="I2758" s="17"/>
      <c r="J2758" s="17"/>
      <c r="K2758" s="17"/>
      <c r="L2758" s="17"/>
      <c r="M2758" s="17"/>
      <c r="N2758" s="17"/>
    </row>
    <row r="2759" spans="1:14" hidden="1" outlineLevel="1">
      <c r="A2759" s="48">
        <f t="shared" ref="A2759:B2759" si="2289">A2366</f>
        <v>0</v>
      </c>
      <c r="B2759" s="24" t="str">
        <f t="shared" si="2289"/>
        <v>Add Cap (As per 296 of 2019)</v>
      </c>
      <c r="C2759" s="49"/>
      <c r="D2759" s="51"/>
      <c r="E2759" s="52"/>
      <c r="F2759" s="404"/>
      <c r="G2759" s="404"/>
      <c r="H2759" s="404"/>
      <c r="I2759" s="404"/>
      <c r="J2759" s="404"/>
      <c r="K2759" s="405"/>
      <c r="L2759" s="405"/>
      <c r="M2759" s="404"/>
      <c r="N2759" s="404"/>
    </row>
    <row r="2760" spans="1:14" s="2" customFormat="1" ht="18.75" hidden="1" outlineLevel="1">
      <c r="A2760" s="224" t="str">
        <f t="shared" ref="A2760:E2760" si="2290">A2367</f>
        <v>A</v>
      </c>
      <c r="B2760" s="64" t="str">
        <f t="shared" si="2290"/>
        <v xml:space="preserve">Initial spares </v>
      </c>
      <c r="C2760" s="185" t="str">
        <f t="shared" si="2290"/>
        <v>Add Cap (As per 296 of 2019)</v>
      </c>
      <c r="D2760" s="183" t="str">
        <f t="shared" si="2290"/>
        <v>-</v>
      </c>
      <c r="E2760" s="55">
        <f t="shared" si="2290"/>
        <v>0</v>
      </c>
      <c r="F2760" s="404"/>
      <c r="G2760" s="404"/>
      <c r="H2760" s="404"/>
      <c r="I2760" s="404"/>
      <c r="J2760" s="404"/>
      <c r="K2760" s="405"/>
      <c r="L2760" s="405"/>
      <c r="M2760" s="404"/>
      <c r="N2760" s="404"/>
    </row>
    <row r="2761" spans="1:14" ht="15.75" hidden="1" outlineLevel="1">
      <c r="A2761" s="205">
        <f t="shared" ref="A2761:E2761" si="2291">A2368</f>
        <v>1</v>
      </c>
      <c r="B2761" s="206" t="str">
        <f t="shared" si="2291"/>
        <v>Boiler and Auxiliaries</v>
      </c>
      <c r="C2761" s="208" t="str">
        <f t="shared" si="2291"/>
        <v>Add Cap (As per 296 of 2019)</v>
      </c>
      <c r="D2761" s="210" t="str">
        <f t="shared" si="2291"/>
        <v>-</v>
      </c>
      <c r="E2761" s="204">
        <f t="shared" si="2291"/>
        <v>7.2</v>
      </c>
      <c r="F2761" s="404"/>
      <c r="G2761" s="404"/>
      <c r="H2761" s="404"/>
      <c r="I2761" s="404"/>
      <c r="J2761" s="404"/>
      <c r="K2761" s="405"/>
      <c r="L2761" s="405"/>
      <c r="M2761" s="404"/>
      <c r="N2761" s="404"/>
    </row>
    <row r="2762" spans="1:14" ht="31.5" hidden="1" outlineLevel="1">
      <c r="A2762" s="53">
        <f t="shared" ref="A2762:E2762" si="2292">A2369</f>
        <v>1</v>
      </c>
      <c r="B2762" s="264" t="str">
        <f t="shared" si="2292"/>
        <v>Procurement of Coal Mill XRP-903 Gear Box Type KMP-280 Spares of Unit # 8 at BM-NPTPS Parli-Vaijnath</v>
      </c>
      <c r="C2762" s="185" t="str">
        <f t="shared" si="2292"/>
        <v>Add Cap (As per 296 of 2019)</v>
      </c>
      <c r="D2762" s="183" t="str">
        <f t="shared" si="2292"/>
        <v>-</v>
      </c>
      <c r="E2762" s="63">
        <f t="shared" si="2292"/>
        <v>0</v>
      </c>
      <c r="F2762" s="404">
        <f t="shared" ref="F2762:F2825" si="2293">F2369+I2369</f>
        <v>1.35</v>
      </c>
      <c r="G2762" s="404">
        <f t="shared" ref="G2762:G2825" si="2294">G2369+M2369</f>
        <v>1.35</v>
      </c>
      <c r="H2762" s="404">
        <f t="shared" ref="H2762:H2825" si="2295">F2762-G2762</f>
        <v>0</v>
      </c>
      <c r="I2762" s="404">
        <f>'F4.2'!AB10</f>
        <v>0</v>
      </c>
      <c r="J2762" s="404">
        <f>'F4.2'!BA10</f>
        <v>0</v>
      </c>
      <c r="K2762" s="405"/>
      <c r="L2762" s="405"/>
      <c r="M2762" s="404">
        <f t="shared" ref="M2762:M2825" si="2296">SUM(J2762:L2762)</f>
        <v>0</v>
      </c>
      <c r="N2762" s="404">
        <f t="shared" ref="N2762:N2825" si="2297">H2762+I2762-M2762</f>
        <v>0</v>
      </c>
    </row>
    <row r="2763" spans="1:14" ht="31.5" hidden="1" outlineLevel="1">
      <c r="A2763" s="53">
        <f t="shared" ref="A2763:E2763" si="2298">A2370</f>
        <v>2</v>
      </c>
      <c r="B2763" s="264" t="str">
        <f t="shared" si="2298"/>
        <v>Supply of Labyrinth Seal Rings with replaceable Inner liners for Coal Mill XRP-903 required for BM Unit-8, NPTPS, Parli-V.</v>
      </c>
      <c r="C2763" s="185" t="str">
        <f t="shared" si="2298"/>
        <v>Add Cap (As per 296 of 2019)</v>
      </c>
      <c r="D2763" s="183" t="str">
        <f t="shared" si="2298"/>
        <v>-</v>
      </c>
      <c r="E2763" s="63">
        <f t="shared" si="2298"/>
        <v>0</v>
      </c>
      <c r="F2763" s="404">
        <f t="shared" si="2293"/>
        <v>0.33134400000000003</v>
      </c>
      <c r="G2763" s="404">
        <f t="shared" si="2294"/>
        <v>0.33134400000000003</v>
      </c>
      <c r="H2763" s="404">
        <f t="shared" si="2295"/>
        <v>0</v>
      </c>
      <c r="I2763" s="404">
        <f>'F4.2'!AB11</f>
        <v>0</v>
      </c>
      <c r="J2763" s="404">
        <f>'F4.2'!BA11</f>
        <v>0</v>
      </c>
      <c r="K2763" s="405"/>
      <c r="L2763" s="405"/>
      <c r="M2763" s="404">
        <f t="shared" si="2296"/>
        <v>0</v>
      </c>
      <c r="N2763" s="404">
        <f t="shared" si="2297"/>
        <v>0</v>
      </c>
    </row>
    <row r="2764" spans="1:14" ht="31.5" hidden="1" outlineLevel="1">
      <c r="A2764" s="53">
        <f t="shared" ref="A2764:E2764" si="2299">A2371</f>
        <v>3</v>
      </c>
      <c r="B2764" s="264" t="str">
        <f t="shared" si="2299"/>
        <v>Supply and Installation of coal mill  liners(weld overlay) of XRP-903 Coal Mill in BM U-8, NPTPS,Parli-V.</v>
      </c>
      <c r="C2764" s="185" t="str">
        <f t="shared" si="2299"/>
        <v>Add Cap (As per 296 of 2019)</v>
      </c>
      <c r="D2764" s="183" t="str">
        <f t="shared" si="2299"/>
        <v>-</v>
      </c>
      <c r="E2764" s="63">
        <f t="shared" si="2299"/>
        <v>0</v>
      </c>
      <c r="F2764" s="404">
        <f t="shared" si="2293"/>
        <v>0.33134400000000003</v>
      </c>
      <c r="G2764" s="404">
        <f t="shared" si="2294"/>
        <v>0.33134400000000003</v>
      </c>
      <c r="H2764" s="404">
        <f t="shared" si="2295"/>
        <v>0</v>
      </c>
      <c r="I2764" s="404">
        <f>'F4.2'!AB12</f>
        <v>0</v>
      </c>
      <c r="J2764" s="404">
        <f>'F4.2'!BA12</f>
        <v>0</v>
      </c>
      <c r="K2764" s="405"/>
      <c r="L2764" s="405"/>
      <c r="M2764" s="404">
        <f t="shared" si="2296"/>
        <v>0</v>
      </c>
      <c r="N2764" s="404">
        <f t="shared" si="2297"/>
        <v>0</v>
      </c>
    </row>
    <row r="2765" spans="1:14" ht="31.5" hidden="1" outlineLevel="1">
      <c r="A2765" s="53">
        <f t="shared" ref="A2765:E2765" si="2300">A2372</f>
        <v>4</v>
      </c>
      <c r="B2765" s="230" t="str">
        <f t="shared" si="2300"/>
        <v>Procurement of Coal Mill XRP-903 Bowl &amp; Bowl Hub of Unit # 8 at BM-NPTPS Parli-Vaijnath</v>
      </c>
      <c r="C2765" s="185" t="str">
        <f t="shared" si="2300"/>
        <v>Add Cap (As per 296 of 2019)</v>
      </c>
      <c r="D2765" s="183" t="str">
        <f t="shared" si="2300"/>
        <v>-</v>
      </c>
      <c r="E2765" s="63">
        <f t="shared" si="2300"/>
        <v>0</v>
      </c>
      <c r="F2765" s="404">
        <f t="shared" si="2293"/>
        <v>0.73326380000000002</v>
      </c>
      <c r="G2765" s="404">
        <f t="shared" si="2294"/>
        <v>0.73326380000000002</v>
      </c>
      <c r="H2765" s="404">
        <f t="shared" si="2295"/>
        <v>0</v>
      </c>
      <c r="I2765" s="404">
        <f>'F4.2'!AB13</f>
        <v>0</v>
      </c>
      <c r="J2765" s="404">
        <f>'F4.2'!BA13</f>
        <v>0</v>
      </c>
      <c r="K2765" s="405"/>
      <c r="L2765" s="405"/>
      <c r="M2765" s="404">
        <f t="shared" si="2296"/>
        <v>0</v>
      </c>
      <c r="N2765" s="404">
        <f t="shared" si="2297"/>
        <v>0</v>
      </c>
    </row>
    <row r="2766" spans="1:14" s="2" customFormat="1" ht="15.75" hidden="1" outlineLevel="1">
      <c r="A2766" s="53">
        <f t="shared" ref="A2766:E2766" si="2301">A2373</f>
        <v>5</v>
      </c>
      <c r="B2766" s="264" t="str">
        <f t="shared" si="2301"/>
        <v>Supply of impeller assembly for ID fan</v>
      </c>
      <c r="C2766" s="185" t="str">
        <f t="shared" si="2301"/>
        <v>Add Cap (As per 296 of 2019)</v>
      </c>
      <c r="D2766" s="183" t="str">
        <f t="shared" si="2301"/>
        <v>-</v>
      </c>
      <c r="E2766" s="66">
        <f t="shared" si="2301"/>
        <v>0</v>
      </c>
      <c r="F2766" s="404">
        <f t="shared" si="2293"/>
        <v>0.52329999999999999</v>
      </c>
      <c r="G2766" s="404">
        <f t="shared" si="2294"/>
        <v>0.52329999999999999</v>
      </c>
      <c r="H2766" s="404">
        <f t="shared" si="2295"/>
        <v>0</v>
      </c>
      <c r="I2766" s="404">
        <f>'F4.2'!AB14</f>
        <v>0</v>
      </c>
      <c r="J2766" s="404">
        <f>'F4.2'!BA14</f>
        <v>0</v>
      </c>
      <c r="K2766" s="405"/>
      <c r="L2766" s="405"/>
      <c r="M2766" s="404">
        <f t="shared" si="2296"/>
        <v>0</v>
      </c>
      <c r="N2766" s="404">
        <f t="shared" si="2297"/>
        <v>0</v>
      </c>
    </row>
    <row r="2767" spans="1:14" ht="31.5" hidden="1" outlineLevel="1">
      <c r="A2767" s="53">
        <f t="shared" ref="A2767:E2767" si="2302">A2374</f>
        <v>6</v>
      </c>
      <c r="B2767" s="230" t="str">
        <f t="shared" si="2302"/>
        <v>Procurement of Primary Air Fan &amp; Forced Draught Fan Drive Coupling on OEM basis required at BM U-8, NPTPS, Parli-V</v>
      </c>
      <c r="C2767" s="185" t="str">
        <f t="shared" si="2302"/>
        <v>Add Cap (As per 296 of 2019)</v>
      </c>
      <c r="D2767" s="183" t="str">
        <f t="shared" si="2302"/>
        <v>-</v>
      </c>
      <c r="E2767" s="66">
        <f t="shared" si="2302"/>
        <v>0</v>
      </c>
      <c r="F2767" s="404">
        <f t="shared" si="2293"/>
        <v>0.19409999999999999</v>
      </c>
      <c r="G2767" s="404">
        <f t="shared" si="2294"/>
        <v>0.19409999999999999</v>
      </c>
      <c r="H2767" s="404">
        <f t="shared" si="2295"/>
        <v>0</v>
      </c>
      <c r="I2767" s="404">
        <f>'F4.2'!AB15</f>
        <v>0</v>
      </c>
      <c r="J2767" s="404">
        <f>'F4.2'!BA15</f>
        <v>0</v>
      </c>
      <c r="K2767" s="405"/>
      <c r="L2767" s="405"/>
      <c r="M2767" s="404">
        <f t="shared" si="2296"/>
        <v>0</v>
      </c>
      <c r="N2767" s="404">
        <f t="shared" si="2297"/>
        <v>0</v>
      </c>
    </row>
    <row r="2768" spans="1:14" ht="47.25" hidden="1" outlineLevel="1">
      <c r="A2768" s="53">
        <f t="shared" ref="A2768:E2768" si="2303">A2375</f>
        <v>7</v>
      </c>
      <c r="B2768" s="230" t="str">
        <f t="shared" si="2303"/>
        <v>Procurement of  Primary Air Fan PAF 17/11.8-2 Hydraulic Adjustment Device on OEM basis required at BM U-8 NPTPS Parli-V</v>
      </c>
      <c r="C2768" s="185" t="str">
        <f t="shared" si="2303"/>
        <v>Add Cap (As per 296 of 2019)</v>
      </c>
      <c r="D2768" s="183" t="str">
        <f t="shared" si="2303"/>
        <v>-</v>
      </c>
      <c r="E2768" s="67">
        <f t="shared" si="2303"/>
        <v>0</v>
      </c>
      <c r="F2768" s="404">
        <f t="shared" si="2293"/>
        <v>0.53521083000000003</v>
      </c>
      <c r="G2768" s="404">
        <f t="shared" si="2294"/>
        <v>0.53521083000000003</v>
      </c>
      <c r="H2768" s="404">
        <f t="shared" si="2295"/>
        <v>0</v>
      </c>
      <c r="I2768" s="404">
        <f>'F4.2'!AB16</f>
        <v>0</v>
      </c>
      <c r="J2768" s="404">
        <f>'F4.2'!BA16</f>
        <v>0</v>
      </c>
      <c r="K2768" s="405"/>
      <c r="L2768" s="405"/>
      <c r="M2768" s="404">
        <f t="shared" si="2296"/>
        <v>0</v>
      </c>
      <c r="N2768" s="404">
        <f t="shared" si="2297"/>
        <v>0</v>
      </c>
    </row>
    <row r="2769" spans="1:14" ht="31.5" hidden="1" outlineLevel="1">
      <c r="A2769" s="53">
        <f t="shared" ref="A2769:E2769" si="2304">A2376</f>
        <v>8</v>
      </c>
      <c r="B2769" s="230" t="str">
        <f t="shared" si="2304"/>
        <v>Proc of spares for fabric expansion joints required at BM U-8, NPTPS, Parli-V.</v>
      </c>
      <c r="C2769" s="185" t="str">
        <f t="shared" si="2304"/>
        <v>Add Cap (As per 296 of 2019)</v>
      </c>
      <c r="D2769" s="183" t="str">
        <f t="shared" si="2304"/>
        <v>-</v>
      </c>
      <c r="E2769" s="66">
        <f t="shared" si="2304"/>
        <v>0</v>
      </c>
      <c r="F2769" s="404">
        <f t="shared" si="2293"/>
        <v>0.56971689999999997</v>
      </c>
      <c r="G2769" s="404">
        <f t="shared" si="2294"/>
        <v>0.56971689999999997</v>
      </c>
      <c r="H2769" s="404">
        <f t="shared" si="2295"/>
        <v>0</v>
      </c>
      <c r="I2769" s="404">
        <f>'F4.2'!AB17</f>
        <v>0</v>
      </c>
      <c r="J2769" s="404">
        <f>'F4.2'!BA17</f>
        <v>0</v>
      </c>
      <c r="K2769" s="405"/>
      <c r="L2769" s="405"/>
      <c r="M2769" s="404">
        <f t="shared" si="2296"/>
        <v>0</v>
      </c>
      <c r="N2769" s="404">
        <f t="shared" si="2297"/>
        <v>0</v>
      </c>
    </row>
    <row r="2770" spans="1:14" ht="31.5" hidden="1" outlineLevel="1">
      <c r="A2770" s="53">
        <f t="shared" ref="A2770:E2770" si="2305">A2377</f>
        <v>9</v>
      </c>
      <c r="B2770" s="230" t="str">
        <f t="shared" si="2305"/>
        <v>Proc of separator body and seperator top spares for coal mill XRP-903 at BM U-8, NPTPS Parli-V.</v>
      </c>
      <c r="C2770" s="185" t="str">
        <f t="shared" si="2305"/>
        <v>Add Cap (As per 296 of 2019)</v>
      </c>
      <c r="D2770" s="183" t="str">
        <f t="shared" si="2305"/>
        <v>-</v>
      </c>
      <c r="E2770" s="66">
        <f t="shared" si="2305"/>
        <v>0</v>
      </c>
      <c r="F2770" s="404">
        <f t="shared" si="2293"/>
        <v>0.42568995599999998</v>
      </c>
      <c r="G2770" s="404">
        <f t="shared" si="2294"/>
        <v>0.42568995599999998</v>
      </c>
      <c r="H2770" s="404">
        <f t="shared" si="2295"/>
        <v>0</v>
      </c>
      <c r="I2770" s="404">
        <f>'F4.2'!AB18</f>
        <v>0</v>
      </c>
      <c r="J2770" s="404">
        <f>'F4.2'!BA18</f>
        <v>0</v>
      </c>
      <c r="K2770" s="405"/>
      <c r="L2770" s="405"/>
      <c r="M2770" s="404">
        <f t="shared" si="2296"/>
        <v>0</v>
      </c>
      <c r="N2770" s="404">
        <f t="shared" si="2297"/>
        <v>0</v>
      </c>
    </row>
    <row r="2771" spans="1:14" ht="31.5" hidden="1" outlineLevel="1">
      <c r="A2771" s="53">
        <f t="shared" ref="A2771:E2771" si="2306">A2378</f>
        <v>10</v>
      </c>
      <c r="B2771" s="230" t="str">
        <f t="shared" si="2306"/>
        <v>Proc of scrapper area &amp; reject system spares for coal mill XRP-903 at BM U-8, NPTPS Parli-V.</v>
      </c>
      <c r="C2771" s="185" t="str">
        <f t="shared" si="2306"/>
        <v>Add Cap (As per 296 of 2019)</v>
      </c>
      <c r="D2771" s="183" t="str">
        <f t="shared" si="2306"/>
        <v>-</v>
      </c>
      <c r="E2771" s="66">
        <f t="shared" si="2306"/>
        <v>0</v>
      </c>
      <c r="F2771" s="404">
        <f t="shared" si="2293"/>
        <v>0.27832896000000001</v>
      </c>
      <c r="G2771" s="404">
        <f t="shared" si="2294"/>
        <v>0.27832896000000001</v>
      </c>
      <c r="H2771" s="404">
        <f t="shared" si="2295"/>
        <v>0</v>
      </c>
      <c r="I2771" s="404">
        <f>'F4.2'!AB19</f>
        <v>0</v>
      </c>
      <c r="J2771" s="404">
        <f>'F4.2'!BA19</f>
        <v>0</v>
      </c>
      <c r="K2771" s="405"/>
      <c r="L2771" s="405"/>
      <c r="M2771" s="404">
        <f t="shared" si="2296"/>
        <v>0</v>
      </c>
      <c r="N2771" s="404">
        <f t="shared" si="2297"/>
        <v>0</v>
      </c>
    </row>
    <row r="2772" spans="1:14" ht="15.75" hidden="1" outlineLevel="1">
      <c r="A2772" s="53">
        <f t="shared" ref="A2772:E2772" si="2307">A2379</f>
        <v>11</v>
      </c>
      <c r="B2772" s="230" t="str">
        <f t="shared" si="2307"/>
        <v>Proc of seal air fan spares at BM-8 NPTPS, Parli-V.</v>
      </c>
      <c r="C2772" s="185" t="str">
        <f t="shared" si="2307"/>
        <v>Add Cap (As per 296 of 2019)</v>
      </c>
      <c r="D2772" s="183" t="str">
        <f t="shared" si="2307"/>
        <v>-</v>
      </c>
      <c r="E2772" s="67">
        <f t="shared" si="2307"/>
        <v>0</v>
      </c>
      <c r="F2772" s="404">
        <f t="shared" si="2293"/>
        <v>0.26431690000000002</v>
      </c>
      <c r="G2772" s="404">
        <f t="shared" si="2294"/>
        <v>0.26431690000000002</v>
      </c>
      <c r="H2772" s="404">
        <f t="shared" si="2295"/>
        <v>0</v>
      </c>
      <c r="I2772" s="404">
        <f>'F4.2'!AB20</f>
        <v>0</v>
      </c>
      <c r="J2772" s="404">
        <f>'F4.2'!BA20</f>
        <v>0</v>
      </c>
      <c r="K2772" s="405"/>
      <c r="L2772" s="405"/>
      <c r="M2772" s="404">
        <f t="shared" si="2296"/>
        <v>0</v>
      </c>
      <c r="N2772" s="404">
        <f t="shared" si="2297"/>
        <v>0</v>
      </c>
    </row>
    <row r="2773" spans="1:14" ht="31.5" hidden="1" outlineLevel="1">
      <c r="A2773" s="53">
        <f t="shared" ref="A2773:E2773" si="2308">A2380</f>
        <v>12</v>
      </c>
      <c r="B2773" s="230" t="str">
        <f t="shared" si="2308"/>
        <v>Procurement of  FD Fan Type FAF 17/9.5-1 Drive Coupling required at BM U-8 NPTPS Parli-V</v>
      </c>
      <c r="C2773" s="185" t="str">
        <f t="shared" si="2308"/>
        <v>Add Cap (As per 296 of 2019)</v>
      </c>
      <c r="D2773" s="183" t="str">
        <f t="shared" si="2308"/>
        <v>-</v>
      </c>
      <c r="E2773" s="66">
        <f t="shared" si="2308"/>
        <v>0</v>
      </c>
      <c r="F2773" s="404">
        <f t="shared" si="2293"/>
        <v>0</v>
      </c>
      <c r="G2773" s="404">
        <f t="shared" si="2294"/>
        <v>0</v>
      </c>
      <c r="H2773" s="404">
        <f t="shared" si="2295"/>
        <v>0</v>
      </c>
      <c r="I2773" s="404">
        <f>'F4.2'!AB21</f>
        <v>0</v>
      </c>
      <c r="J2773" s="404">
        <f>'F4.2'!BA21</f>
        <v>0</v>
      </c>
      <c r="K2773" s="405"/>
      <c r="L2773" s="405"/>
      <c r="M2773" s="404">
        <f t="shared" si="2296"/>
        <v>0</v>
      </c>
      <c r="N2773" s="404">
        <f t="shared" si="2297"/>
        <v>0</v>
      </c>
    </row>
    <row r="2774" spans="1:14" ht="31.5" hidden="1" outlineLevel="1">
      <c r="A2774" s="53">
        <f t="shared" ref="A2774:E2774" si="2309">A2381</f>
        <v>13</v>
      </c>
      <c r="B2774" s="230" t="str">
        <f t="shared" si="2309"/>
        <v>Procurement of complete planatary gear box-KMP -280/300 for coal mill XRP-903 at BM U-8 NPTPS Parli-V</v>
      </c>
      <c r="C2774" s="185" t="str">
        <f t="shared" si="2309"/>
        <v>Add Cap (As per 296 of 2019)</v>
      </c>
      <c r="D2774" s="183" t="str">
        <f t="shared" si="2309"/>
        <v>-</v>
      </c>
      <c r="E2774" s="66">
        <f t="shared" si="2309"/>
        <v>0</v>
      </c>
      <c r="F2774" s="404">
        <f t="shared" si="2293"/>
        <v>0</v>
      </c>
      <c r="G2774" s="404">
        <f t="shared" si="2294"/>
        <v>0</v>
      </c>
      <c r="H2774" s="404">
        <f t="shared" si="2295"/>
        <v>0</v>
      </c>
      <c r="I2774" s="404">
        <f>'F4.2'!AB22</f>
        <v>0</v>
      </c>
      <c r="J2774" s="404">
        <f>'F4.2'!BA22</f>
        <v>0</v>
      </c>
      <c r="K2774" s="405"/>
      <c r="L2774" s="405"/>
      <c r="M2774" s="404">
        <f t="shared" si="2296"/>
        <v>0</v>
      </c>
      <c r="N2774" s="404">
        <f t="shared" si="2297"/>
        <v>0</v>
      </c>
    </row>
    <row r="2775" spans="1:14" s="2" customFormat="1" ht="15.75" hidden="1" outlineLevel="1">
      <c r="A2775" s="205">
        <f t="shared" ref="A2775:E2775" si="2310">A2382</f>
        <v>2</v>
      </c>
      <c r="B2775" s="206" t="str">
        <f t="shared" si="2310"/>
        <v>Turbine and Auxiliaries</v>
      </c>
      <c r="C2775" s="208" t="str">
        <f t="shared" si="2310"/>
        <v>Add Cap (As per 296 of 2019)</v>
      </c>
      <c r="D2775" s="210" t="str">
        <f t="shared" si="2310"/>
        <v>-</v>
      </c>
      <c r="E2775" s="204">
        <f t="shared" si="2310"/>
        <v>4.3</v>
      </c>
      <c r="F2775" s="404">
        <f t="shared" si="2293"/>
        <v>0</v>
      </c>
      <c r="G2775" s="404">
        <f t="shared" si="2294"/>
        <v>0</v>
      </c>
      <c r="H2775" s="404">
        <f t="shared" si="2295"/>
        <v>0</v>
      </c>
      <c r="I2775" s="404">
        <f>'F4.2'!AB23</f>
        <v>0</v>
      </c>
      <c r="J2775" s="404">
        <f>'F4.2'!BA23</f>
        <v>0</v>
      </c>
      <c r="K2775" s="405"/>
      <c r="L2775" s="405"/>
      <c r="M2775" s="404">
        <f t="shared" si="2296"/>
        <v>0</v>
      </c>
      <c r="N2775" s="404">
        <f t="shared" si="2297"/>
        <v>0</v>
      </c>
    </row>
    <row r="2776" spans="1:14" ht="47.25" hidden="1" outlineLevel="1">
      <c r="A2776" s="68">
        <f t="shared" ref="A2776:E2776" si="2311">A2383</f>
        <v>1</v>
      </c>
      <c r="B2776" s="230" t="str">
        <f t="shared" si="2311"/>
        <v>Procurement of spares for Equipment Cooling Water Pumps (Make-FLOWMORE) of model FIG-5824 (SG Side) and FIG-5822 (TG side) at Unit-8 NPTPS Parli-V</v>
      </c>
      <c r="C2776" s="185" t="str">
        <f t="shared" si="2311"/>
        <v>Add Cap (As per 296 of 2019)</v>
      </c>
      <c r="D2776" s="183" t="str">
        <f t="shared" si="2311"/>
        <v>-</v>
      </c>
      <c r="E2776" s="66">
        <f t="shared" si="2311"/>
        <v>0</v>
      </c>
      <c r="F2776" s="404">
        <f t="shared" si="2293"/>
        <v>0.51811829399999998</v>
      </c>
      <c r="G2776" s="404">
        <f t="shared" si="2294"/>
        <v>0.51811829399999998</v>
      </c>
      <c r="H2776" s="404">
        <f t="shared" si="2295"/>
        <v>0</v>
      </c>
      <c r="I2776" s="404">
        <f>'F4.2'!AB24</f>
        <v>0</v>
      </c>
      <c r="J2776" s="404">
        <f>'F4.2'!BA24</f>
        <v>0</v>
      </c>
      <c r="K2776" s="405"/>
      <c r="L2776" s="405"/>
      <c r="M2776" s="404">
        <f t="shared" si="2296"/>
        <v>0</v>
      </c>
      <c r="N2776" s="404">
        <f t="shared" si="2297"/>
        <v>0</v>
      </c>
    </row>
    <row r="2777" spans="1:14" ht="31.5" hidden="1" outlineLevel="1">
      <c r="A2777" s="68">
        <f t="shared" ref="A2777:E2777" si="2312">A2384</f>
        <v>2</v>
      </c>
      <c r="B2777" s="230" t="str">
        <f t="shared" si="2312"/>
        <v>Supply of spars for recovery &amp; FF Pumps along with work  at U#8</v>
      </c>
      <c r="C2777" s="185" t="str">
        <f t="shared" si="2312"/>
        <v>Add Cap (As per 296 of 2019)</v>
      </c>
      <c r="D2777" s="183" t="str">
        <f t="shared" si="2312"/>
        <v>-</v>
      </c>
      <c r="E2777" s="67">
        <f t="shared" si="2312"/>
        <v>0</v>
      </c>
      <c r="F2777" s="404">
        <f t="shared" si="2293"/>
        <v>0.37712800000000002</v>
      </c>
      <c r="G2777" s="404">
        <f t="shared" si="2294"/>
        <v>0.37712800000000002</v>
      </c>
      <c r="H2777" s="404">
        <f t="shared" si="2295"/>
        <v>0</v>
      </c>
      <c r="I2777" s="404">
        <f>'F4.2'!AB25</f>
        <v>0</v>
      </c>
      <c r="J2777" s="404">
        <f>'F4.2'!BA25</f>
        <v>0</v>
      </c>
      <c r="K2777" s="405"/>
      <c r="L2777" s="405"/>
      <c r="M2777" s="404">
        <f t="shared" si="2296"/>
        <v>0</v>
      </c>
      <c r="N2777" s="404">
        <f t="shared" si="2297"/>
        <v>0</v>
      </c>
    </row>
    <row r="2778" spans="1:14" ht="15.75" hidden="1" outlineLevel="1">
      <c r="A2778" s="68">
        <f t="shared" ref="A2778:E2778" si="2313">A2385</f>
        <v>3</v>
      </c>
      <c r="B2778" s="230" t="str">
        <f t="shared" si="2313"/>
        <v>Supply of seal oil vacuum pump  in unit 08</v>
      </c>
      <c r="C2778" s="185" t="str">
        <f t="shared" si="2313"/>
        <v>Add Cap (As per 296 of 2019)</v>
      </c>
      <c r="D2778" s="183" t="str">
        <f t="shared" si="2313"/>
        <v>-</v>
      </c>
      <c r="E2778" s="66">
        <f t="shared" si="2313"/>
        <v>0</v>
      </c>
      <c r="F2778" s="404">
        <f t="shared" si="2293"/>
        <v>0.27501740000000002</v>
      </c>
      <c r="G2778" s="404">
        <f t="shared" si="2294"/>
        <v>0.27501740000000002</v>
      </c>
      <c r="H2778" s="404">
        <f t="shared" si="2295"/>
        <v>0</v>
      </c>
      <c r="I2778" s="404">
        <f>'F4.2'!AB26</f>
        <v>0</v>
      </c>
      <c r="J2778" s="404">
        <f>'F4.2'!BA26</f>
        <v>0</v>
      </c>
      <c r="K2778" s="405"/>
      <c r="L2778" s="405"/>
      <c r="M2778" s="404">
        <f t="shared" si="2296"/>
        <v>0</v>
      </c>
      <c r="N2778" s="404">
        <f t="shared" si="2297"/>
        <v>0</v>
      </c>
    </row>
    <row r="2779" spans="1:14" s="2" customFormat="1" ht="47.25" hidden="1" outlineLevel="1">
      <c r="A2779" s="68">
        <f t="shared" ref="A2779:E2779" si="2314">A2386</f>
        <v>4</v>
      </c>
      <c r="B2779" s="230" t="str">
        <f t="shared" si="2314"/>
        <v>Procurement of AC pressure pipes (235MM OD, 200MM ID, 4.5M Length) for NDCT hot spray water distribution system in Unit-8 NPTPS Parli-Vaijnath</v>
      </c>
      <c r="C2779" s="185" t="str">
        <f t="shared" si="2314"/>
        <v>Add Cap (As per 296 of 2019)</v>
      </c>
      <c r="D2779" s="183" t="str">
        <f t="shared" si="2314"/>
        <v>-</v>
      </c>
      <c r="E2779" s="66">
        <f t="shared" si="2314"/>
        <v>0</v>
      </c>
      <c r="F2779" s="404">
        <f t="shared" si="2293"/>
        <v>0.42522480000000001</v>
      </c>
      <c r="G2779" s="404">
        <f t="shared" si="2294"/>
        <v>0.42522480000000001</v>
      </c>
      <c r="H2779" s="404">
        <f t="shared" si="2295"/>
        <v>0</v>
      </c>
      <c r="I2779" s="404">
        <f>'F4.2'!AB27</f>
        <v>0</v>
      </c>
      <c r="J2779" s="404">
        <f>'F4.2'!BA27</f>
        <v>0</v>
      </c>
      <c r="K2779" s="405"/>
      <c r="L2779" s="405"/>
      <c r="M2779" s="404">
        <f t="shared" si="2296"/>
        <v>0</v>
      </c>
      <c r="N2779" s="404">
        <f t="shared" si="2297"/>
        <v>0</v>
      </c>
    </row>
    <row r="2780" spans="1:14" ht="31.5" hidden="1" outlineLevel="1">
      <c r="A2780" s="68">
        <f t="shared" ref="A2780:E2780" si="2315">A2387</f>
        <v>5</v>
      </c>
      <c r="B2780" s="230" t="str">
        <f t="shared" si="2315"/>
        <v>Supply of M/s Summits make Instrument Air Dryer &amp; spares at U # 8 TM, Parli-V</v>
      </c>
      <c r="C2780" s="185" t="str">
        <f t="shared" si="2315"/>
        <v>Add Cap (As per 296 of 2019)</v>
      </c>
      <c r="D2780" s="183" t="str">
        <f t="shared" si="2315"/>
        <v>-</v>
      </c>
      <c r="E2780" s="66">
        <f t="shared" si="2315"/>
        <v>0</v>
      </c>
      <c r="F2780" s="404">
        <f t="shared" si="2293"/>
        <v>0.54787163999999999</v>
      </c>
      <c r="G2780" s="404">
        <f t="shared" si="2294"/>
        <v>0.54787163999999999</v>
      </c>
      <c r="H2780" s="404">
        <f t="shared" si="2295"/>
        <v>0</v>
      </c>
      <c r="I2780" s="404">
        <f>'F4.2'!AB28</f>
        <v>0</v>
      </c>
      <c r="J2780" s="404">
        <f>'F4.2'!BA28</f>
        <v>0</v>
      </c>
      <c r="K2780" s="405"/>
      <c r="L2780" s="405"/>
      <c r="M2780" s="404">
        <f t="shared" si="2296"/>
        <v>0</v>
      </c>
      <c r="N2780" s="404">
        <f t="shared" si="2297"/>
        <v>0</v>
      </c>
    </row>
    <row r="2781" spans="1:14" ht="15.75" hidden="1" outlineLevel="1">
      <c r="A2781" s="68">
        <f t="shared" ref="A2781:E2781" si="2316">A2388</f>
        <v>6</v>
      </c>
      <c r="B2781" s="230" t="str">
        <f t="shared" si="2316"/>
        <v>Supply of PVC fills for NDCTs at U # 8 TM, Parli-V</v>
      </c>
      <c r="C2781" s="185" t="str">
        <f t="shared" si="2316"/>
        <v>Add Cap (As per 296 of 2019)</v>
      </c>
      <c r="D2781" s="183" t="str">
        <f t="shared" si="2316"/>
        <v>-</v>
      </c>
      <c r="E2781" s="66">
        <f t="shared" si="2316"/>
        <v>0</v>
      </c>
      <c r="F2781" s="404">
        <f t="shared" si="2293"/>
        <v>0.58244799999999997</v>
      </c>
      <c r="G2781" s="404">
        <f t="shared" si="2294"/>
        <v>0.58244799999999997</v>
      </c>
      <c r="H2781" s="404">
        <f t="shared" si="2295"/>
        <v>0</v>
      </c>
      <c r="I2781" s="404">
        <f>'F4.2'!AB29</f>
        <v>0</v>
      </c>
      <c r="J2781" s="404">
        <f>'F4.2'!BA29</f>
        <v>0</v>
      </c>
      <c r="K2781" s="405"/>
      <c r="L2781" s="405"/>
      <c r="M2781" s="404">
        <f t="shared" si="2296"/>
        <v>0</v>
      </c>
      <c r="N2781" s="404">
        <f t="shared" si="2297"/>
        <v>0</v>
      </c>
    </row>
    <row r="2782" spans="1:14" ht="31.5" hidden="1" outlineLevel="1">
      <c r="A2782" s="68">
        <f t="shared" ref="A2782:E2782" si="2317">A2389</f>
        <v>7</v>
      </c>
      <c r="B2782" s="230" t="str">
        <f t="shared" si="2317"/>
        <v>Procurement of NB 600MM Gate valves for ACW self cleaning strainers in U#8 TM NPTPS Parli-V</v>
      </c>
      <c r="C2782" s="185" t="str">
        <f t="shared" si="2317"/>
        <v>Add Cap (As per 296 of 2019)</v>
      </c>
      <c r="D2782" s="183" t="str">
        <f t="shared" si="2317"/>
        <v>-</v>
      </c>
      <c r="E2782" s="66">
        <f t="shared" si="2317"/>
        <v>0</v>
      </c>
      <c r="F2782" s="404">
        <f t="shared" si="2293"/>
        <v>0.42338399999999998</v>
      </c>
      <c r="G2782" s="404">
        <f t="shared" si="2294"/>
        <v>0.42338399999999998</v>
      </c>
      <c r="H2782" s="404">
        <f t="shared" si="2295"/>
        <v>0</v>
      </c>
      <c r="I2782" s="404">
        <f>'F4.2'!AB30</f>
        <v>0</v>
      </c>
      <c r="J2782" s="404">
        <f>'F4.2'!BA30</f>
        <v>0</v>
      </c>
      <c r="K2782" s="405"/>
      <c r="L2782" s="405"/>
      <c r="M2782" s="404">
        <f t="shared" si="2296"/>
        <v>0</v>
      </c>
      <c r="N2782" s="404">
        <f t="shared" si="2297"/>
        <v>0</v>
      </c>
    </row>
    <row r="2783" spans="1:14" ht="31.5" hidden="1" outlineLevel="1">
      <c r="A2783" s="68">
        <f t="shared" ref="A2783:E2783" si="2318">A2390</f>
        <v>8</v>
      </c>
      <c r="B2783" s="230" t="str">
        <f t="shared" si="2318"/>
        <v>Procurement of Mechanical seals ( Make Leak-Proof) for various pumps in TM Unit-8 NPTPS Parli.</v>
      </c>
      <c r="C2783" s="185" t="str">
        <f t="shared" si="2318"/>
        <v>Add Cap (As per 296 of 2019)</v>
      </c>
      <c r="D2783" s="183" t="str">
        <f t="shared" si="2318"/>
        <v>-</v>
      </c>
      <c r="E2783" s="67">
        <f t="shared" si="2318"/>
        <v>0</v>
      </c>
      <c r="F2783" s="404">
        <f t="shared" si="2293"/>
        <v>0.49233139999999997</v>
      </c>
      <c r="G2783" s="404">
        <f t="shared" si="2294"/>
        <v>0.49233139999999997</v>
      </c>
      <c r="H2783" s="404">
        <f t="shared" si="2295"/>
        <v>0</v>
      </c>
      <c r="I2783" s="404">
        <f>'F4.2'!AB31</f>
        <v>0</v>
      </c>
      <c r="J2783" s="404">
        <f>'F4.2'!BA31</f>
        <v>0</v>
      </c>
      <c r="K2783" s="405"/>
      <c r="L2783" s="405"/>
      <c r="M2783" s="404">
        <f t="shared" si="2296"/>
        <v>0</v>
      </c>
      <c r="N2783" s="404">
        <f t="shared" si="2297"/>
        <v>0</v>
      </c>
    </row>
    <row r="2784" spans="1:14" s="2" customFormat="1" ht="15.75" hidden="1" outlineLevel="1">
      <c r="A2784" s="68">
        <f t="shared" ref="A2784:E2784" si="2319">A2391</f>
        <v>9</v>
      </c>
      <c r="B2784" s="230" t="str">
        <f t="shared" si="2319"/>
        <v>Supply of SS 304 pipes &amp; others at U # 8 TM, Parli-V.</v>
      </c>
      <c r="C2784" s="185" t="str">
        <f t="shared" si="2319"/>
        <v>Add Cap (As per 296 of 2019)</v>
      </c>
      <c r="D2784" s="183" t="str">
        <f t="shared" si="2319"/>
        <v>-</v>
      </c>
      <c r="E2784" s="69">
        <f t="shared" si="2319"/>
        <v>0</v>
      </c>
      <c r="F2784" s="404">
        <f t="shared" si="2293"/>
        <v>0.52905441600000003</v>
      </c>
      <c r="G2784" s="404">
        <f t="shared" si="2294"/>
        <v>0.52905441600000003</v>
      </c>
      <c r="H2784" s="404">
        <f t="shared" si="2295"/>
        <v>0</v>
      </c>
      <c r="I2784" s="404">
        <f>'F4.2'!AB32</f>
        <v>0</v>
      </c>
      <c r="J2784" s="404">
        <f>'F4.2'!BA32</f>
        <v>0</v>
      </c>
      <c r="K2784" s="405"/>
      <c r="L2784" s="405"/>
      <c r="M2784" s="404">
        <f t="shared" si="2296"/>
        <v>0</v>
      </c>
      <c r="N2784" s="404">
        <f t="shared" si="2297"/>
        <v>0</v>
      </c>
    </row>
    <row r="2785" spans="1:14" ht="15.75" hidden="1" outlineLevel="1">
      <c r="A2785" s="205">
        <f t="shared" ref="A2785:E2785" si="2320">A2392</f>
        <v>3</v>
      </c>
      <c r="B2785" s="206" t="str">
        <f t="shared" si="2320"/>
        <v xml:space="preserve">Electrical and Instrumentation </v>
      </c>
      <c r="C2785" s="208" t="str">
        <f t="shared" si="2320"/>
        <v>Add Cap (As per 296 of 2019)</v>
      </c>
      <c r="D2785" s="210" t="str">
        <f t="shared" si="2320"/>
        <v>-</v>
      </c>
      <c r="E2785" s="204">
        <f t="shared" si="2320"/>
        <v>6.1</v>
      </c>
      <c r="F2785" s="404">
        <f t="shared" si="2293"/>
        <v>0</v>
      </c>
      <c r="G2785" s="404">
        <f t="shared" si="2294"/>
        <v>0</v>
      </c>
      <c r="H2785" s="404">
        <f t="shared" si="2295"/>
        <v>0</v>
      </c>
      <c r="I2785" s="404">
        <f>'F4.2'!AB33</f>
        <v>0</v>
      </c>
      <c r="J2785" s="404">
        <f>'F4.2'!BA33</f>
        <v>0</v>
      </c>
      <c r="K2785" s="405"/>
      <c r="L2785" s="405"/>
      <c r="M2785" s="404">
        <f t="shared" si="2296"/>
        <v>0</v>
      </c>
      <c r="N2785" s="404">
        <f t="shared" si="2297"/>
        <v>0</v>
      </c>
    </row>
    <row r="2786" spans="1:14" ht="30" hidden="1" outlineLevel="1">
      <c r="A2786" s="68">
        <f t="shared" ref="A2786:E2786" si="2321">A2393</f>
        <v>1</v>
      </c>
      <c r="B2786" s="231" t="str">
        <f t="shared" si="2321"/>
        <v>Supply of Instrumentation Spares of LP Bypass System at Unit-8.</v>
      </c>
      <c r="C2786" s="185" t="str">
        <f t="shared" si="2321"/>
        <v>Add Cap (As per 296 of 2019)</v>
      </c>
      <c r="D2786" s="183" t="str">
        <f t="shared" si="2321"/>
        <v>-</v>
      </c>
      <c r="E2786" s="69">
        <f t="shared" si="2321"/>
        <v>0</v>
      </c>
      <c r="F2786" s="404">
        <f t="shared" si="2293"/>
        <v>1.9614571240000001</v>
      </c>
      <c r="G2786" s="404">
        <f t="shared" si="2294"/>
        <v>1.9614571240000001</v>
      </c>
      <c r="H2786" s="404">
        <f t="shared" si="2295"/>
        <v>0</v>
      </c>
      <c r="I2786" s="404">
        <f>'F4.2'!AB34</f>
        <v>0</v>
      </c>
      <c r="J2786" s="404">
        <f>'F4.2'!BA34</f>
        <v>0</v>
      </c>
      <c r="K2786" s="405"/>
      <c r="L2786" s="405"/>
      <c r="M2786" s="404">
        <f t="shared" si="2296"/>
        <v>0</v>
      </c>
      <c r="N2786" s="404">
        <f t="shared" si="2297"/>
        <v>0</v>
      </c>
    </row>
    <row r="2787" spans="1:14" ht="31.5" hidden="1" outlineLevel="1">
      <c r="A2787" s="68">
        <f t="shared" ref="A2787:E2787" si="2322">A2394</f>
        <v>2</v>
      </c>
      <c r="B2787" s="232" t="str">
        <f t="shared" si="2322"/>
        <v>Procurement of Schneider MICOM Numerical Relays for GRP and STPR swithcgear at NPTPS Unit-8 Testing</v>
      </c>
      <c r="C2787" s="185" t="str">
        <f t="shared" si="2322"/>
        <v>Add Cap (As per 296 of 2019)</v>
      </c>
      <c r="D2787" s="183" t="str">
        <f t="shared" si="2322"/>
        <v>-</v>
      </c>
      <c r="E2787" s="69">
        <f t="shared" si="2322"/>
        <v>0</v>
      </c>
      <c r="F2787" s="404">
        <f t="shared" si="2293"/>
        <v>0.47613</v>
      </c>
      <c r="G2787" s="404">
        <f t="shared" si="2294"/>
        <v>0.47613</v>
      </c>
      <c r="H2787" s="404">
        <f t="shared" si="2295"/>
        <v>0</v>
      </c>
      <c r="I2787" s="404">
        <f>'F4.2'!AB35</f>
        <v>0</v>
      </c>
      <c r="J2787" s="404">
        <f>'F4.2'!BA35</f>
        <v>0</v>
      </c>
      <c r="K2787" s="405"/>
      <c r="L2787" s="405"/>
      <c r="M2787" s="404">
        <f t="shared" si="2296"/>
        <v>0</v>
      </c>
      <c r="N2787" s="404">
        <f t="shared" si="2297"/>
        <v>0</v>
      </c>
    </row>
    <row r="2788" spans="1:14" ht="31.5" hidden="1" outlineLevel="1">
      <c r="A2788" s="114">
        <f t="shared" ref="A2788:E2788" si="2323">A2395</f>
        <v>3</v>
      </c>
      <c r="B2788" s="232" t="str">
        <f t="shared" si="2323"/>
        <v xml:space="preserve">Procurement of 220V DC Chloride make (formally caldyne) make battery chargers Spre of Unit 8 NPTPS Parli-V                           </v>
      </c>
      <c r="C2788" s="185" t="str">
        <f t="shared" si="2323"/>
        <v>Add Cap (As per 296 of 2019)</v>
      </c>
      <c r="D2788" s="183" t="str">
        <f t="shared" si="2323"/>
        <v>-</v>
      </c>
      <c r="E2788" s="67">
        <f t="shared" si="2323"/>
        <v>0</v>
      </c>
      <c r="F2788" s="404">
        <f t="shared" si="2293"/>
        <v>0.23365298000000001</v>
      </c>
      <c r="G2788" s="404">
        <f t="shared" si="2294"/>
        <v>0.23365298000000001</v>
      </c>
      <c r="H2788" s="404">
        <f t="shared" si="2295"/>
        <v>0</v>
      </c>
      <c r="I2788" s="404">
        <f>'F4.2'!AB36</f>
        <v>0</v>
      </c>
      <c r="J2788" s="404">
        <f>'F4.2'!BA36</f>
        <v>0</v>
      </c>
      <c r="K2788" s="405"/>
      <c r="L2788" s="405"/>
      <c r="M2788" s="404">
        <f t="shared" si="2296"/>
        <v>0</v>
      </c>
      <c r="N2788" s="404">
        <f t="shared" si="2297"/>
        <v>0</v>
      </c>
    </row>
    <row r="2789" spans="1:14" ht="31.5" hidden="1" outlineLevel="1">
      <c r="A2789" s="114">
        <f t="shared" ref="A2789:E2789" si="2324">A2396</f>
        <v>4</v>
      </c>
      <c r="B2789" s="232" t="str">
        <f t="shared" si="2324"/>
        <v>Procurement of 24V DC Chhabi make make battery chargers Spare of Unit 8 NPTPS Parli-V</v>
      </c>
      <c r="C2789" s="185" t="str">
        <f t="shared" si="2324"/>
        <v>Add Cap (As per 296 of 2019)</v>
      </c>
      <c r="D2789" s="183" t="str">
        <f t="shared" si="2324"/>
        <v>-</v>
      </c>
      <c r="E2789" s="66">
        <f t="shared" si="2324"/>
        <v>0</v>
      </c>
      <c r="F2789" s="404">
        <f t="shared" si="2293"/>
        <v>0.22464893999999999</v>
      </c>
      <c r="G2789" s="404">
        <f t="shared" si="2294"/>
        <v>0.22464893999999999</v>
      </c>
      <c r="H2789" s="404">
        <f t="shared" si="2295"/>
        <v>0</v>
      </c>
      <c r="I2789" s="404">
        <f>'F4.2'!AB37</f>
        <v>0</v>
      </c>
      <c r="J2789" s="404">
        <f>'F4.2'!BA37</f>
        <v>0</v>
      </c>
      <c r="K2789" s="405"/>
      <c r="L2789" s="405"/>
      <c r="M2789" s="404">
        <f t="shared" si="2296"/>
        <v>0</v>
      </c>
      <c r="N2789" s="404">
        <f t="shared" si="2297"/>
        <v>0</v>
      </c>
    </row>
    <row r="2790" spans="1:14" s="2" customFormat="1" ht="31.5" hidden="1" outlineLevel="1">
      <c r="A2790" s="68">
        <f t="shared" ref="A2790:E2790" si="2325">A2397</f>
        <v>5</v>
      </c>
      <c r="B2790" s="232" t="str">
        <f t="shared" si="2325"/>
        <v xml:space="preserve"> Procurement of Spare for Hitachi Hi-Rel make UPS systems installed at Unit-8 NPTPS Parli Vaijnath.</v>
      </c>
      <c r="C2790" s="185" t="str">
        <f t="shared" si="2325"/>
        <v>Add Cap (As per 296 of 2019)</v>
      </c>
      <c r="D2790" s="183" t="str">
        <f t="shared" si="2325"/>
        <v>-</v>
      </c>
      <c r="E2790" s="66">
        <f t="shared" si="2325"/>
        <v>0</v>
      </c>
      <c r="F2790" s="404">
        <f t="shared" si="2293"/>
        <v>0.19186271399999999</v>
      </c>
      <c r="G2790" s="404">
        <f t="shared" si="2294"/>
        <v>0.19186271399999999</v>
      </c>
      <c r="H2790" s="404">
        <f t="shared" si="2295"/>
        <v>0</v>
      </c>
      <c r="I2790" s="404">
        <f>'F4.2'!AB38</f>
        <v>0</v>
      </c>
      <c r="J2790" s="404">
        <f>'F4.2'!BA38</f>
        <v>0</v>
      </c>
      <c r="K2790" s="405"/>
      <c r="L2790" s="405"/>
      <c r="M2790" s="404">
        <f t="shared" si="2296"/>
        <v>0</v>
      </c>
      <c r="N2790" s="404">
        <f t="shared" si="2297"/>
        <v>0</v>
      </c>
    </row>
    <row r="2791" spans="1:14" ht="63" hidden="1" outlineLevel="1">
      <c r="A2791" s="114">
        <f t="shared" ref="A2791:E2791" si="2326">A2398</f>
        <v>6</v>
      </c>
      <c r="B2791" s="232" t="str">
        <f t="shared" si="2326"/>
        <v>Procurement of various test kit for testing U#8 such as energy meter calibration kit, DC earth faulth locator kit, promary current injection kit, breaker time measurement kit, numeric relay test kit and other testing instruments.</v>
      </c>
      <c r="C2791" s="185" t="str">
        <f t="shared" si="2326"/>
        <v>Add Cap (As per 296 of 2019)</v>
      </c>
      <c r="D2791" s="183" t="str">
        <f t="shared" si="2326"/>
        <v>-</v>
      </c>
      <c r="E2791" s="67">
        <f t="shared" si="2326"/>
        <v>0</v>
      </c>
      <c r="F2791" s="404">
        <f t="shared" si="2293"/>
        <v>0.6734502</v>
      </c>
      <c r="G2791" s="404">
        <f t="shared" si="2294"/>
        <v>0.6734502</v>
      </c>
      <c r="H2791" s="404">
        <f t="shared" si="2295"/>
        <v>0</v>
      </c>
      <c r="I2791" s="404">
        <f>'F4.2'!AB39</f>
        <v>0</v>
      </c>
      <c r="J2791" s="404">
        <f>'F4.2'!BA39</f>
        <v>0</v>
      </c>
      <c r="K2791" s="405"/>
      <c r="L2791" s="405"/>
      <c r="M2791" s="404">
        <f t="shared" si="2296"/>
        <v>0</v>
      </c>
      <c r="N2791" s="404">
        <f t="shared" si="2297"/>
        <v>0</v>
      </c>
    </row>
    <row r="2792" spans="1:14" ht="47.25" hidden="1" outlineLevel="1">
      <c r="A2792" s="68">
        <f t="shared" ref="A2792:E2792" si="2327">A2399</f>
        <v>7</v>
      </c>
      <c r="B2792" s="232" t="str">
        <f t="shared" si="2327"/>
        <v>Procurement of   Energymeter Caliberation Software Module and hardware for upgrading Numeric Relay Test kit at Unit -8 Testing.</v>
      </c>
      <c r="C2792" s="185" t="str">
        <f t="shared" si="2327"/>
        <v>Add Cap (As per 296 of 2019)</v>
      </c>
      <c r="D2792" s="183" t="str">
        <f t="shared" si="2327"/>
        <v>-</v>
      </c>
      <c r="E2792" s="115">
        <f t="shared" si="2327"/>
        <v>0</v>
      </c>
      <c r="F2792" s="404">
        <f t="shared" si="2293"/>
        <v>0.118629766</v>
      </c>
      <c r="G2792" s="404">
        <f t="shared" si="2294"/>
        <v>0.118629766</v>
      </c>
      <c r="H2792" s="404">
        <f t="shared" si="2295"/>
        <v>0</v>
      </c>
      <c r="I2792" s="404">
        <f>'F4.2'!AB40</f>
        <v>0</v>
      </c>
      <c r="J2792" s="404">
        <f>'F4.2'!BA40</f>
        <v>0</v>
      </c>
      <c r="K2792" s="405"/>
      <c r="L2792" s="405"/>
      <c r="M2792" s="404">
        <f t="shared" si="2296"/>
        <v>0</v>
      </c>
      <c r="N2792" s="404">
        <f t="shared" si="2297"/>
        <v>0</v>
      </c>
    </row>
    <row r="2793" spans="1:14" ht="15.75" hidden="1" outlineLevel="1">
      <c r="A2793" s="114">
        <f t="shared" ref="A2793:E2793" si="2328">A2400</f>
        <v>8</v>
      </c>
      <c r="B2793" s="233" t="str">
        <f t="shared" si="2328"/>
        <v>Procurement of H T Motors.</v>
      </c>
      <c r="C2793" s="185" t="str">
        <f t="shared" si="2328"/>
        <v>Add Cap (As per 296 of 2019)</v>
      </c>
      <c r="D2793" s="183" t="str">
        <f t="shared" si="2328"/>
        <v>-</v>
      </c>
      <c r="E2793" s="67">
        <f t="shared" si="2328"/>
        <v>0</v>
      </c>
      <c r="F2793" s="404">
        <f t="shared" si="2293"/>
        <v>0</v>
      </c>
      <c r="G2793" s="404">
        <f t="shared" si="2294"/>
        <v>0</v>
      </c>
      <c r="H2793" s="404">
        <f t="shared" si="2295"/>
        <v>0</v>
      </c>
      <c r="I2793" s="404">
        <f>'F4.2'!AB41</f>
        <v>0</v>
      </c>
      <c r="J2793" s="404">
        <f>'F4.2'!BA41</f>
        <v>0</v>
      </c>
      <c r="K2793" s="405"/>
      <c r="L2793" s="405"/>
      <c r="M2793" s="404">
        <f t="shared" si="2296"/>
        <v>0</v>
      </c>
      <c r="N2793" s="404">
        <f t="shared" si="2297"/>
        <v>0</v>
      </c>
    </row>
    <row r="2794" spans="1:14" ht="15.75" hidden="1" outlineLevel="1">
      <c r="A2794" s="68">
        <f t="shared" ref="A2794:E2794" si="2329">A2401</f>
        <v>9</v>
      </c>
      <c r="B2794" s="233" t="str">
        <f t="shared" si="2329"/>
        <v>Procurement of critical L T Motors</v>
      </c>
      <c r="C2794" s="185" t="str">
        <f t="shared" si="2329"/>
        <v>Add Cap (As per 296 of 2019)</v>
      </c>
      <c r="D2794" s="183" t="str">
        <f t="shared" si="2329"/>
        <v>-</v>
      </c>
      <c r="E2794" s="116">
        <f t="shared" si="2329"/>
        <v>0</v>
      </c>
      <c r="F2794" s="404">
        <f t="shared" si="2293"/>
        <v>0</v>
      </c>
      <c r="G2794" s="404">
        <f t="shared" si="2294"/>
        <v>0</v>
      </c>
      <c r="H2794" s="404">
        <f t="shared" si="2295"/>
        <v>0</v>
      </c>
      <c r="I2794" s="404">
        <f>'F4.2'!AB42</f>
        <v>0</v>
      </c>
      <c r="J2794" s="404">
        <f>'F4.2'!BA42</f>
        <v>0</v>
      </c>
      <c r="K2794" s="405"/>
      <c r="L2794" s="405"/>
      <c r="M2794" s="404">
        <f t="shared" si="2296"/>
        <v>0</v>
      </c>
      <c r="N2794" s="404">
        <f t="shared" si="2297"/>
        <v>0</v>
      </c>
    </row>
    <row r="2795" spans="1:14" s="2" customFormat="1" ht="63" hidden="1" outlineLevel="1">
      <c r="A2795" s="114">
        <f t="shared" ref="A2795:E2795" si="2330">A2402</f>
        <v>10</v>
      </c>
      <c r="B2795" s="232" t="str">
        <f t="shared" si="2330"/>
        <v xml:space="preserve">Procurement  of ESP Hopper heaters (As a initial spares) Installed at EM U-8, NPTPS, Parli-Vaijnath under add cap scheme.
</v>
      </c>
      <c r="C2795" s="185" t="str">
        <f t="shared" si="2330"/>
        <v>Add Cap (As per 296 of 2019)</v>
      </c>
      <c r="D2795" s="183" t="str">
        <f t="shared" si="2330"/>
        <v>-</v>
      </c>
      <c r="E2795" s="67">
        <f t="shared" si="2330"/>
        <v>0</v>
      </c>
      <c r="F2795" s="404">
        <f t="shared" si="2293"/>
        <v>0.38585999999999998</v>
      </c>
      <c r="G2795" s="404">
        <f t="shared" si="2294"/>
        <v>0.38585999999999998</v>
      </c>
      <c r="H2795" s="404">
        <f t="shared" si="2295"/>
        <v>0</v>
      </c>
      <c r="I2795" s="404">
        <f>'F4.2'!AB43</f>
        <v>0</v>
      </c>
      <c r="J2795" s="404">
        <f>'F4.2'!BA43</f>
        <v>0</v>
      </c>
      <c r="K2795" s="405"/>
      <c r="L2795" s="405"/>
      <c r="M2795" s="404">
        <f t="shared" si="2296"/>
        <v>0</v>
      </c>
      <c r="N2795" s="404">
        <f t="shared" si="2297"/>
        <v>0</v>
      </c>
    </row>
    <row r="2796" spans="1:14" ht="15.75" hidden="1" outlineLevel="1">
      <c r="A2796" s="205">
        <f t="shared" ref="A2796:E2796" si="2331">A2403</f>
        <v>4</v>
      </c>
      <c r="B2796" s="206" t="str">
        <f t="shared" si="2331"/>
        <v>Outdoor Plant(CHP/AHP/WTP)</v>
      </c>
      <c r="C2796" s="208" t="str">
        <f t="shared" si="2331"/>
        <v>Add Cap (As per 296 of 2019)</v>
      </c>
      <c r="D2796" s="210" t="str">
        <f t="shared" si="2331"/>
        <v>-</v>
      </c>
      <c r="E2796" s="204">
        <f t="shared" si="2331"/>
        <v>6.64</v>
      </c>
      <c r="F2796" s="404">
        <f t="shared" si="2293"/>
        <v>0</v>
      </c>
      <c r="G2796" s="404">
        <f t="shared" si="2294"/>
        <v>0</v>
      </c>
      <c r="H2796" s="404">
        <f t="shared" si="2295"/>
        <v>0</v>
      </c>
      <c r="I2796" s="404">
        <f>'F4.2'!AB44</f>
        <v>0</v>
      </c>
      <c r="J2796" s="404">
        <f>'F4.2'!BA44</f>
        <v>0</v>
      </c>
      <c r="K2796" s="405"/>
      <c r="L2796" s="405"/>
      <c r="M2796" s="404">
        <f t="shared" si="2296"/>
        <v>0</v>
      </c>
      <c r="N2796" s="404">
        <f t="shared" si="2297"/>
        <v>0</v>
      </c>
    </row>
    <row r="2797" spans="1:14" ht="15.75" hidden="1" outlineLevel="1">
      <c r="A2797" s="117">
        <f t="shared" ref="A2797:E2797" si="2332">A2404</f>
        <v>1</v>
      </c>
      <c r="B2797" s="230" t="str">
        <f t="shared" si="2332"/>
        <v>Supply of Apron Feeder spares installed at CHP NPTPS Parli-V</v>
      </c>
      <c r="C2797" s="185" t="str">
        <f t="shared" si="2332"/>
        <v>Add Cap (As per 296 of 2019)</v>
      </c>
      <c r="D2797" s="183" t="str">
        <f t="shared" si="2332"/>
        <v>-</v>
      </c>
      <c r="E2797" s="67">
        <f t="shared" si="2332"/>
        <v>0</v>
      </c>
      <c r="F2797" s="404">
        <f t="shared" si="2293"/>
        <v>1.6232788</v>
      </c>
      <c r="G2797" s="404">
        <f t="shared" si="2294"/>
        <v>1.6232788</v>
      </c>
      <c r="H2797" s="404">
        <f t="shared" si="2295"/>
        <v>0</v>
      </c>
      <c r="I2797" s="404">
        <f>'F4.2'!AB45</f>
        <v>0</v>
      </c>
      <c r="J2797" s="404">
        <f>'F4.2'!BA45</f>
        <v>0</v>
      </c>
      <c r="K2797" s="405"/>
      <c r="L2797" s="405"/>
      <c r="M2797" s="404">
        <f t="shared" si="2296"/>
        <v>0</v>
      </c>
      <c r="N2797" s="404">
        <f t="shared" si="2297"/>
        <v>0</v>
      </c>
    </row>
    <row r="2798" spans="1:14" s="2" customFormat="1" ht="15.75" hidden="1" outlineLevel="1">
      <c r="A2798" s="117">
        <f t="shared" ref="A2798:E2798" si="2333">A2405</f>
        <v>2</v>
      </c>
      <c r="B2798" s="230" t="str">
        <f t="shared" si="2333"/>
        <v>Supply of various drive and non drive pulleys for CHP U-8.</v>
      </c>
      <c r="C2798" s="185" t="str">
        <f t="shared" si="2333"/>
        <v>Add Cap (As per 296 of 2019)</v>
      </c>
      <c r="D2798" s="183" t="str">
        <f t="shared" si="2333"/>
        <v>-</v>
      </c>
      <c r="E2798" s="116">
        <f t="shared" si="2333"/>
        <v>0</v>
      </c>
      <c r="F2798" s="404">
        <f t="shared" si="2293"/>
        <v>0.54529209999999995</v>
      </c>
      <c r="G2798" s="404">
        <f t="shared" si="2294"/>
        <v>0.54529209999999995</v>
      </c>
      <c r="H2798" s="404">
        <f t="shared" si="2295"/>
        <v>0</v>
      </c>
      <c r="I2798" s="404">
        <f>'F4.2'!AB46</f>
        <v>0</v>
      </c>
      <c r="J2798" s="404">
        <f>'F4.2'!BA46</f>
        <v>0</v>
      </c>
      <c r="K2798" s="405"/>
      <c r="L2798" s="405"/>
      <c r="M2798" s="404">
        <f t="shared" si="2296"/>
        <v>0</v>
      </c>
      <c r="N2798" s="404">
        <f t="shared" si="2297"/>
        <v>0</v>
      </c>
    </row>
    <row r="2799" spans="1:14" ht="31.5" hidden="1" outlineLevel="1">
      <c r="A2799" s="117">
        <f t="shared" ref="A2799:E2799" si="2334">A2406</f>
        <v>3</v>
      </c>
      <c r="B2799" s="230" t="str">
        <f t="shared" si="2334"/>
        <v>Supply and installation of clamp pads &amp; resting pads for Side Beam of Wagon Tippler for CHP U-8</v>
      </c>
      <c r="C2799" s="185" t="str">
        <f t="shared" si="2334"/>
        <v>Add Cap (As per 296 of 2019)</v>
      </c>
      <c r="D2799" s="183" t="str">
        <f t="shared" si="2334"/>
        <v>-</v>
      </c>
      <c r="E2799" s="116">
        <f t="shared" si="2334"/>
        <v>0</v>
      </c>
      <c r="F2799" s="404">
        <f t="shared" si="2293"/>
        <v>0.54801796000000003</v>
      </c>
      <c r="G2799" s="404">
        <f t="shared" si="2294"/>
        <v>0.54801796000000003</v>
      </c>
      <c r="H2799" s="404">
        <f t="shared" si="2295"/>
        <v>0</v>
      </c>
      <c r="I2799" s="404">
        <f>'F4.2'!AB47</f>
        <v>0</v>
      </c>
      <c r="J2799" s="404">
        <f>'F4.2'!BA47</f>
        <v>0</v>
      </c>
      <c r="K2799" s="405"/>
      <c r="L2799" s="405"/>
      <c r="M2799" s="404">
        <f t="shared" si="2296"/>
        <v>0</v>
      </c>
      <c r="N2799" s="404">
        <f t="shared" si="2297"/>
        <v>0</v>
      </c>
    </row>
    <row r="2800" spans="1:14" s="2" customFormat="1" ht="31.5" hidden="1" outlineLevel="1">
      <c r="A2800" s="117">
        <f t="shared" ref="A2800:E2800" si="2335">A2407</f>
        <v>4</v>
      </c>
      <c r="B2800" s="230" t="str">
        <f t="shared" si="2335"/>
        <v>Supply of unbalance motorozied vibrating feeder for S/R of U-7/8 CHP NPTPS Parli-V.</v>
      </c>
      <c r="C2800" s="185" t="str">
        <f t="shared" si="2335"/>
        <v>Add Cap (As per 296 of 2019)</v>
      </c>
      <c r="D2800" s="183" t="str">
        <f t="shared" si="2335"/>
        <v>-</v>
      </c>
      <c r="E2800" s="118">
        <f t="shared" si="2335"/>
        <v>0</v>
      </c>
      <c r="F2800" s="404">
        <f t="shared" si="2293"/>
        <v>0.39579560000000003</v>
      </c>
      <c r="G2800" s="404">
        <f t="shared" si="2294"/>
        <v>0.39579560000000003</v>
      </c>
      <c r="H2800" s="404">
        <f t="shared" si="2295"/>
        <v>0</v>
      </c>
      <c r="I2800" s="404">
        <f>'F4.2'!AB48</f>
        <v>0</v>
      </c>
      <c r="J2800" s="404">
        <f>'F4.2'!BA48</f>
        <v>0</v>
      </c>
      <c r="K2800" s="405"/>
      <c r="L2800" s="405"/>
      <c r="M2800" s="404">
        <f t="shared" si="2296"/>
        <v>0</v>
      </c>
      <c r="N2800" s="404">
        <f t="shared" si="2297"/>
        <v>0</v>
      </c>
    </row>
    <row r="2801" spans="1:14" ht="31.5" hidden="1" outlineLevel="1">
      <c r="A2801" s="117">
        <f t="shared" ref="A2801:E2801" si="2336">A2408</f>
        <v>5</v>
      </c>
      <c r="B2801" s="232" t="str">
        <f t="shared" si="2336"/>
        <v>Procurement of conveying and Instrument air compressor spares at AHP U#8</v>
      </c>
      <c r="C2801" s="185" t="str">
        <f t="shared" si="2336"/>
        <v>Add Cap (As per 296 of 2019)</v>
      </c>
      <c r="D2801" s="183" t="str">
        <f t="shared" si="2336"/>
        <v>-</v>
      </c>
      <c r="E2801" s="67">
        <f t="shared" si="2336"/>
        <v>0</v>
      </c>
      <c r="F2801" s="404">
        <f t="shared" si="2293"/>
        <v>1.769983804</v>
      </c>
      <c r="G2801" s="404">
        <f t="shared" si="2294"/>
        <v>1.769983804</v>
      </c>
      <c r="H2801" s="404">
        <f t="shared" si="2295"/>
        <v>0</v>
      </c>
      <c r="I2801" s="404">
        <f>'F4.2'!AB49</f>
        <v>0</v>
      </c>
      <c r="J2801" s="404">
        <f>'F4.2'!BA49</f>
        <v>0</v>
      </c>
      <c r="K2801" s="405"/>
      <c r="L2801" s="405"/>
      <c r="M2801" s="404">
        <f t="shared" si="2296"/>
        <v>0</v>
      </c>
      <c r="N2801" s="404">
        <f t="shared" si="2297"/>
        <v>0</v>
      </c>
    </row>
    <row r="2802" spans="1:14" s="2" customFormat="1" ht="15.75" hidden="1" outlineLevel="1">
      <c r="A2802" s="117">
        <f t="shared" ref="A2802:E2802" si="2337">A2409</f>
        <v>6</v>
      </c>
      <c r="B2802" s="232" t="str">
        <f t="shared" si="2337"/>
        <v>Procurement of vacuum pump spares at AHP U#8</v>
      </c>
      <c r="C2802" s="185" t="str">
        <f t="shared" si="2337"/>
        <v>Add Cap (As per 296 of 2019)</v>
      </c>
      <c r="D2802" s="183" t="str">
        <f t="shared" si="2337"/>
        <v>-</v>
      </c>
      <c r="E2802" s="116">
        <f t="shared" si="2337"/>
        <v>0</v>
      </c>
      <c r="F2802" s="404">
        <f t="shared" si="2293"/>
        <v>0.229104904</v>
      </c>
      <c r="G2802" s="404">
        <f t="shared" si="2294"/>
        <v>0.229104904</v>
      </c>
      <c r="H2802" s="404">
        <f t="shared" si="2295"/>
        <v>0</v>
      </c>
      <c r="I2802" s="404">
        <f>'F4.2'!AB50</f>
        <v>0</v>
      </c>
      <c r="J2802" s="404">
        <f>'F4.2'!BA50</f>
        <v>0</v>
      </c>
      <c r="K2802" s="405"/>
      <c r="L2802" s="405"/>
      <c r="M2802" s="404">
        <f t="shared" si="2296"/>
        <v>0</v>
      </c>
      <c r="N2802" s="404">
        <f t="shared" si="2297"/>
        <v>0</v>
      </c>
    </row>
    <row r="2803" spans="1:14" ht="15.75" hidden="1" outlineLevel="1">
      <c r="A2803" s="117">
        <f t="shared" ref="A2803:E2803" si="2338">A2410</f>
        <v>7</v>
      </c>
      <c r="B2803" s="232" t="str">
        <f t="shared" si="2338"/>
        <v>Procurement of fluidizing blower spares at AHP U#8</v>
      </c>
      <c r="C2803" s="185" t="str">
        <f t="shared" si="2338"/>
        <v>Add Cap (As per 296 of 2019)</v>
      </c>
      <c r="D2803" s="183" t="str">
        <f t="shared" si="2338"/>
        <v>-</v>
      </c>
      <c r="E2803" s="67">
        <f t="shared" si="2338"/>
        <v>0</v>
      </c>
      <c r="F2803" s="404">
        <f t="shared" si="2293"/>
        <v>0.11795988</v>
      </c>
      <c r="G2803" s="404">
        <f t="shared" si="2294"/>
        <v>0.11795988</v>
      </c>
      <c r="H2803" s="404">
        <f t="shared" si="2295"/>
        <v>0</v>
      </c>
      <c r="I2803" s="404">
        <f>'F4.2'!AB51</f>
        <v>0</v>
      </c>
      <c r="J2803" s="404">
        <f>'F4.2'!BA51</f>
        <v>0</v>
      </c>
      <c r="K2803" s="405"/>
      <c r="L2803" s="405"/>
      <c r="M2803" s="404">
        <f t="shared" si="2296"/>
        <v>0</v>
      </c>
      <c r="N2803" s="404">
        <f t="shared" si="2297"/>
        <v>0</v>
      </c>
    </row>
    <row r="2804" spans="1:14" s="2" customFormat="1" ht="15.75" hidden="1" outlineLevel="1">
      <c r="A2804" s="117">
        <f t="shared" ref="A2804:E2804" si="2339">A2411</f>
        <v>8</v>
      </c>
      <c r="B2804" s="232" t="str">
        <f t="shared" si="2339"/>
        <v>Procurement of slurry pump spares at AHP U#8</v>
      </c>
      <c r="C2804" s="185" t="str">
        <f t="shared" si="2339"/>
        <v>Add Cap (As per 296 of 2019)</v>
      </c>
      <c r="D2804" s="183" t="str">
        <f t="shared" si="2339"/>
        <v>-</v>
      </c>
      <c r="E2804" s="116">
        <f t="shared" si="2339"/>
        <v>0</v>
      </c>
      <c r="F2804" s="404">
        <f t="shared" si="2293"/>
        <v>0</v>
      </c>
      <c r="G2804" s="404">
        <f t="shared" si="2294"/>
        <v>0</v>
      </c>
      <c r="H2804" s="404">
        <f t="shared" si="2295"/>
        <v>0</v>
      </c>
      <c r="I2804" s="404">
        <f>'F4.2'!AB52</f>
        <v>0</v>
      </c>
      <c r="J2804" s="404">
        <f>'F4.2'!BA52</f>
        <v>0</v>
      </c>
      <c r="K2804" s="405"/>
      <c r="L2804" s="405"/>
      <c r="M2804" s="404">
        <f t="shared" si="2296"/>
        <v>0</v>
      </c>
      <c r="N2804" s="404">
        <f t="shared" si="2297"/>
        <v>0</v>
      </c>
    </row>
    <row r="2805" spans="1:14" ht="15.75" hidden="1" outlineLevel="1">
      <c r="A2805" s="117">
        <f t="shared" ref="A2805:E2805" si="2340">A2412</f>
        <v>9</v>
      </c>
      <c r="B2805" s="232" t="str">
        <f t="shared" si="2340"/>
        <v>Procurement of Clinker grinder spares at AHP U#8</v>
      </c>
      <c r="C2805" s="185" t="str">
        <f t="shared" si="2340"/>
        <v>Add Cap (As per 296 of 2019)</v>
      </c>
      <c r="D2805" s="183" t="str">
        <f t="shared" si="2340"/>
        <v>-</v>
      </c>
      <c r="E2805" s="116">
        <f t="shared" si="2340"/>
        <v>0</v>
      </c>
      <c r="F2805" s="404">
        <f t="shared" si="2293"/>
        <v>0.1233369</v>
      </c>
      <c r="G2805" s="404">
        <f t="shared" si="2294"/>
        <v>0.1233369</v>
      </c>
      <c r="H2805" s="404">
        <f t="shared" si="2295"/>
        <v>0</v>
      </c>
      <c r="I2805" s="404">
        <f>'F4.2'!AB53</f>
        <v>0</v>
      </c>
      <c r="J2805" s="404">
        <f>'F4.2'!BA53</f>
        <v>0</v>
      </c>
      <c r="K2805" s="405"/>
      <c r="L2805" s="405"/>
      <c r="M2805" s="404">
        <f t="shared" si="2296"/>
        <v>0</v>
      </c>
      <c r="N2805" s="404">
        <f t="shared" si="2297"/>
        <v>0</v>
      </c>
    </row>
    <row r="2806" spans="1:14" hidden="1" outlineLevel="1">
      <c r="A2806" s="119">
        <f t="shared" ref="A2806:E2806" si="2341">A2413</f>
        <v>0</v>
      </c>
      <c r="B2806" s="120">
        <f t="shared" si="2341"/>
        <v>0</v>
      </c>
      <c r="C2806" s="189">
        <f t="shared" si="2341"/>
        <v>0</v>
      </c>
      <c r="D2806" s="191" t="str">
        <f t="shared" si="2341"/>
        <v>-</v>
      </c>
      <c r="E2806" s="67">
        <f t="shared" si="2341"/>
        <v>0</v>
      </c>
      <c r="F2806" s="404">
        <f t="shared" si="2293"/>
        <v>0</v>
      </c>
      <c r="G2806" s="404">
        <f t="shared" si="2294"/>
        <v>0</v>
      </c>
      <c r="H2806" s="404">
        <f t="shared" si="2295"/>
        <v>0</v>
      </c>
      <c r="I2806" s="404">
        <f>'F4.2'!AB54</f>
        <v>0</v>
      </c>
      <c r="J2806" s="404">
        <f>'F4.2'!BA54</f>
        <v>0</v>
      </c>
      <c r="K2806" s="405"/>
      <c r="L2806" s="405"/>
      <c r="M2806" s="404">
        <f t="shared" si="2296"/>
        <v>0</v>
      </c>
      <c r="N2806" s="404">
        <f t="shared" si="2297"/>
        <v>0</v>
      </c>
    </row>
    <row r="2807" spans="1:14" ht="31.5" hidden="1" outlineLevel="1">
      <c r="A2807" s="205" t="str">
        <f t="shared" ref="A2807:E2807" si="2342">A2414</f>
        <v>B</v>
      </c>
      <c r="B2807" s="206" t="str">
        <f t="shared" si="2342"/>
        <v>Reassessment of remaining BOP work after insolvency of M/s Sunil Hi-Tech</v>
      </c>
      <c r="C2807" s="208">
        <f t="shared" si="2342"/>
        <v>0</v>
      </c>
      <c r="D2807" s="210" t="str">
        <f t="shared" si="2342"/>
        <v>-</v>
      </c>
      <c r="E2807" s="204">
        <f t="shared" si="2342"/>
        <v>0</v>
      </c>
      <c r="F2807" s="404">
        <f t="shared" si="2293"/>
        <v>0</v>
      </c>
      <c r="G2807" s="404">
        <f t="shared" si="2294"/>
        <v>0</v>
      </c>
      <c r="H2807" s="404">
        <f t="shared" si="2295"/>
        <v>0</v>
      </c>
      <c r="I2807" s="404">
        <f>'F4.2'!AB55</f>
        <v>0</v>
      </c>
      <c r="J2807" s="404">
        <f>'F4.2'!BA55</f>
        <v>0</v>
      </c>
      <c r="K2807" s="405"/>
      <c r="L2807" s="405"/>
      <c r="M2807" s="404">
        <f t="shared" si="2296"/>
        <v>0</v>
      </c>
      <c r="N2807" s="404">
        <f t="shared" si="2297"/>
        <v>0</v>
      </c>
    </row>
    <row r="2808" spans="1:14" s="2" customFormat="1" ht="31.5" hidden="1" outlineLevel="1">
      <c r="A2808" s="205">
        <f t="shared" ref="A2808:E2808" si="2343">A2415</f>
        <v>0</v>
      </c>
      <c r="B2808" s="206" t="str">
        <f t="shared" si="2343"/>
        <v>Project balance E&amp;M  and procurement of mandetory spares</v>
      </c>
      <c r="C2808" s="208" t="str">
        <f t="shared" si="2343"/>
        <v>MERC CAPEX Approval in MTR Order 296 of 2019</v>
      </c>
      <c r="D2808" s="210" t="str">
        <f t="shared" si="2343"/>
        <v>Order 296 of 2019</v>
      </c>
      <c r="E2808" s="223">
        <f t="shared" si="2343"/>
        <v>41.453400000000002</v>
      </c>
      <c r="F2808" s="404">
        <f t="shared" si="2293"/>
        <v>0</v>
      </c>
      <c r="G2808" s="404">
        <f t="shared" si="2294"/>
        <v>0</v>
      </c>
      <c r="H2808" s="404">
        <f t="shared" si="2295"/>
        <v>0</v>
      </c>
      <c r="I2808" s="404">
        <f>'F4.2'!AB56</f>
        <v>0</v>
      </c>
      <c r="J2808" s="404">
        <f>'F4.2'!BA56</f>
        <v>0</v>
      </c>
      <c r="K2808" s="405"/>
      <c r="L2808" s="405"/>
      <c r="M2808" s="404">
        <f t="shared" si="2296"/>
        <v>0</v>
      </c>
      <c r="N2808" s="404">
        <f t="shared" si="2297"/>
        <v>0</v>
      </c>
    </row>
    <row r="2809" spans="1:14" ht="45" hidden="1" outlineLevel="1">
      <c r="A2809" s="68">
        <f t="shared" ref="A2809:E2809" si="2344">A2416</f>
        <v>1</v>
      </c>
      <c r="B2809" s="234" t="str">
        <f t="shared" si="2344"/>
        <v>Work order for Contract of Supply and application of Fire Stop Mortar Seal and Fire Retardant Cable Coating Compound at NPTP U-8 Parli Project</v>
      </c>
      <c r="C2809" s="192" t="str">
        <f t="shared" si="2344"/>
        <v>MERC CAPEX Approval in MTR Order 296 of 2019</v>
      </c>
      <c r="D2809" s="183" t="str">
        <f t="shared" si="2344"/>
        <v>-</v>
      </c>
      <c r="E2809" s="28">
        <f t="shared" si="2344"/>
        <v>0</v>
      </c>
      <c r="F2809" s="404">
        <f t="shared" si="2293"/>
        <v>3.4589155919999999</v>
      </c>
      <c r="G2809" s="404">
        <f t="shared" si="2294"/>
        <v>3.4589155919999999</v>
      </c>
      <c r="H2809" s="404">
        <f t="shared" si="2295"/>
        <v>0</v>
      </c>
      <c r="I2809" s="404">
        <f>'F4.2'!AB57</f>
        <v>0</v>
      </c>
      <c r="J2809" s="404">
        <f>'F4.2'!BA57</f>
        <v>0</v>
      </c>
      <c r="K2809" s="405"/>
      <c r="L2809" s="405"/>
      <c r="M2809" s="404">
        <f t="shared" si="2296"/>
        <v>0</v>
      </c>
      <c r="N2809" s="404">
        <f t="shared" si="2297"/>
        <v>0</v>
      </c>
    </row>
    <row r="2810" spans="1:14" s="2" customFormat="1" ht="30" hidden="1" outlineLevel="1">
      <c r="A2810" s="68">
        <f t="shared" ref="A2810:E2810" si="2345">A2417</f>
        <v>2</v>
      </c>
      <c r="B2810" s="234" t="str">
        <f t="shared" si="2345"/>
        <v>Work order for contract for Supply Installaion Testing &amp; Commissioning Smoke Detection &amp; alaram system</v>
      </c>
      <c r="C2810" s="192" t="str">
        <f t="shared" si="2345"/>
        <v>MERC CAPEX Approval in MTR Order 296 of 2019</v>
      </c>
      <c r="D2810" s="183" t="str">
        <f t="shared" si="2345"/>
        <v>-</v>
      </c>
      <c r="E2810" s="28">
        <f t="shared" si="2345"/>
        <v>0</v>
      </c>
      <c r="F2810" s="404">
        <f t="shared" si="2293"/>
        <v>2.5606</v>
      </c>
      <c r="G2810" s="404">
        <f t="shared" si="2294"/>
        <v>2.5606</v>
      </c>
      <c r="H2810" s="404">
        <f t="shared" si="2295"/>
        <v>0</v>
      </c>
      <c r="I2810" s="404">
        <f>'F4.2'!AB58</f>
        <v>0</v>
      </c>
      <c r="J2810" s="404">
        <f>'F4.2'!BA58</f>
        <v>0</v>
      </c>
      <c r="K2810" s="405"/>
      <c r="L2810" s="405"/>
      <c r="M2810" s="404">
        <f t="shared" si="2296"/>
        <v>0</v>
      </c>
      <c r="N2810" s="404">
        <f t="shared" si="2297"/>
        <v>0</v>
      </c>
    </row>
    <row r="2811" spans="1:14" ht="45" hidden="1" outlineLevel="1">
      <c r="A2811" s="68">
        <f t="shared" ref="A2811:E2811" si="2346">A2418</f>
        <v>3</v>
      </c>
      <c r="B2811" s="234" t="str">
        <f t="shared" si="2346"/>
        <v>Work order for contract for Supply Installaion Testing &amp; Commissioning of Balance Fire Fighting System at NPTP U-8 Parli Project</v>
      </c>
      <c r="C2811" s="192" t="str">
        <f t="shared" si="2346"/>
        <v>MERC CAPEX Approval in MTR Order 296 of 2019</v>
      </c>
      <c r="D2811" s="183" t="str">
        <f t="shared" si="2346"/>
        <v>-</v>
      </c>
      <c r="E2811" s="28">
        <f t="shared" si="2346"/>
        <v>0</v>
      </c>
      <c r="F2811" s="404">
        <f t="shared" si="2293"/>
        <v>1.0502</v>
      </c>
      <c r="G2811" s="404">
        <f t="shared" si="2294"/>
        <v>1.0502</v>
      </c>
      <c r="H2811" s="404">
        <f t="shared" si="2295"/>
        <v>0</v>
      </c>
      <c r="I2811" s="404">
        <f>'F4.2'!AB59</f>
        <v>0</v>
      </c>
      <c r="J2811" s="404">
        <f>'F4.2'!BA59</f>
        <v>0</v>
      </c>
      <c r="K2811" s="405"/>
      <c r="L2811" s="405"/>
      <c r="M2811" s="404">
        <f t="shared" si="2296"/>
        <v>0</v>
      </c>
      <c r="N2811" s="404">
        <f t="shared" si="2297"/>
        <v>0</v>
      </c>
    </row>
    <row r="2812" spans="1:14" ht="60" hidden="1" outlineLevel="1">
      <c r="A2812" s="68">
        <f t="shared" ref="A2812:E2812" si="2347">A2419</f>
        <v>4</v>
      </c>
      <c r="B2812" s="234" t="str">
        <f t="shared" si="2347"/>
        <v>Supply, Errection, testing &amp; commissioning works of RWP, PT potable chlorination system, ETP system control panel, automation of LDO, HFO tank foam system Hose boxes with RRL hoses and branch pipe and allied system at NPTP</v>
      </c>
      <c r="C2812" s="192" t="str">
        <f t="shared" si="2347"/>
        <v>MERC CAPEX Approval in MTR Order 296 of 2019</v>
      </c>
      <c r="D2812" s="183" t="str">
        <f t="shared" si="2347"/>
        <v>-</v>
      </c>
      <c r="E2812" s="28">
        <f t="shared" si="2347"/>
        <v>0</v>
      </c>
      <c r="F2812" s="404">
        <f t="shared" si="2293"/>
        <v>0.84960000000000002</v>
      </c>
      <c r="G2812" s="404">
        <f t="shared" si="2294"/>
        <v>0.84960000000000002</v>
      </c>
      <c r="H2812" s="404">
        <f t="shared" si="2295"/>
        <v>0</v>
      </c>
      <c r="I2812" s="404">
        <f>'F4.2'!AB60</f>
        <v>0</v>
      </c>
      <c r="J2812" s="404">
        <f>'F4.2'!BA60</f>
        <v>0</v>
      </c>
      <c r="K2812" s="405"/>
      <c r="L2812" s="405"/>
      <c r="M2812" s="404">
        <f t="shared" si="2296"/>
        <v>0</v>
      </c>
      <c r="N2812" s="404">
        <f t="shared" si="2297"/>
        <v>0</v>
      </c>
    </row>
    <row r="2813" spans="1:14" s="2" customFormat="1" ht="45" hidden="1" outlineLevel="1">
      <c r="A2813" s="68">
        <f t="shared" ref="A2813:E2813" si="2348">A2420</f>
        <v>5</v>
      </c>
      <c r="B2813" s="234" t="str">
        <f t="shared" si="2348"/>
        <v xml:space="preserve">Work Order contract for supply, installation Testing &amp; Commissioning of telephone exchange (EPBAX) &amp; Telephone System at NPTP U-8 Parli project  </v>
      </c>
      <c r="C2813" s="192" t="str">
        <f t="shared" si="2348"/>
        <v>MERC CAPEX Approval in MTR Order 296 of 2019</v>
      </c>
      <c r="D2813" s="183" t="str">
        <f t="shared" si="2348"/>
        <v>-</v>
      </c>
      <c r="E2813" s="28">
        <f t="shared" si="2348"/>
        <v>0</v>
      </c>
      <c r="F2813" s="404">
        <f t="shared" si="2293"/>
        <v>0.91256150000000003</v>
      </c>
      <c r="G2813" s="404">
        <f t="shared" si="2294"/>
        <v>0.91256150000000003</v>
      </c>
      <c r="H2813" s="404">
        <f t="shared" si="2295"/>
        <v>0</v>
      </c>
      <c r="I2813" s="404">
        <f>'F4.2'!AB61</f>
        <v>0</v>
      </c>
      <c r="J2813" s="404">
        <f>'F4.2'!BA61</f>
        <v>0</v>
      </c>
      <c r="K2813" s="405"/>
      <c r="L2813" s="405"/>
      <c r="M2813" s="404">
        <f t="shared" si="2296"/>
        <v>0</v>
      </c>
      <c r="N2813" s="404">
        <f t="shared" si="2297"/>
        <v>0</v>
      </c>
    </row>
    <row r="2814" spans="1:14" ht="30" hidden="1" outlineLevel="1">
      <c r="A2814" s="68">
        <f t="shared" ref="A2814:E2814" si="2349">A2421</f>
        <v>6</v>
      </c>
      <c r="B2814" s="234" t="str">
        <f t="shared" si="2349"/>
        <v>Balance Supply of Electrical Lab Equipment  at NPTP parli-V</v>
      </c>
      <c r="C2814" s="192" t="str">
        <f t="shared" si="2349"/>
        <v>MERC CAPEX Approval in MTR Order 296 of 2019</v>
      </c>
      <c r="D2814" s="183" t="str">
        <f t="shared" si="2349"/>
        <v>-</v>
      </c>
      <c r="E2814" s="28">
        <f t="shared" si="2349"/>
        <v>0</v>
      </c>
      <c r="F2814" s="404">
        <f t="shared" si="2293"/>
        <v>0.60826469999999999</v>
      </c>
      <c r="G2814" s="404">
        <f t="shared" si="2294"/>
        <v>0.60826469999999999</v>
      </c>
      <c r="H2814" s="404">
        <f t="shared" si="2295"/>
        <v>0</v>
      </c>
      <c r="I2814" s="404">
        <f>'F4.2'!AB62</f>
        <v>0</v>
      </c>
      <c r="J2814" s="404">
        <f>'F4.2'!BA62</f>
        <v>0</v>
      </c>
      <c r="K2814" s="405"/>
      <c r="L2814" s="405"/>
      <c r="M2814" s="404">
        <f t="shared" si="2296"/>
        <v>0</v>
      </c>
      <c r="N2814" s="404">
        <f t="shared" si="2297"/>
        <v>0</v>
      </c>
    </row>
    <row r="2815" spans="1:14" ht="45" hidden="1" outlineLevel="1">
      <c r="A2815" s="68">
        <f t="shared" ref="A2815:E2815" si="2350">A2422</f>
        <v>7</v>
      </c>
      <c r="B2815" s="234" t="str">
        <f t="shared" si="2350"/>
        <v>Work order for contract for Supply Installaion Testing &amp; Commissioning with required material to complete  Balance CHP work at NPTP U-8 Parli Project</v>
      </c>
      <c r="C2815" s="192" t="str">
        <f t="shared" si="2350"/>
        <v>MERC CAPEX Approval in MTR Order 296 of 2019</v>
      </c>
      <c r="D2815" s="183" t="str">
        <f t="shared" si="2350"/>
        <v>-</v>
      </c>
      <c r="E2815" s="28">
        <f t="shared" si="2350"/>
        <v>0</v>
      </c>
      <c r="F2815" s="404">
        <f t="shared" si="2293"/>
        <v>0.41</v>
      </c>
      <c r="G2815" s="404">
        <f t="shared" si="2294"/>
        <v>0.41</v>
      </c>
      <c r="H2815" s="404">
        <f t="shared" si="2295"/>
        <v>0</v>
      </c>
      <c r="I2815" s="404">
        <f>'F4.2'!AB63</f>
        <v>0</v>
      </c>
      <c r="J2815" s="404">
        <f>'F4.2'!BA63</f>
        <v>0</v>
      </c>
      <c r="K2815" s="405"/>
      <c r="L2815" s="405"/>
      <c r="M2815" s="404">
        <f t="shared" si="2296"/>
        <v>0</v>
      </c>
      <c r="N2815" s="404">
        <f t="shared" si="2297"/>
        <v>0</v>
      </c>
    </row>
    <row r="2816" spans="1:14" ht="45" hidden="1" outlineLevel="1">
      <c r="A2816" s="68">
        <f t="shared" ref="A2816:E2816" si="2351">A2423</f>
        <v>8</v>
      </c>
      <c r="B2816" s="234" t="str">
        <f t="shared" si="2351"/>
        <v>Supply, Errection, testing &amp; commissioning of Interconnecting Conveyor no.9 &amp; 10 from U-8 to U-6&amp;7 of CHP at NPTP U-8, Parli-V</v>
      </c>
      <c r="C2816" s="192" t="str">
        <f t="shared" si="2351"/>
        <v>MERC CAPEX Approval in MTR Order 296 of 2019</v>
      </c>
      <c r="D2816" s="183" t="str">
        <f t="shared" si="2351"/>
        <v>-</v>
      </c>
      <c r="E2816" s="28">
        <f t="shared" si="2351"/>
        <v>0</v>
      </c>
      <c r="F2816" s="404">
        <f t="shared" si="2293"/>
        <v>5.3318899999999996</v>
      </c>
      <c r="G2816" s="404">
        <f t="shared" si="2294"/>
        <v>5.3262307</v>
      </c>
      <c r="H2816" s="404">
        <f t="shared" si="2295"/>
        <v>5.6592999999995897E-3</v>
      </c>
      <c r="I2816" s="404">
        <f>'F4.2'!AB64</f>
        <v>0</v>
      </c>
      <c r="J2816" s="404">
        <f>'F4.2'!BA64</f>
        <v>0</v>
      </c>
      <c r="K2816" s="405"/>
      <c r="L2816" s="405"/>
      <c r="M2816" s="404">
        <f t="shared" si="2296"/>
        <v>0</v>
      </c>
      <c r="N2816" s="404">
        <f t="shared" si="2297"/>
        <v>5.6592999999995897E-3</v>
      </c>
    </row>
    <row r="2817" spans="1:14" ht="30" hidden="1" outlineLevel="1">
      <c r="A2817" s="68">
        <f t="shared" ref="A2817:E2817" si="2352">A2424</f>
        <v>9</v>
      </c>
      <c r="B2817" s="234" t="str">
        <f t="shared" si="2352"/>
        <v>SUPPLY ,INSTA,TEST ,COMM ELECTRICAL SYS</v>
      </c>
      <c r="C2817" s="192" t="str">
        <f t="shared" si="2352"/>
        <v>MERC CAPEX Approval in MTR Order 296 of 2019</v>
      </c>
      <c r="D2817" s="183" t="str">
        <f t="shared" si="2352"/>
        <v>-</v>
      </c>
      <c r="E2817" s="28">
        <f t="shared" si="2352"/>
        <v>0</v>
      </c>
      <c r="F2817" s="404">
        <f t="shared" si="2293"/>
        <v>0</v>
      </c>
      <c r="G2817" s="404">
        <f t="shared" si="2294"/>
        <v>0</v>
      </c>
      <c r="H2817" s="404">
        <f t="shared" si="2295"/>
        <v>0</v>
      </c>
      <c r="I2817" s="404">
        <f>'F4.2'!AB65</f>
        <v>0</v>
      </c>
      <c r="J2817" s="404">
        <f>'F4.2'!BA65</f>
        <v>0</v>
      </c>
      <c r="K2817" s="405"/>
      <c r="L2817" s="405"/>
      <c r="M2817" s="404">
        <f t="shared" si="2296"/>
        <v>0</v>
      </c>
      <c r="N2817" s="404">
        <f t="shared" si="2297"/>
        <v>0</v>
      </c>
    </row>
    <row r="2818" spans="1:14" ht="30" hidden="1" outlineLevel="1">
      <c r="A2818" s="68">
        <f t="shared" ref="A2818:E2818" si="2353">A2425</f>
        <v>10</v>
      </c>
      <c r="B2818" s="234" t="str">
        <f t="shared" si="2353"/>
        <v>SUPPLY,INSTAL,TEST,COMM OF  CRANS&amp;HOIST</v>
      </c>
      <c r="C2818" s="192" t="str">
        <f t="shared" si="2353"/>
        <v>MERC CAPEX Approval in MTR Order 296 of 2019</v>
      </c>
      <c r="D2818" s="183" t="str">
        <f t="shared" si="2353"/>
        <v>-</v>
      </c>
      <c r="E2818" s="28">
        <f t="shared" si="2353"/>
        <v>0</v>
      </c>
      <c r="F2818" s="404">
        <f t="shared" si="2293"/>
        <v>1.8104819999999999</v>
      </c>
      <c r="G2818" s="404">
        <f t="shared" si="2294"/>
        <v>3.6223049999999999</v>
      </c>
      <c r="H2818" s="404">
        <f t="shared" si="2295"/>
        <v>-1.811823</v>
      </c>
      <c r="I2818" s="404">
        <f>'F4.2'!AB66</f>
        <v>0</v>
      </c>
      <c r="J2818" s="404">
        <f>'F4.2'!BA66</f>
        <v>0</v>
      </c>
      <c r="K2818" s="405"/>
      <c r="L2818" s="405"/>
      <c r="M2818" s="404">
        <f t="shared" si="2296"/>
        <v>0</v>
      </c>
      <c r="N2818" s="404">
        <f t="shared" si="2297"/>
        <v>-1.811823</v>
      </c>
    </row>
    <row r="2819" spans="1:14" ht="30" hidden="1" outlineLevel="1">
      <c r="A2819" s="68">
        <f t="shared" ref="A2819:E2819" si="2354">A2426</f>
        <v>11</v>
      </c>
      <c r="B2819" s="234" t="str">
        <f t="shared" si="2354"/>
        <v>Supply, Errection, testing &amp; commissioning of Dust Extraction system at NPTP U-8, Parli-V</v>
      </c>
      <c r="C2819" s="192" t="str">
        <f t="shared" si="2354"/>
        <v>MERC CAPEX Approval in MTR Order 296 of 2019</v>
      </c>
      <c r="D2819" s="183" t="str">
        <f t="shared" si="2354"/>
        <v>-</v>
      </c>
      <c r="E2819" s="28">
        <f t="shared" si="2354"/>
        <v>0</v>
      </c>
      <c r="F2819" s="404">
        <f t="shared" si="2293"/>
        <v>1.8060844</v>
      </c>
      <c r="G2819" s="404">
        <f t="shared" si="2294"/>
        <v>0</v>
      </c>
      <c r="H2819" s="404">
        <f t="shared" si="2295"/>
        <v>1.8060844</v>
      </c>
      <c r="I2819" s="404">
        <f>'F4.2'!AB67</f>
        <v>0</v>
      </c>
      <c r="J2819" s="404">
        <f>'F4.2'!BA67</f>
        <v>0</v>
      </c>
      <c r="K2819" s="405"/>
      <c r="L2819" s="405"/>
      <c r="M2819" s="404">
        <f t="shared" si="2296"/>
        <v>0</v>
      </c>
      <c r="N2819" s="404">
        <f t="shared" si="2297"/>
        <v>1.8060844</v>
      </c>
    </row>
    <row r="2820" spans="1:14" ht="30" hidden="1" outlineLevel="1">
      <c r="A2820" s="68">
        <f t="shared" ref="A2820:E2820" si="2355">A2427</f>
        <v>12</v>
      </c>
      <c r="B2820" s="234" t="str">
        <f t="shared" si="2355"/>
        <v>Supply, Errection, testing &amp; commissioning of DSS &amp; DFDS at NPTP U-8, Parli-V</v>
      </c>
      <c r="C2820" s="192" t="str">
        <f t="shared" si="2355"/>
        <v>MERC CAPEX Approval in MTR Order 296 of 2019</v>
      </c>
      <c r="D2820" s="183" t="str">
        <f t="shared" si="2355"/>
        <v>-</v>
      </c>
      <c r="E2820" s="28">
        <f t="shared" si="2355"/>
        <v>0</v>
      </c>
      <c r="F2820" s="404">
        <f t="shared" si="2293"/>
        <v>4.3391143999999997</v>
      </c>
      <c r="G2820" s="404">
        <f t="shared" si="2294"/>
        <v>4.34</v>
      </c>
      <c r="H2820" s="404">
        <f t="shared" si="2295"/>
        <v>-8.8560000000015293E-4</v>
      </c>
      <c r="I2820" s="404">
        <f>'F4.2'!AB68</f>
        <v>0</v>
      </c>
      <c r="J2820" s="404">
        <f>'F4.2'!BA68</f>
        <v>0</v>
      </c>
      <c r="K2820" s="405"/>
      <c r="L2820" s="405"/>
      <c r="M2820" s="404">
        <f t="shared" si="2296"/>
        <v>0</v>
      </c>
      <c r="N2820" s="404">
        <f t="shared" si="2297"/>
        <v>-8.8560000000015293E-4</v>
      </c>
    </row>
    <row r="2821" spans="1:14" ht="30" hidden="1" outlineLevel="1">
      <c r="A2821" s="68">
        <f t="shared" ref="A2821:E2821" si="2356">A2428</f>
        <v>13</v>
      </c>
      <c r="B2821" s="234" t="str">
        <f t="shared" si="2356"/>
        <v>Supply, Errection, testing &amp; commissioning of Monorail at NPTP U-8, Parli-V</v>
      </c>
      <c r="C2821" s="192" t="str">
        <f t="shared" si="2356"/>
        <v>MERC CAPEX Approval in MTR Order 296 of 2019</v>
      </c>
      <c r="D2821" s="183" t="str">
        <f t="shared" si="2356"/>
        <v>-</v>
      </c>
      <c r="E2821" s="28">
        <f t="shared" si="2356"/>
        <v>0</v>
      </c>
      <c r="F2821" s="404">
        <f t="shared" si="2293"/>
        <v>1.1891777000000001</v>
      </c>
      <c r="G2821" s="404">
        <f t="shared" si="2294"/>
        <v>1.1891</v>
      </c>
      <c r="H2821" s="404">
        <f t="shared" si="2295"/>
        <v>7.770000000006938E-5</v>
      </c>
      <c r="I2821" s="404">
        <f>'F4.2'!AB69</f>
        <v>0</v>
      </c>
      <c r="J2821" s="404">
        <f>'F4.2'!BA69</f>
        <v>0</v>
      </c>
      <c r="K2821" s="405"/>
      <c r="L2821" s="405"/>
      <c r="M2821" s="404">
        <f t="shared" si="2296"/>
        <v>0</v>
      </c>
      <c r="N2821" s="404">
        <f t="shared" si="2297"/>
        <v>7.770000000006938E-5</v>
      </c>
    </row>
    <row r="2822" spans="1:14" ht="30" hidden="1" outlineLevel="1">
      <c r="A2822" s="68">
        <f t="shared" ref="A2822:E2822" si="2357">A2429</f>
        <v>14</v>
      </c>
      <c r="B2822" s="234" t="str">
        <f t="shared" si="2357"/>
        <v>Supply, Errection, testing &amp; commissioning of various Control &amp; Instrumentation equipments at NPTP U-8, Parli-V</v>
      </c>
      <c r="C2822" s="192" t="str">
        <f t="shared" si="2357"/>
        <v>MERC CAPEX Approval in MTR Order 296 of 2019</v>
      </c>
      <c r="D2822" s="183" t="str">
        <f t="shared" si="2357"/>
        <v>-</v>
      </c>
      <c r="E2822" s="28">
        <f t="shared" si="2357"/>
        <v>0</v>
      </c>
      <c r="F2822" s="404">
        <f t="shared" si="2293"/>
        <v>0.72225269999999997</v>
      </c>
      <c r="G2822" s="404">
        <f t="shared" si="2294"/>
        <v>0.72225269999999997</v>
      </c>
      <c r="H2822" s="404">
        <f t="shared" si="2295"/>
        <v>0</v>
      </c>
      <c r="I2822" s="404">
        <f>'F4.2'!AB70</f>
        <v>0</v>
      </c>
      <c r="J2822" s="404">
        <f>'F4.2'!BA70</f>
        <v>0</v>
      </c>
      <c r="K2822" s="405"/>
      <c r="L2822" s="405"/>
      <c r="M2822" s="404">
        <f t="shared" si="2296"/>
        <v>0</v>
      </c>
      <c r="N2822" s="404">
        <f t="shared" si="2297"/>
        <v>0</v>
      </c>
    </row>
    <row r="2823" spans="1:14" ht="30" hidden="1" outlineLevel="1">
      <c r="A2823" s="68">
        <f t="shared" ref="A2823:E2823" si="2358">A2430</f>
        <v>15</v>
      </c>
      <c r="B2823" s="234" t="str">
        <f t="shared" si="2358"/>
        <v>Supply, Errection, testing &amp; commissioning of Air Conditioning System at NPTP U-8, Parli-V</v>
      </c>
      <c r="C2823" s="192" t="str">
        <f t="shared" si="2358"/>
        <v>MERC CAPEX Approval in MTR Order 296 of 2019</v>
      </c>
      <c r="D2823" s="183" t="str">
        <f t="shared" si="2358"/>
        <v>-</v>
      </c>
      <c r="E2823" s="28">
        <f t="shared" si="2358"/>
        <v>0</v>
      </c>
      <c r="F2823" s="404">
        <f t="shared" si="2293"/>
        <v>0.15304309999999999</v>
      </c>
      <c r="G2823" s="404">
        <f t="shared" si="2294"/>
        <v>0.44729429999999998</v>
      </c>
      <c r="H2823" s="404">
        <f t="shared" si="2295"/>
        <v>-0.29425119999999999</v>
      </c>
      <c r="I2823" s="404">
        <f>'F4.2'!AB71</f>
        <v>0</v>
      </c>
      <c r="J2823" s="404">
        <f>'F4.2'!BA71</f>
        <v>0</v>
      </c>
      <c r="K2823" s="405"/>
      <c r="L2823" s="405"/>
      <c r="M2823" s="404">
        <f t="shared" si="2296"/>
        <v>0</v>
      </c>
      <c r="N2823" s="404">
        <f t="shared" si="2297"/>
        <v>-0.29425119999999999</v>
      </c>
    </row>
    <row r="2824" spans="1:14" ht="30" hidden="1" outlineLevel="1">
      <c r="A2824" s="68">
        <f t="shared" ref="A2824:E2824" si="2359">A2431</f>
        <v>16</v>
      </c>
      <c r="B2824" s="234" t="str">
        <f t="shared" si="2359"/>
        <v>Supply, Errection, testing &amp; commissioning of Ventilation  System at NPTP U-8, Parli-V</v>
      </c>
      <c r="C2824" s="192" t="str">
        <f t="shared" si="2359"/>
        <v>MERC CAPEX Approval in MTR Order 296 of 2019</v>
      </c>
      <c r="D2824" s="183" t="str">
        <f t="shared" si="2359"/>
        <v>-</v>
      </c>
      <c r="E2824" s="28">
        <f t="shared" si="2359"/>
        <v>0</v>
      </c>
      <c r="F2824" s="404">
        <f t="shared" si="2293"/>
        <v>2.1135999999999999</v>
      </c>
      <c r="G2824" s="404">
        <f t="shared" si="2294"/>
        <v>1.2036</v>
      </c>
      <c r="H2824" s="404">
        <f t="shared" si="2295"/>
        <v>0.90999999999999992</v>
      </c>
      <c r="I2824" s="404">
        <f>'F4.2'!AB72</f>
        <v>0</v>
      </c>
      <c r="J2824" s="404">
        <f>'F4.2'!BA72</f>
        <v>0</v>
      </c>
      <c r="K2824" s="405"/>
      <c r="L2824" s="405"/>
      <c r="M2824" s="404">
        <f t="shared" si="2296"/>
        <v>0</v>
      </c>
      <c r="N2824" s="404">
        <f t="shared" si="2297"/>
        <v>0.90999999999999992</v>
      </c>
    </row>
    <row r="2825" spans="1:14" ht="30" hidden="1" outlineLevel="1">
      <c r="A2825" s="68">
        <f t="shared" ref="A2825:E2825" si="2360">A2432</f>
        <v>17</v>
      </c>
      <c r="B2825" s="234" t="str">
        <f t="shared" si="2360"/>
        <v>Supply, Errection, testing &amp; commissioning of Elevator works.</v>
      </c>
      <c r="C2825" s="192" t="str">
        <f t="shared" si="2360"/>
        <v>MERC CAPEX Approval in MTR Order 296 of 2019</v>
      </c>
      <c r="D2825" s="183" t="str">
        <f t="shared" si="2360"/>
        <v>-</v>
      </c>
      <c r="E2825" s="28">
        <f t="shared" si="2360"/>
        <v>0</v>
      </c>
      <c r="F2825" s="404">
        <f t="shared" si="2293"/>
        <v>3.5173187000000001</v>
      </c>
      <c r="G2825" s="404">
        <f t="shared" si="2294"/>
        <v>4.4273186999999998</v>
      </c>
      <c r="H2825" s="404">
        <f t="shared" si="2295"/>
        <v>-0.9099999999999997</v>
      </c>
      <c r="I2825" s="404">
        <f>'F4.2'!AB73</f>
        <v>0</v>
      </c>
      <c r="J2825" s="404">
        <f>'F4.2'!BA73</f>
        <v>0</v>
      </c>
      <c r="K2825" s="405"/>
      <c r="L2825" s="405"/>
      <c r="M2825" s="404">
        <f t="shared" si="2296"/>
        <v>0</v>
      </c>
      <c r="N2825" s="404">
        <f t="shared" si="2297"/>
        <v>-0.9099999999999997</v>
      </c>
    </row>
    <row r="2826" spans="1:14" ht="30" hidden="1" outlineLevel="1">
      <c r="A2826" s="68">
        <f t="shared" ref="A2826:E2826" si="2361">A2433</f>
        <v>18</v>
      </c>
      <c r="B2826" s="234" t="str">
        <f t="shared" si="2361"/>
        <v>Work contract for dismentaling, supply, erection &amp; commissioning of MRHS</v>
      </c>
      <c r="C2826" s="192" t="str">
        <f t="shared" si="2361"/>
        <v>MERC CAPEX Approval in MTR Order 296 of 2019</v>
      </c>
      <c r="D2826" s="183" t="str">
        <f t="shared" si="2361"/>
        <v>-</v>
      </c>
      <c r="E2826" s="28">
        <f t="shared" si="2361"/>
        <v>0</v>
      </c>
      <c r="F2826" s="404">
        <f t="shared" ref="F2826:F2889" si="2362">F2433+I2433</f>
        <v>2.2335039999999999</v>
      </c>
      <c r="G2826" s="404">
        <f t="shared" ref="G2826:G2889" si="2363">G2433+M2433</f>
        <v>2.2335039999999999</v>
      </c>
      <c r="H2826" s="404">
        <f t="shared" ref="H2826:H2889" si="2364">F2826-G2826</f>
        <v>0</v>
      </c>
      <c r="I2826" s="404">
        <f>'F4.2'!AB74</f>
        <v>0</v>
      </c>
      <c r="J2826" s="404">
        <f>'F4.2'!BA74</f>
        <v>0</v>
      </c>
      <c r="K2826" s="405"/>
      <c r="L2826" s="405"/>
      <c r="M2826" s="404">
        <f t="shared" ref="M2826:M2886" si="2365">SUM(J2826:L2826)</f>
        <v>0</v>
      </c>
      <c r="N2826" s="404">
        <f t="shared" ref="N2826:N2889" si="2366">H2826+I2826-M2826</f>
        <v>0</v>
      </c>
    </row>
    <row r="2827" spans="1:14" ht="45" hidden="1" outlineLevel="1">
      <c r="A2827" s="68">
        <f t="shared" ref="A2827:E2827" si="2367">A2434</f>
        <v>19</v>
      </c>
      <c r="B2827" s="234" t="str">
        <f t="shared" si="2367"/>
        <v>Supply, Errection, testing &amp; commissioning of FF System, Smoke detection &amp; Fire stop mortar &amp; Fire retradant cable coating for conveyor 09 &amp; 10</v>
      </c>
      <c r="C2827" s="192" t="str">
        <f t="shared" si="2367"/>
        <v>MERC CAPEX Approval in MTR Order 296 of 2019</v>
      </c>
      <c r="D2827" s="183" t="str">
        <f t="shared" si="2367"/>
        <v>-</v>
      </c>
      <c r="E2827" s="28">
        <f t="shared" si="2367"/>
        <v>0</v>
      </c>
      <c r="F2827" s="404">
        <f t="shared" si="2362"/>
        <v>0.22170519999999999</v>
      </c>
      <c r="G2827" s="404">
        <f t="shared" si="2363"/>
        <v>0.51866310000000004</v>
      </c>
      <c r="H2827" s="404">
        <f t="shared" si="2364"/>
        <v>-0.29695790000000005</v>
      </c>
      <c r="I2827" s="404">
        <f>'F4.2'!AB75</f>
        <v>0</v>
      </c>
      <c r="J2827" s="404">
        <f>'F4.2'!BA75</f>
        <v>0</v>
      </c>
      <c r="K2827" s="405"/>
      <c r="L2827" s="405"/>
      <c r="M2827" s="404">
        <f t="shared" si="2365"/>
        <v>0</v>
      </c>
      <c r="N2827" s="404">
        <f t="shared" si="2366"/>
        <v>-0.29695790000000005</v>
      </c>
    </row>
    <row r="2828" spans="1:14" ht="30" hidden="1" outlineLevel="1">
      <c r="A2828" s="68">
        <f t="shared" ref="A2828:E2828" si="2368">A2435</f>
        <v>20</v>
      </c>
      <c r="B2828" s="234" t="str">
        <f t="shared" si="2368"/>
        <v>Supply, Errection, testing &amp; commissioning of Chimney Elevator</v>
      </c>
      <c r="C2828" s="192" t="str">
        <f t="shared" si="2368"/>
        <v>MERC CAPEX Approval in MTR Order 296 of 2019</v>
      </c>
      <c r="D2828" s="183" t="str">
        <f t="shared" si="2368"/>
        <v>-</v>
      </c>
      <c r="E2828" s="28">
        <f t="shared" si="2368"/>
        <v>0</v>
      </c>
      <c r="F2828" s="404">
        <f t="shared" si="2362"/>
        <v>1.060802</v>
      </c>
      <c r="G2828" s="404">
        <f t="shared" si="2363"/>
        <v>0</v>
      </c>
      <c r="H2828" s="404">
        <f t="shared" si="2364"/>
        <v>1.060802</v>
      </c>
      <c r="I2828" s="404">
        <f>'F4.2'!AB76</f>
        <v>0</v>
      </c>
      <c r="J2828" s="404">
        <f>'F4.2'!BA76</f>
        <v>0</v>
      </c>
      <c r="K2828" s="405"/>
      <c r="L2828" s="405"/>
      <c r="M2828" s="404">
        <f t="shared" si="2365"/>
        <v>0</v>
      </c>
      <c r="N2828" s="404">
        <f t="shared" si="2366"/>
        <v>1.060802</v>
      </c>
    </row>
    <row r="2829" spans="1:14" ht="30" hidden="1" outlineLevel="1">
      <c r="A2829" s="68">
        <f t="shared" ref="A2829:E2829" si="2369">A2436</f>
        <v>21</v>
      </c>
      <c r="B2829" s="234" t="str">
        <f t="shared" si="2369"/>
        <v>Supply, Errection, testing &amp; commissioning work of GEHO Pumps.</v>
      </c>
      <c r="C2829" s="192" t="str">
        <f t="shared" si="2369"/>
        <v>MERC CAPEX Approval in MTR Order 296 of 2019</v>
      </c>
      <c r="D2829" s="183" t="str">
        <f t="shared" si="2369"/>
        <v>-</v>
      </c>
      <c r="E2829" s="28">
        <f t="shared" si="2369"/>
        <v>0</v>
      </c>
      <c r="F2829" s="404">
        <f t="shared" si="2362"/>
        <v>0</v>
      </c>
      <c r="G2829" s="404">
        <f t="shared" si="2363"/>
        <v>1.06</v>
      </c>
      <c r="H2829" s="404">
        <f t="shared" si="2364"/>
        <v>-1.06</v>
      </c>
      <c r="I2829" s="404">
        <f>'F4.2'!AB77</f>
        <v>0</v>
      </c>
      <c r="J2829" s="404">
        <f>'F4.2'!BA77</f>
        <v>0</v>
      </c>
      <c r="K2829" s="405"/>
      <c r="L2829" s="405"/>
      <c r="M2829" s="404">
        <f t="shared" si="2365"/>
        <v>0</v>
      </c>
      <c r="N2829" s="404">
        <f t="shared" si="2366"/>
        <v>-1.06</v>
      </c>
    </row>
    <row r="2830" spans="1:14" ht="30" hidden="1" outlineLevel="1">
      <c r="A2830" s="68">
        <f t="shared" ref="A2830:E2830" si="2370">A2437</f>
        <v>22</v>
      </c>
      <c r="B2830" s="234" t="str">
        <f t="shared" si="2370"/>
        <v>Procurement of various Mandetory spares of BOP packages</v>
      </c>
      <c r="C2830" s="192" t="str">
        <f t="shared" si="2370"/>
        <v>MERC CAPEX Approval in MTR Order 296 of 2019</v>
      </c>
      <c r="D2830" s="183" t="str">
        <f t="shared" si="2370"/>
        <v>-</v>
      </c>
      <c r="E2830" s="28">
        <f t="shared" si="2370"/>
        <v>0</v>
      </c>
      <c r="F2830" s="404">
        <f t="shared" si="2362"/>
        <v>5.47</v>
      </c>
      <c r="G2830" s="404">
        <f t="shared" si="2363"/>
        <v>6.54</v>
      </c>
      <c r="H2830" s="404">
        <f t="shared" si="2364"/>
        <v>-1.0700000000000003</v>
      </c>
      <c r="I2830" s="404">
        <f>'F4.2'!AB78</f>
        <v>0</v>
      </c>
      <c r="J2830" s="404">
        <f>'F4.2'!BA78</f>
        <v>0</v>
      </c>
      <c r="K2830" s="405"/>
      <c r="L2830" s="405"/>
      <c r="M2830" s="404">
        <f t="shared" si="2365"/>
        <v>0</v>
      </c>
      <c r="N2830" s="404">
        <f t="shared" si="2366"/>
        <v>-1.0700000000000003</v>
      </c>
    </row>
    <row r="2831" spans="1:14" ht="31.5" hidden="1" outlineLevel="1">
      <c r="A2831" s="205">
        <f t="shared" ref="A2831:E2831" si="2371">A2438</f>
        <v>0</v>
      </c>
      <c r="B2831" s="206" t="str">
        <f t="shared" si="2371"/>
        <v>Balance civil work of BOP scope at 250 MW Parli-V</v>
      </c>
      <c r="C2831" s="208" t="str">
        <f t="shared" si="2371"/>
        <v>MERC CAPEX Approval in MTR Order 296 of 2019</v>
      </c>
      <c r="D2831" s="210" t="str">
        <f t="shared" si="2371"/>
        <v>-</v>
      </c>
      <c r="E2831" s="223">
        <f t="shared" si="2371"/>
        <v>45.323799999999991</v>
      </c>
      <c r="F2831" s="404">
        <f t="shared" si="2362"/>
        <v>0.55711806000000097</v>
      </c>
      <c r="G2831" s="404">
        <f t="shared" si="2363"/>
        <v>16.720000000000002</v>
      </c>
      <c r="H2831" s="404">
        <f t="shared" si="2364"/>
        <v>-16.162881940000002</v>
      </c>
      <c r="I2831" s="404">
        <f>'F4.2'!AB79</f>
        <v>0</v>
      </c>
      <c r="J2831" s="404">
        <f>'F4.2'!BA79</f>
        <v>0</v>
      </c>
      <c r="K2831" s="405"/>
      <c r="L2831" s="405"/>
      <c r="M2831" s="404">
        <f t="shared" si="2365"/>
        <v>0</v>
      </c>
      <c r="N2831" s="404">
        <f t="shared" si="2366"/>
        <v>-16.162881940000002</v>
      </c>
    </row>
    <row r="2832" spans="1:14" ht="30" hidden="1" outlineLevel="1">
      <c r="A2832" s="68">
        <f t="shared" ref="A2832:E2832" si="2372">A2439</f>
        <v>1</v>
      </c>
      <c r="B2832" s="122" t="str">
        <f t="shared" si="2372"/>
        <v>Area grading</v>
      </c>
      <c r="C2832" s="192" t="str">
        <f t="shared" si="2372"/>
        <v>MERC CAPEX Approval in MTR Order 296 of 2019</v>
      </c>
      <c r="D2832" s="183" t="str">
        <f t="shared" si="2372"/>
        <v>-</v>
      </c>
      <c r="E2832" s="28">
        <f t="shared" si="2372"/>
        <v>0</v>
      </c>
      <c r="F2832" s="404">
        <f t="shared" si="2362"/>
        <v>6.9866406799999998</v>
      </c>
      <c r="G2832" s="404">
        <f t="shared" si="2363"/>
        <v>0.89</v>
      </c>
      <c r="H2832" s="404">
        <f t="shared" si="2364"/>
        <v>6.0966406800000001</v>
      </c>
      <c r="I2832" s="404">
        <f>'F4.2'!AB80</f>
        <v>0</v>
      </c>
      <c r="J2832" s="404">
        <f>'F4.2'!BA80</f>
        <v>0</v>
      </c>
      <c r="K2832" s="405"/>
      <c r="L2832" s="405"/>
      <c r="M2832" s="404">
        <f t="shared" si="2365"/>
        <v>0</v>
      </c>
      <c r="N2832" s="404">
        <f t="shared" si="2366"/>
        <v>6.0966406800000001</v>
      </c>
    </row>
    <row r="2833" spans="1:16" ht="30" hidden="1" outlineLevel="1">
      <c r="A2833" s="68">
        <f t="shared" ref="A2833:E2833" si="2373">A2440</f>
        <v>2</v>
      </c>
      <c r="B2833" s="122" t="str">
        <f t="shared" si="2373"/>
        <v>CMD</v>
      </c>
      <c r="C2833" s="192" t="str">
        <f t="shared" si="2373"/>
        <v>MERC CAPEX Approval in MTR Order 296 of 2019</v>
      </c>
      <c r="D2833" s="183" t="str">
        <f t="shared" si="2373"/>
        <v>-</v>
      </c>
      <c r="E2833" s="28">
        <f t="shared" si="2373"/>
        <v>0</v>
      </c>
      <c r="F2833" s="404">
        <f t="shared" si="2362"/>
        <v>1.2410745000000012</v>
      </c>
      <c r="G2833" s="404">
        <f t="shared" si="2363"/>
        <v>1.3549000000000009</v>
      </c>
      <c r="H2833" s="404">
        <f t="shared" si="2364"/>
        <v>-0.11382549999999969</v>
      </c>
      <c r="I2833" s="404">
        <f>'F4.2'!AB81</f>
        <v>0</v>
      </c>
      <c r="J2833" s="404">
        <f>'F4.2'!BA81</f>
        <v>0</v>
      </c>
      <c r="K2833" s="405"/>
      <c r="L2833" s="405"/>
      <c r="M2833" s="404">
        <f t="shared" si="2365"/>
        <v>0</v>
      </c>
      <c r="N2833" s="404">
        <f t="shared" si="2366"/>
        <v>-0.11382549999999969</v>
      </c>
    </row>
    <row r="2834" spans="1:16" ht="30" hidden="1" outlineLevel="1">
      <c r="A2834" s="68">
        <f t="shared" ref="A2834:E2834" si="2374">A2441</f>
        <v>3</v>
      </c>
      <c r="B2834" s="122" t="str">
        <f t="shared" si="2374"/>
        <v>Conveyor 09, 10 &amp; TP 06</v>
      </c>
      <c r="C2834" s="192" t="str">
        <f t="shared" si="2374"/>
        <v>MERC CAPEX Approval in MTR Order 296 of 2019</v>
      </c>
      <c r="D2834" s="183" t="str">
        <f t="shared" si="2374"/>
        <v>-</v>
      </c>
      <c r="E2834" s="28">
        <f t="shared" si="2374"/>
        <v>0</v>
      </c>
      <c r="F2834" s="404">
        <f t="shared" si="2362"/>
        <v>14.560539259999999</v>
      </c>
      <c r="G2834" s="404">
        <f t="shared" si="2363"/>
        <v>12.129999999999999</v>
      </c>
      <c r="H2834" s="404">
        <f t="shared" si="2364"/>
        <v>2.4305392599999998</v>
      </c>
      <c r="I2834" s="404">
        <f>'F4.2'!AB82</f>
        <v>0</v>
      </c>
      <c r="J2834" s="404">
        <f>'F4.2'!BA82</f>
        <v>0</v>
      </c>
      <c r="K2834" s="405"/>
      <c r="L2834" s="405"/>
      <c r="M2834" s="404">
        <f t="shared" si="2365"/>
        <v>0</v>
      </c>
      <c r="N2834" s="404">
        <f t="shared" si="2366"/>
        <v>2.4305392599999998</v>
      </c>
    </row>
    <row r="2835" spans="1:16" ht="30" hidden="1" outlineLevel="1">
      <c r="A2835" s="68">
        <f t="shared" ref="A2835:E2835" si="2375">A2442</f>
        <v>4</v>
      </c>
      <c r="B2835" s="122" t="str">
        <f t="shared" si="2375"/>
        <v>Finishing item</v>
      </c>
      <c r="C2835" s="192" t="str">
        <f t="shared" si="2375"/>
        <v>MERC CAPEX Approval in MTR Order 296 of 2019</v>
      </c>
      <c r="D2835" s="183" t="str">
        <f t="shared" si="2375"/>
        <v>-</v>
      </c>
      <c r="E2835" s="28">
        <f t="shared" si="2375"/>
        <v>0</v>
      </c>
      <c r="F2835" s="404">
        <f t="shared" si="2362"/>
        <v>8.0849650400000002</v>
      </c>
      <c r="G2835" s="404">
        <f t="shared" si="2363"/>
        <v>4.6505999999999998</v>
      </c>
      <c r="H2835" s="404">
        <f t="shared" si="2364"/>
        <v>3.4343650400000003</v>
      </c>
      <c r="I2835" s="404">
        <f>'F4.2'!AB83</f>
        <v>0</v>
      </c>
      <c r="J2835" s="404">
        <f>'F4.2'!BA83</f>
        <v>0</v>
      </c>
      <c r="K2835" s="405"/>
      <c r="L2835" s="405"/>
      <c r="M2835" s="404">
        <f t="shared" si="2365"/>
        <v>0</v>
      </c>
      <c r="N2835" s="404">
        <f t="shared" si="2366"/>
        <v>3.4343650400000003</v>
      </c>
    </row>
    <row r="2836" spans="1:16" ht="30" hidden="1" outlineLevel="1">
      <c r="A2836" s="68">
        <f t="shared" ref="A2836:E2836" si="2376">A2443</f>
        <v>5</v>
      </c>
      <c r="B2836" s="122" t="str">
        <f t="shared" si="2376"/>
        <v>Drain &amp; nala</v>
      </c>
      <c r="C2836" s="192" t="str">
        <f t="shared" si="2376"/>
        <v>MERC CAPEX Approval in MTR Order 296 of 2019</v>
      </c>
      <c r="D2836" s="183" t="str">
        <f t="shared" si="2376"/>
        <v>-</v>
      </c>
      <c r="E2836" s="28">
        <f t="shared" si="2376"/>
        <v>0</v>
      </c>
      <c r="F2836" s="404">
        <f t="shared" si="2362"/>
        <v>5.08483324</v>
      </c>
      <c r="G2836" s="404">
        <f t="shared" si="2363"/>
        <v>11.79</v>
      </c>
      <c r="H2836" s="404">
        <f t="shared" si="2364"/>
        <v>-6.7051667599999991</v>
      </c>
      <c r="I2836" s="404">
        <f>'F4.2'!AB84</f>
        <v>0</v>
      </c>
      <c r="J2836" s="404">
        <f>'F4.2'!BA84</f>
        <v>0</v>
      </c>
      <c r="K2836" s="405"/>
      <c r="L2836" s="405"/>
      <c r="M2836" s="404">
        <f t="shared" si="2365"/>
        <v>0</v>
      </c>
      <c r="N2836" s="404">
        <f t="shared" si="2366"/>
        <v>-6.7051667599999991</v>
      </c>
    </row>
    <row r="2837" spans="1:16" ht="30" hidden="1" outlineLevel="1">
      <c r="A2837" s="68">
        <f t="shared" ref="A2837:E2837" si="2377">A2444</f>
        <v>6</v>
      </c>
      <c r="B2837" s="122" t="str">
        <f t="shared" si="2377"/>
        <v>Internal roads</v>
      </c>
      <c r="C2837" s="192" t="str">
        <f t="shared" si="2377"/>
        <v>MERC CAPEX Approval in MTR Order 296 of 2019</v>
      </c>
      <c r="D2837" s="183" t="str">
        <f t="shared" si="2377"/>
        <v>-</v>
      </c>
      <c r="E2837" s="28">
        <f t="shared" si="2377"/>
        <v>0</v>
      </c>
      <c r="F2837" s="404">
        <f t="shared" si="2362"/>
        <v>9.7521449799999989</v>
      </c>
      <c r="G2837" s="404">
        <f t="shared" si="2363"/>
        <v>1.5</v>
      </c>
      <c r="H2837" s="404">
        <f t="shared" si="2364"/>
        <v>8.2521449799999989</v>
      </c>
      <c r="I2837" s="404">
        <f>'F4.2'!AB85</f>
        <v>0</v>
      </c>
      <c r="J2837" s="404">
        <f>'F4.2'!BA85</f>
        <v>0</v>
      </c>
      <c r="K2837" s="405"/>
      <c r="L2837" s="405"/>
      <c r="M2837" s="404">
        <f t="shared" si="2365"/>
        <v>0</v>
      </c>
      <c r="N2837" s="404">
        <f t="shared" si="2366"/>
        <v>8.2521449799999989</v>
      </c>
    </row>
    <row r="2838" spans="1:16" ht="30" hidden="1" outlineLevel="1">
      <c r="A2838" s="68">
        <f t="shared" ref="A2838:E2838" si="2378">A2445</f>
        <v>7</v>
      </c>
      <c r="B2838" s="122" t="str">
        <f t="shared" si="2378"/>
        <v>Stacker &amp; reclaimer</v>
      </c>
      <c r="C2838" s="192" t="str">
        <f t="shared" si="2378"/>
        <v>MERC CAPEX Approval in MTR Order 296 of 2019</v>
      </c>
      <c r="D2838" s="183" t="str">
        <f t="shared" si="2378"/>
        <v>-</v>
      </c>
      <c r="E2838" s="28">
        <f t="shared" si="2378"/>
        <v>0</v>
      </c>
      <c r="F2838" s="404">
        <f t="shared" si="2362"/>
        <v>1.1626842399999999</v>
      </c>
      <c r="G2838" s="404">
        <f t="shared" si="2363"/>
        <v>0</v>
      </c>
      <c r="H2838" s="404">
        <f t="shared" si="2364"/>
        <v>1.1626842399999999</v>
      </c>
      <c r="I2838" s="404">
        <f>'F4.2'!AB86</f>
        <v>0</v>
      </c>
      <c r="J2838" s="404">
        <f>'F4.2'!BA86</f>
        <v>0</v>
      </c>
      <c r="K2838" s="405"/>
      <c r="L2838" s="405"/>
      <c r="M2838" s="404">
        <f t="shared" si="2365"/>
        <v>0</v>
      </c>
      <c r="N2838" s="404">
        <f t="shared" si="2366"/>
        <v>1.1626842399999999</v>
      </c>
    </row>
    <row r="2839" spans="1:16" ht="15.75" hidden="1" outlineLevel="1">
      <c r="A2839" s="205">
        <f t="shared" ref="A2839:E2839" si="2379">A2446</f>
        <v>0</v>
      </c>
      <c r="B2839" s="206" t="str">
        <f t="shared" si="2379"/>
        <v>Other Add Cap</v>
      </c>
      <c r="C2839" s="208">
        <f t="shared" si="2379"/>
        <v>0</v>
      </c>
      <c r="D2839" s="210" t="str">
        <f t="shared" si="2379"/>
        <v>-</v>
      </c>
      <c r="E2839" s="204">
        <f t="shared" si="2379"/>
        <v>0</v>
      </c>
      <c r="F2839" s="404">
        <f t="shared" si="2362"/>
        <v>0</v>
      </c>
      <c r="G2839" s="404">
        <f t="shared" si="2363"/>
        <v>0</v>
      </c>
      <c r="H2839" s="404">
        <f t="shared" si="2364"/>
        <v>0</v>
      </c>
      <c r="I2839" s="404">
        <f>'F4.2'!AB87</f>
        <v>0</v>
      </c>
      <c r="J2839" s="404">
        <f>'F4.2'!BA87</f>
        <v>0</v>
      </c>
      <c r="K2839" s="405"/>
      <c r="L2839" s="405"/>
      <c r="M2839" s="404">
        <f t="shared" si="2365"/>
        <v>0</v>
      </c>
      <c r="N2839" s="404">
        <f t="shared" si="2366"/>
        <v>0</v>
      </c>
    </row>
    <row r="2840" spans="1:16" ht="15.75" hidden="1" outlineLevel="1">
      <c r="A2840" s="53">
        <f t="shared" ref="A2840:E2840" si="2380">A2447</f>
        <v>0</v>
      </c>
      <c r="B2840" s="235" t="str">
        <f t="shared" si="2380"/>
        <v>Laboratory set up</v>
      </c>
      <c r="C2840" s="185" t="str">
        <f t="shared" si="2380"/>
        <v>Add Cap (As per 296 of 2019)</v>
      </c>
      <c r="D2840" s="183" t="str">
        <f t="shared" si="2380"/>
        <v>-</v>
      </c>
      <c r="E2840" s="229">
        <f t="shared" si="2380"/>
        <v>0</v>
      </c>
      <c r="F2840" s="404">
        <f t="shared" si="2362"/>
        <v>0</v>
      </c>
      <c r="G2840" s="404">
        <f t="shared" si="2363"/>
        <v>0</v>
      </c>
      <c r="H2840" s="404">
        <f t="shared" si="2364"/>
        <v>0</v>
      </c>
      <c r="I2840" s="404">
        <f>'F4.2'!AB88</f>
        <v>0</v>
      </c>
      <c r="J2840" s="404">
        <f>'F4.2'!BA88</f>
        <v>0</v>
      </c>
      <c r="K2840" s="405"/>
      <c r="L2840" s="405"/>
      <c r="M2840" s="404">
        <f t="shared" si="2365"/>
        <v>0</v>
      </c>
      <c r="N2840" s="404">
        <f t="shared" si="2366"/>
        <v>0</v>
      </c>
    </row>
    <row r="2841" spans="1:16" ht="31.5" hidden="1" outlineLevel="1">
      <c r="A2841" s="53">
        <f t="shared" ref="A2841:E2841" si="2381">A2448</f>
        <v>1</v>
      </c>
      <c r="B2841" s="236" t="str">
        <f t="shared" si="2381"/>
        <v>Supply of Analytical Instruments for condition monitoring Laboratory for 1X250 MW of   NPTPS, Parli-V.</v>
      </c>
      <c r="C2841" s="185" t="str">
        <f t="shared" si="2381"/>
        <v>Add Cap (As per 296 of 2019)</v>
      </c>
      <c r="D2841" s="188" t="str">
        <f t="shared" si="2381"/>
        <v>-</v>
      </c>
      <c r="E2841" s="57">
        <f t="shared" si="2381"/>
        <v>0.5</v>
      </c>
      <c r="F2841" s="404">
        <f t="shared" si="2362"/>
        <v>0.49655460000000001</v>
      </c>
      <c r="G2841" s="404">
        <f t="shared" si="2363"/>
        <v>0.49655460000000001</v>
      </c>
      <c r="H2841" s="404">
        <f t="shared" si="2364"/>
        <v>0</v>
      </c>
      <c r="I2841" s="404">
        <f>'F4.2'!AB89</f>
        <v>0</v>
      </c>
      <c r="J2841" s="404">
        <f>'F4.2'!BA89</f>
        <v>0</v>
      </c>
      <c r="K2841" s="405"/>
      <c r="L2841" s="405"/>
      <c r="M2841" s="404">
        <f t="shared" si="2365"/>
        <v>0</v>
      </c>
      <c r="N2841" s="404">
        <f t="shared" si="2366"/>
        <v>0</v>
      </c>
    </row>
    <row r="2842" spans="1:16" ht="31.5" hidden="1" outlineLevel="1">
      <c r="A2842" s="53">
        <f t="shared" ref="A2842:E2842" si="2382">A2449</f>
        <v>2</v>
      </c>
      <c r="B2842" s="236" t="str">
        <f t="shared" si="2382"/>
        <v>Supply of Analytical Instruments for Water Analysis Laboratory for 1X250 MW of   NPTPS, Parli-V</v>
      </c>
      <c r="C2842" s="185" t="str">
        <f t="shared" si="2382"/>
        <v>Add Cap (As per 296 of 2019)</v>
      </c>
      <c r="D2842" s="183" t="str">
        <f t="shared" si="2382"/>
        <v>-</v>
      </c>
      <c r="E2842" s="57">
        <f t="shared" si="2382"/>
        <v>1.23</v>
      </c>
      <c r="F2842" s="404">
        <f t="shared" si="2362"/>
        <v>0.29846889999999998</v>
      </c>
      <c r="G2842" s="404">
        <f t="shared" si="2363"/>
        <v>0.29846889999999998</v>
      </c>
      <c r="H2842" s="404">
        <f t="shared" si="2364"/>
        <v>0</v>
      </c>
      <c r="I2842" s="404">
        <f>'F4.2'!AB90</f>
        <v>0</v>
      </c>
      <c r="J2842" s="404">
        <f>'F4.2'!BA90</f>
        <v>0</v>
      </c>
      <c r="K2842" s="405"/>
      <c r="L2842" s="405"/>
      <c r="M2842" s="404">
        <f t="shared" si="2365"/>
        <v>0</v>
      </c>
      <c r="N2842" s="404">
        <f t="shared" si="2366"/>
        <v>0</v>
      </c>
    </row>
    <row r="2843" spans="1:16" ht="31.5" hidden="1" outlineLevel="1">
      <c r="A2843" s="53">
        <f t="shared" ref="A2843:E2843" si="2383">A2450</f>
        <v>3</v>
      </c>
      <c r="B2843" s="236" t="str">
        <f t="shared" si="2383"/>
        <v>Supply of Analytical Instruments for Environment Laboratory for 1 x 250 MW, NPTPS, Parli-V.</v>
      </c>
      <c r="C2843" s="185" t="str">
        <f t="shared" si="2383"/>
        <v>Add Cap (As per 296 of 2019)</v>
      </c>
      <c r="D2843" s="188" t="str">
        <f t="shared" si="2383"/>
        <v>-</v>
      </c>
      <c r="E2843" s="57">
        <f t="shared" si="2383"/>
        <v>0.39</v>
      </c>
      <c r="F2843" s="404">
        <f t="shared" si="2362"/>
        <v>0.36579919999999999</v>
      </c>
      <c r="G2843" s="404">
        <f t="shared" si="2363"/>
        <v>0.36579919999999999</v>
      </c>
      <c r="H2843" s="404">
        <f t="shared" si="2364"/>
        <v>0</v>
      </c>
      <c r="I2843" s="404">
        <f>'F4.2'!AB91</f>
        <v>0</v>
      </c>
      <c r="J2843" s="404">
        <f>'F4.2'!BA91</f>
        <v>0</v>
      </c>
      <c r="K2843" s="405"/>
      <c r="L2843" s="405"/>
      <c r="M2843" s="404">
        <f t="shared" si="2365"/>
        <v>0</v>
      </c>
      <c r="N2843" s="404">
        <f t="shared" si="2366"/>
        <v>0</v>
      </c>
    </row>
    <row r="2844" spans="1:16" ht="31.5" hidden="1" outlineLevel="1">
      <c r="A2844" s="53">
        <f t="shared" ref="A2844:E2844" si="2384">A2451</f>
        <v>4</v>
      </c>
      <c r="B2844" s="236" t="str">
        <f t="shared" si="2384"/>
        <v>Supply of Analytical Instruments for Precision Laboratory for 1 x 250 MW, NPTPS, Parli-V.</v>
      </c>
      <c r="C2844" s="185" t="str">
        <f t="shared" si="2384"/>
        <v>Add Cap (As per 296 of 2019)</v>
      </c>
      <c r="D2844" s="183" t="str">
        <f t="shared" si="2384"/>
        <v>-</v>
      </c>
      <c r="E2844" s="57">
        <f t="shared" si="2384"/>
        <v>1</v>
      </c>
      <c r="F2844" s="404">
        <f t="shared" si="2362"/>
        <v>0</v>
      </c>
      <c r="G2844" s="404">
        <f t="shared" si="2363"/>
        <v>0</v>
      </c>
      <c r="H2844" s="404">
        <f t="shared" si="2364"/>
        <v>0</v>
      </c>
      <c r="I2844" s="404">
        <f>'F4.2'!AB92</f>
        <v>0</v>
      </c>
      <c r="J2844" s="404">
        <f>'F4.2'!BA92</f>
        <v>0</v>
      </c>
      <c r="K2844" s="405"/>
      <c r="L2844" s="405"/>
      <c r="M2844" s="404">
        <f t="shared" si="2365"/>
        <v>0</v>
      </c>
      <c r="N2844" s="404">
        <f t="shared" si="2366"/>
        <v>0</v>
      </c>
    </row>
    <row r="2845" spans="1:16" ht="31.5" hidden="1" outlineLevel="1">
      <c r="A2845" s="53">
        <f t="shared" ref="A2845:E2845" si="2385">A2452</f>
        <v>5</v>
      </c>
      <c r="B2845" s="236" t="str">
        <f t="shared" si="2385"/>
        <v>Supply of Analytical Instruments for General Laboratory of Water Treatment Plant of 1 x 250 MW, NPTPS, Parli-V.</v>
      </c>
      <c r="C2845" s="185" t="str">
        <f t="shared" si="2385"/>
        <v>Add Cap (As per 296 of 2019)</v>
      </c>
      <c r="D2845" s="183" t="str">
        <f t="shared" si="2385"/>
        <v>-</v>
      </c>
      <c r="E2845" s="57">
        <f t="shared" si="2385"/>
        <v>0.93</v>
      </c>
      <c r="F2845" s="404">
        <f t="shared" si="2362"/>
        <v>0</v>
      </c>
      <c r="G2845" s="404">
        <f t="shared" si="2363"/>
        <v>0</v>
      </c>
      <c r="H2845" s="404">
        <f t="shared" si="2364"/>
        <v>0</v>
      </c>
      <c r="I2845" s="404">
        <f>'F4.2'!AB93</f>
        <v>0</v>
      </c>
      <c r="J2845" s="404">
        <f>'F4.2'!BA93</f>
        <v>0</v>
      </c>
      <c r="K2845" s="405"/>
      <c r="L2845" s="405"/>
      <c r="M2845" s="404">
        <f t="shared" si="2365"/>
        <v>0</v>
      </c>
      <c r="N2845" s="404">
        <f t="shared" si="2366"/>
        <v>0</v>
      </c>
    </row>
    <row r="2846" spans="1:16" ht="31.5" hidden="1" outlineLevel="1">
      <c r="A2846" s="53">
        <f t="shared" ref="A2846:E2846" si="2386">A2453</f>
        <v>6</v>
      </c>
      <c r="B2846" s="236" t="str">
        <f t="shared" si="2386"/>
        <v>Supply of Corrosion Monitor/Meter, Corrosion Coupon &amp; Coupon Rack for 1X250 MW of   NPTPS, Parli-V.</v>
      </c>
      <c r="C2846" s="185" t="str">
        <f t="shared" si="2386"/>
        <v>Add Cap (As per 296 of 2019)</v>
      </c>
      <c r="D2846" s="183" t="str">
        <f t="shared" si="2386"/>
        <v>-</v>
      </c>
      <c r="E2846" s="57">
        <f t="shared" si="2386"/>
        <v>0.34</v>
      </c>
      <c r="F2846" s="404">
        <f t="shared" si="2362"/>
        <v>0.347356836</v>
      </c>
      <c r="G2846" s="404">
        <f t="shared" si="2363"/>
        <v>0.347356836</v>
      </c>
      <c r="H2846" s="404">
        <f t="shared" si="2364"/>
        <v>0</v>
      </c>
      <c r="I2846" s="404">
        <f>'F4.2'!AB94</f>
        <v>0</v>
      </c>
      <c r="J2846" s="404">
        <f>'F4.2'!BA94</f>
        <v>0</v>
      </c>
      <c r="K2846" s="405"/>
      <c r="L2846" s="405"/>
      <c r="M2846" s="404">
        <f t="shared" si="2365"/>
        <v>0</v>
      </c>
      <c r="N2846" s="404">
        <f t="shared" si="2366"/>
        <v>0</v>
      </c>
    </row>
    <row r="2847" spans="1:16" ht="31.5" hidden="1" outlineLevel="1">
      <c r="A2847" s="53">
        <f t="shared" ref="A2847:E2847" si="2387">A2454</f>
        <v>7</v>
      </c>
      <c r="B2847" s="237" t="str">
        <f t="shared" si="2387"/>
        <v>Supply of Analytical Instruments for Coal Analysis Laboratory for 1X250 MW of   NPTPS, Parli-V</v>
      </c>
      <c r="C2847" s="185" t="str">
        <f t="shared" si="2387"/>
        <v>Add Cap (As per 296 of 2019)</v>
      </c>
      <c r="D2847" s="183" t="str">
        <f t="shared" si="2387"/>
        <v>-</v>
      </c>
      <c r="E2847" s="57">
        <f t="shared" si="2387"/>
        <v>1.65</v>
      </c>
      <c r="F2847" s="404">
        <f t="shared" si="2362"/>
        <v>0.39444410000000002</v>
      </c>
      <c r="G2847" s="404">
        <f t="shared" si="2363"/>
        <v>0.39444410000000002</v>
      </c>
      <c r="H2847" s="404">
        <f t="shared" si="2364"/>
        <v>0</v>
      </c>
      <c r="I2847" s="404">
        <f>'F4.2'!AB95</f>
        <v>0</v>
      </c>
      <c r="J2847" s="404">
        <f>'F4.2'!BA95</f>
        <v>0</v>
      </c>
      <c r="K2847" s="405"/>
      <c r="L2847" s="405"/>
      <c r="M2847" s="404">
        <f t="shared" si="2365"/>
        <v>0</v>
      </c>
      <c r="N2847" s="404">
        <f t="shared" si="2366"/>
        <v>0</v>
      </c>
      <c r="O2847" s="270">
        <f t="shared" ref="O2847:O2849" si="2388">MAX(0,IF(M2847=0,0,IF(G2847+M2847&lt;E2847,M2847,E2847-G2847)))</f>
        <v>0</v>
      </c>
      <c r="P2847" s="27">
        <f t="shared" ref="P2847:P2849" si="2389">M2847-O2847</f>
        <v>0</v>
      </c>
    </row>
    <row r="2848" spans="1:16" ht="15.75" hidden="1" outlineLevel="1">
      <c r="A2848" s="53">
        <f t="shared" ref="A2848:E2848" si="2390">A2455</f>
        <v>9</v>
      </c>
      <c r="B2848" s="235" t="str">
        <f t="shared" si="2390"/>
        <v>Grade slab (WTP Area)</v>
      </c>
      <c r="C2848" s="185" t="str">
        <f t="shared" si="2390"/>
        <v>Add Cap (As per 296 of 2019)</v>
      </c>
      <c r="D2848" s="183" t="str">
        <f t="shared" si="2390"/>
        <v>-</v>
      </c>
      <c r="E2848" s="229">
        <f t="shared" si="2390"/>
        <v>1</v>
      </c>
      <c r="F2848" s="404">
        <f t="shared" si="2362"/>
        <v>0.99752063400000002</v>
      </c>
      <c r="G2848" s="404">
        <f t="shared" si="2363"/>
        <v>0.99752063400000002</v>
      </c>
      <c r="H2848" s="404">
        <f t="shared" si="2364"/>
        <v>0</v>
      </c>
      <c r="I2848" s="404">
        <f>'F4.2'!AB96</f>
        <v>0</v>
      </c>
      <c r="J2848" s="404">
        <f>'F4.2'!BA96</f>
        <v>0</v>
      </c>
      <c r="K2848" s="405"/>
      <c r="L2848" s="405"/>
      <c r="M2848" s="404">
        <f t="shared" si="2365"/>
        <v>0</v>
      </c>
      <c r="N2848" s="404">
        <f t="shared" si="2366"/>
        <v>0</v>
      </c>
      <c r="O2848" s="270">
        <f t="shared" si="2388"/>
        <v>0</v>
      </c>
      <c r="P2848" s="27">
        <f t="shared" si="2389"/>
        <v>0</v>
      </c>
    </row>
    <row r="2849" spans="1:16" ht="15.75" hidden="1" outlineLevel="1">
      <c r="A2849" s="53">
        <f t="shared" ref="A2849:E2849" si="2391">A2456</f>
        <v>10</v>
      </c>
      <c r="B2849" s="235" t="str">
        <f t="shared" si="2391"/>
        <v>Grade slab (Near AHP Building)</v>
      </c>
      <c r="C2849" s="185" t="str">
        <f t="shared" si="2391"/>
        <v>Add Cap (As per 296 of 2019)</v>
      </c>
      <c r="D2849" s="183" t="str">
        <f t="shared" si="2391"/>
        <v>-</v>
      </c>
      <c r="E2849" s="59">
        <f t="shared" si="2391"/>
        <v>0.75</v>
      </c>
      <c r="F2849" s="404">
        <f t="shared" si="2362"/>
        <v>0.74556261000000001</v>
      </c>
      <c r="G2849" s="404">
        <f t="shared" si="2363"/>
        <v>0.74556261000000001</v>
      </c>
      <c r="H2849" s="404">
        <f t="shared" si="2364"/>
        <v>0</v>
      </c>
      <c r="I2849" s="404">
        <f>'F4.2'!AB97</f>
        <v>0</v>
      </c>
      <c r="J2849" s="404">
        <f>'F4.2'!BA97</f>
        <v>0</v>
      </c>
      <c r="K2849" s="405"/>
      <c r="L2849" s="405"/>
      <c r="M2849" s="404">
        <f t="shared" si="2365"/>
        <v>0</v>
      </c>
      <c r="N2849" s="404">
        <f t="shared" si="2366"/>
        <v>0</v>
      </c>
      <c r="O2849" s="270">
        <f t="shared" si="2388"/>
        <v>0</v>
      </c>
      <c r="P2849" s="27">
        <f t="shared" si="2389"/>
        <v>0</v>
      </c>
    </row>
    <row r="2850" spans="1:16" ht="15.75" hidden="1" outlineLevel="1">
      <c r="A2850" s="54">
        <f t="shared" ref="A2850:E2850" si="2392">A2457</f>
        <v>11</v>
      </c>
      <c r="B2850" s="238" t="str">
        <f t="shared" si="2392"/>
        <v>Temporary shed for empty barrles &amp; filled barrles</v>
      </c>
      <c r="C2850" s="185" t="str">
        <f t="shared" si="2392"/>
        <v>Add Cap (As per 296 of 2019)</v>
      </c>
      <c r="D2850" s="188" t="str">
        <f t="shared" si="2392"/>
        <v>-</v>
      </c>
      <c r="E2850" s="59">
        <f t="shared" si="2392"/>
        <v>0.5</v>
      </c>
      <c r="F2850" s="404">
        <f t="shared" si="2362"/>
        <v>0.45635233799999997</v>
      </c>
      <c r="G2850" s="404">
        <f t="shared" si="2363"/>
        <v>0.45635233799999997</v>
      </c>
      <c r="H2850" s="404">
        <f t="shared" si="2364"/>
        <v>0</v>
      </c>
      <c r="I2850" s="404">
        <f>'F4.2'!AB98</f>
        <v>0</v>
      </c>
      <c r="J2850" s="404">
        <f>'F4.2'!BA98</f>
        <v>0</v>
      </c>
      <c r="K2850" s="405"/>
      <c r="L2850" s="405"/>
      <c r="M2850" s="404">
        <f t="shared" si="2365"/>
        <v>0</v>
      </c>
      <c r="N2850" s="404">
        <f t="shared" si="2366"/>
        <v>0</v>
      </c>
    </row>
    <row r="2851" spans="1:16" ht="15.75" hidden="1" outlineLevel="1">
      <c r="A2851" s="53">
        <f t="shared" ref="A2851:E2851" si="2393">A2458</f>
        <v>12</v>
      </c>
      <c r="B2851" s="239" t="str">
        <f t="shared" si="2393"/>
        <v>Cabins for operators at TP.</v>
      </c>
      <c r="C2851" s="185" t="str">
        <f t="shared" si="2393"/>
        <v>Add Cap (As per 296 of 2019)</v>
      </c>
      <c r="D2851" s="183" t="str">
        <f t="shared" si="2393"/>
        <v>-</v>
      </c>
      <c r="E2851" s="59">
        <f t="shared" si="2393"/>
        <v>0.2</v>
      </c>
      <c r="F2851" s="404">
        <f t="shared" si="2362"/>
        <v>0.18583111099999999</v>
      </c>
      <c r="G2851" s="404">
        <f t="shared" si="2363"/>
        <v>0.18583111099999999</v>
      </c>
      <c r="H2851" s="404">
        <f t="shared" si="2364"/>
        <v>0</v>
      </c>
      <c r="I2851" s="404">
        <f>'F4.2'!AB99</f>
        <v>0</v>
      </c>
      <c r="J2851" s="404">
        <f>'F4.2'!BA99</f>
        <v>0</v>
      </c>
      <c r="K2851" s="405"/>
      <c r="L2851" s="405"/>
      <c r="M2851" s="404">
        <f t="shared" si="2365"/>
        <v>0</v>
      </c>
      <c r="N2851" s="404">
        <f t="shared" si="2366"/>
        <v>0</v>
      </c>
    </row>
    <row r="2852" spans="1:16" ht="15.75" hidden="1" outlineLevel="1">
      <c r="A2852" s="53">
        <f t="shared" ref="A2852:E2852" si="2394">A2459</f>
        <v>13</v>
      </c>
      <c r="B2852" s="238" t="str">
        <f t="shared" si="2394"/>
        <v>Compound wall for isolation of administrative building.</v>
      </c>
      <c r="C2852" s="185" t="str">
        <f t="shared" si="2394"/>
        <v>Add Cap (As per 296 of 2019)</v>
      </c>
      <c r="D2852" s="183" t="str">
        <f t="shared" si="2394"/>
        <v>-</v>
      </c>
      <c r="E2852" s="59">
        <f t="shared" si="2394"/>
        <v>0.5</v>
      </c>
      <c r="F2852" s="404">
        <f t="shared" si="2362"/>
        <v>0</v>
      </c>
      <c r="G2852" s="404">
        <f t="shared" si="2363"/>
        <v>0</v>
      </c>
      <c r="H2852" s="404">
        <f t="shared" si="2364"/>
        <v>0</v>
      </c>
      <c r="I2852" s="404">
        <f>'F4.2'!AB100</f>
        <v>0</v>
      </c>
      <c r="J2852" s="404">
        <f>'F4.2'!BA100</f>
        <v>0</v>
      </c>
      <c r="K2852" s="405"/>
      <c r="L2852" s="405"/>
      <c r="M2852" s="404">
        <f t="shared" si="2365"/>
        <v>0</v>
      </c>
      <c r="N2852" s="404">
        <f t="shared" si="2366"/>
        <v>0</v>
      </c>
    </row>
    <row r="2853" spans="1:16" ht="47.25" hidden="1" outlineLevel="1">
      <c r="A2853" s="53">
        <f t="shared" ref="A2853:E2853" si="2395">A2460</f>
        <v>14</v>
      </c>
      <c r="B2853" s="239" t="str">
        <f t="shared" si="2395"/>
        <v>Work of providing/ fixing of internal partitions of aluminium/Nova palm/glass/wooden for Unit 8 service building &amp; other allied builings in the premises.</v>
      </c>
      <c r="C2853" s="185" t="str">
        <f t="shared" si="2395"/>
        <v>Add Cap (As per 296 of 2019)</v>
      </c>
      <c r="D2853" s="183" t="str">
        <f t="shared" si="2395"/>
        <v>-</v>
      </c>
      <c r="E2853" s="229">
        <f t="shared" si="2395"/>
        <v>0.7</v>
      </c>
      <c r="F2853" s="404">
        <f t="shared" si="2362"/>
        <v>0.67356391299999996</v>
      </c>
      <c r="G2853" s="404">
        <f t="shared" si="2363"/>
        <v>0.67356391299999996</v>
      </c>
      <c r="H2853" s="404">
        <f t="shared" si="2364"/>
        <v>0</v>
      </c>
      <c r="I2853" s="404">
        <f>'F4.2'!AB101</f>
        <v>0</v>
      </c>
      <c r="J2853" s="404">
        <f>'F4.2'!BA101</f>
        <v>0</v>
      </c>
      <c r="K2853" s="405"/>
      <c r="L2853" s="405"/>
      <c r="M2853" s="404">
        <f t="shared" si="2365"/>
        <v>0</v>
      </c>
      <c r="N2853" s="404">
        <f t="shared" si="2366"/>
        <v>0</v>
      </c>
    </row>
    <row r="2854" spans="1:16" ht="45" hidden="1" outlineLevel="1">
      <c r="A2854" s="226">
        <f t="shared" ref="A2854:E2854" si="2396">A2461</f>
        <v>15</v>
      </c>
      <c r="B2854" s="240" t="str">
        <f t="shared" si="2396"/>
        <v>Provision of DM and softening water line interconnection from u-6,7 to u-8 &amp; Provision of recovery of waste water from sandava pump house,NDCT.</v>
      </c>
      <c r="C2854" s="185" t="str">
        <f t="shared" si="2396"/>
        <v>Add Cap (As per 296 of 2019)</v>
      </c>
      <c r="D2854" s="183" t="str">
        <f t="shared" si="2396"/>
        <v>-</v>
      </c>
      <c r="E2854" s="229">
        <f t="shared" si="2396"/>
        <v>3</v>
      </c>
      <c r="F2854" s="404">
        <f t="shared" si="2362"/>
        <v>1.0266339840000001</v>
      </c>
      <c r="G2854" s="404">
        <f t="shared" si="2363"/>
        <v>1.0266339840000001</v>
      </c>
      <c r="H2854" s="404">
        <f t="shared" si="2364"/>
        <v>0</v>
      </c>
      <c r="I2854" s="404">
        <f>'F4.2'!AB102</f>
        <v>0</v>
      </c>
      <c r="J2854" s="404">
        <f>'F4.2'!BA102</f>
        <v>0</v>
      </c>
      <c r="K2854" s="405"/>
      <c r="L2854" s="405"/>
      <c r="M2854" s="404">
        <f t="shared" si="2365"/>
        <v>0</v>
      </c>
      <c r="N2854" s="404">
        <f t="shared" si="2366"/>
        <v>0</v>
      </c>
    </row>
    <row r="2855" spans="1:16" ht="15.75" hidden="1" outlineLevel="1">
      <c r="A2855" s="227">
        <f t="shared" ref="A2855:E2855" si="2397">A2462</f>
        <v>0</v>
      </c>
      <c r="B2855" s="241">
        <f t="shared" si="2397"/>
        <v>0</v>
      </c>
      <c r="C2855" s="185" t="str">
        <f t="shared" si="2397"/>
        <v>Add Cap (As per 296 of 2019)</v>
      </c>
      <c r="D2855" s="183" t="str">
        <f t="shared" si="2397"/>
        <v>-</v>
      </c>
      <c r="E2855" s="229">
        <f t="shared" si="2397"/>
        <v>0</v>
      </c>
      <c r="F2855" s="404">
        <f t="shared" si="2362"/>
        <v>1.8371300820000001</v>
      </c>
      <c r="G2855" s="404">
        <f t="shared" si="2363"/>
        <v>1.8371300820000001</v>
      </c>
      <c r="H2855" s="404">
        <f t="shared" si="2364"/>
        <v>0</v>
      </c>
      <c r="I2855" s="404">
        <f>'F4.2'!AB103</f>
        <v>0</v>
      </c>
      <c r="J2855" s="404">
        <f>'F4.2'!BA103</f>
        <v>0</v>
      </c>
      <c r="K2855" s="405"/>
      <c r="L2855" s="405"/>
      <c r="M2855" s="404">
        <f t="shared" si="2365"/>
        <v>0</v>
      </c>
      <c r="N2855" s="404">
        <f t="shared" si="2366"/>
        <v>0</v>
      </c>
    </row>
    <row r="2856" spans="1:16" ht="15.75" hidden="1" outlineLevel="1">
      <c r="A2856" s="53">
        <f t="shared" ref="A2856:E2856" si="2398">A2463</f>
        <v>16</v>
      </c>
      <c r="B2856" s="242" t="str">
        <f t="shared" si="2398"/>
        <v xml:space="preserve"> Hydraulic drive system modification.    </v>
      </c>
      <c r="C2856" s="185" t="str">
        <f t="shared" si="2398"/>
        <v>Add Cap (As per 296 of 2019)</v>
      </c>
      <c r="D2856" s="183" t="str">
        <f t="shared" si="2398"/>
        <v>-</v>
      </c>
      <c r="E2856" s="56">
        <f t="shared" si="2398"/>
        <v>2.5</v>
      </c>
      <c r="F2856" s="404">
        <f t="shared" si="2362"/>
        <v>2.4383865259999999</v>
      </c>
      <c r="G2856" s="404">
        <f t="shared" si="2363"/>
        <v>2.4383865259999999</v>
      </c>
      <c r="H2856" s="404">
        <f t="shared" si="2364"/>
        <v>0</v>
      </c>
      <c r="I2856" s="404">
        <f>'F4.2'!AB104</f>
        <v>0</v>
      </c>
      <c r="J2856" s="404">
        <f>'F4.2'!BA104</f>
        <v>0</v>
      </c>
      <c r="K2856" s="405"/>
      <c r="L2856" s="405"/>
      <c r="M2856" s="404">
        <f t="shared" si="2365"/>
        <v>0</v>
      </c>
      <c r="N2856" s="404">
        <f t="shared" si="2366"/>
        <v>0</v>
      </c>
    </row>
    <row r="2857" spans="1:16" ht="15.75" hidden="1" outlineLevel="1">
      <c r="A2857" s="53">
        <f t="shared" ref="A2857:E2857" si="2399">A2464</f>
        <v>17</v>
      </c>
      <c r="B2857" s="242" t="str">
        <f t="shared" si="2399"/>
        <v xml:space="preserve">Link conveyor from Con-2 of U-6/7 to Con.-2AB of U-8. </v>
      </c>
      <c r="C2857" s="185" t="str">
        <f t="shared" si="2399"/>
        <v>Add Cap (As per 296 of 2019)</v>
      </c>
      <c r="D2857" s="183" t="str">
        <f t="shared" si="2399"/>
        <v>-</v>
      </c>
      <c r="E2857" s="56">
        <f t="shared" si="2399"/>
        <v>3.7</v>
      </c>
      <c r="F2857" s="404">
        <f t="shared" si="2362"/>
        <v>4.6434434319999998</v>
      </c>
      <c r="G2857" s="404">
        <f t="shared" si="2363"/>
        <v>22.656371991</v>
      </c>
      <c r="H2857" s="404">
        <f t="shared" si="2364"/>
        <v>-18.012928559000002</v>
      </c>
      <c r="I2857" s="404">
        <f>'F4.2'!AB105</f>
        <v>0</v>
      </c>
      <c r="J2857" s="404">
        <f>'F4.2'!BA105</f>
        <v>0</v>
      </c>
      <c r="K2857" s="405"/>
      <c r="L2857" s="405"/>
      <c r="M2857" s="404">
        <f t="shared" si="2365"/>
        <v>0</v>
      </c>
      <c r="N2857" s="404">
        <f t="shared" si="2366"/>
        <v>-18.012928559000002</v>
      </c>
    </row>
    <row r="2858" spans="1:16" ht="15.75" hidden="1" outlineLevel="1">
      <c r="A2858" s="53">
        <f t="shared" ref="A2858:E2858" si="2400">A2465</f>
        <v>18</v>
      </c>
      <c r="B2858" s="242" t="str">
        <f t="shared" si="2400"/>
        <v>Ozone plant for Unit -8</v>
      </c>
      <c r="C2858" s="185" t="str">
        <f t="shared" si="2400"/>
        <v>Add Cap (As per 296 of 2019)</v>
      </c>
      <c r="D2858" s="183" t="str">
        <f t="shared" si="2400"/>
        <v>-</v>
      </c>
      <c r="E2858" s="56">
        <f t="shared" si="2400"/>
        <v>20</v>
      </c>
      <c r="F2858" s="404">
        <f t="shared" si="2362"/>
        <v>20.094708300000001</v>
      </c>
      <c r="G2858" s="404">
        <f t="shared" si="2363"/>
        <v>2.1929439999999998</v>
      </c>
      <c r="H2858" s="404">
        <f t="shared" si="2364"/>
        <v>17.9017643</v>
      </c>
      <c r="I2858" s="404">
        <f>'F4.2'!AB106</f>
        <v>0</v>
      </c>
      <c r="J2858" s="404">
        <f>'F4.2'!BA106</f>
        <v>0</v>
      </c>
      <c r="K2858" s="405"/>
      <c r="L2858" s="405"/>
      <c r="M2858" s="404">
        <f t="shared" si="2365"/>
        <v>0</v>
      </c>
      <c r="N2858" s="404">
        <f t="shared" si="2366"/>
        <v>17.9017643</v>
      </c>
    </row>
    <row r="2859" spans="1:16" ht="15.75" hidden="1" outlineLevel="1">
      <c r="A2859" s="68">
        <f t="shared" ref="A2859:E2859" si="2401">A2466</f>
        <v>0</v>
      </c>
      <c r="B2859" s="318" t="str">
        <f t="shared" si="2401"/>
        <v>IDC</v>
      </c>
      <c r="C2859" s="185">
        <f t="shared" si="2401"/>
        <v>0</v>
      </c>
      <c r="D2859" s="183" t="str">
        <f t="shared" si="2401"/>
        <v>-</v>
      </c>
      <c r="E2859" s="56">
        <f t="shared" si="2401"/>
        <v>0</v>
      </c>
      <c r="F2859" s="404">
        <f t="shared" si="2362"/>
        <v>0</v>
      </c>
      <c r="G2859" s="404">
        <f t="shared" si="2363"/>
        <v>0</v>
      </c>
      <c r="H2859" s="404">
        <f t="shared" si="2364"/>
        <v>0</v>
      </c>
      <c r="I2859" s="404">
        <f>'F4.2'!AB107</f>
        <v>0</v>
      </c>
      <c r="J2859" s="404">
        <f>'F4.2'!BA107</f>
        <v>0</v>
      </c>
      <c r="K2859" s="405"/>
      <c r="L2859" s="405"/>
      <c r="M2859" s="404">
        <f t="shared" si="2365"/>
        <v>0</v>
      </c>
      <c r="N2859" s="404">
        <f t="shared" si="2366"/>
        <v>0</v>
      </c>
    </row>
    <row r="2860" spans="1:16" ht="15.75" hidden="1" outlineLevel="1">
      <c r="A2860" s="53">
        <f t="shared" ref="A2860:E2860" si="2402">A2467</f>
        <v>19</v>
      </c>
      <c r="B2860" s="235" t="str">
        <f t="shared" si="2402"/>
        <v>Water management system</v>
      </c>
      <c r="C2860" s="185" t="str">
        <f t="shared" si="2402"/>
        <v>Add Cap (As per 296 of 2019)</v>
      </c>
      <c r="D2860" s="183" t="str">
        <f t="shared" si="2402"/>
        <v>-</v>
      </c>
      <c r="E2860" s="229">
        <f t="shared" si="2402"/>
        <v>2</v>
      </c>
      <c r="F2860" s="404">
        <f t="shared" si="2362"/>
        <v>0</v>
      </c>
      <c r="G2860" s="404">
        <f t="shared" si="2363"/>
        <v>0</v>
      </c>
      <c r="H2860" s="404">
        <f t="shared" si="2364"/>
        <v>0</v>
      </c>
      <c r="I2860" s="404">
        <f>'F4.2'!AB108</f>
        <v>0</v>
      </c>
      <c r="J2860" s="404">
        <f>'F4.2'!BA108</f>
        <v>0</v>
      </c>
      <c r="K2860" s="405"/>
      <c r="L2860" s="405"/>
      <c r="M2860" s="404">
        <f t="shared" si="2365"/>
        <v>0</v>
      </c>
      <c r="N2860" s="404">
        <f t="shared" si="2366"/>
        <v>0</v>
      </c>
    </row>
    <row r="2861" spans="1:16" ht="31.5" hidden="1" outlineLevel="1">
      <c r="A2861" s="224" t="str">
        <f t="shared" ref="A2861:E2861" si="2403">A2468</f>
        <v>8, 20</v>
      </c>
      <c r="B2861" s="243" t="str">
        <f t="shared" si="2403"/>
        <v>Procurement &amp; Installation of EMS system at Unit-8 NPTPS Parli-Vaijnath</v>
      </c>
      <c r="C2861" s="185" t="str">
        <f t="shared" si="2403"/>
        <v>Add Cap (As per 296 of 2019)</v>
      </c>
      <c r="D2861" s="188" t="str">
        <f t="shared" si="2403"/>
        <v>-</v>
      </c>
      <c r="E2861" s="225">
        <f t="shared" si="2403"/>
        <v>1</v>
      </c>
      <c r="F2861" s="404">
        <f t="shared" si="2362"/>
        <v>0.144170512</v>
      </c>
      <c r="G2861" s="404">
        <f t="shared" si="2363"/>
        <v>0.144170512</v>
      </c>
      <c r="H2861" s="404">
        <f t="shared" si="2364"/>
        <v>0</v>
      </c>
      <c r="I2861" s="404">
        <f>'F4.2'!AB109</f>
        <v>0</v>
      </c>
      <c r="J2861" s="404">
        <f>'F4.2'!BA109</f>
        <v>0</v>
      </c>
      <c r="K2861" s="405"/>
      <c r="L2861" s="405"/>
      <c r="M2861" s="404">
        <f t="shared" si="2365"/>
        <v>0</v>
      </c>
      <c r="N2861" s="404">
        <f t="shared" si="2366"/>
        <v>0</v>
      </c>
    </row>
    <row r="2862" spans="1:16" ht="31.5" hidden="1" outlineLevel="1">
      <c r="A2862" s="53">
        <f t="shared" ref="A2862:E2862" si="2404">A2469</f>
        <v>21</v>
      </c>
      <c r="B2862" s="244" t="str">
        <f t="shared" si="2404"/>
        <v>Conveyor-5 of  stacking/reclaiming belt double drive arrangement.</v>
      </c>
      <c r="C2862" s="185" t="str">
        <f t="shared" si="2404"/>
        <v>Add Cap (As per 296 of 2019)</v>
      </c>
      <c r="D2862" s="183" t="str">
        <f t="shared" si="2404"/>
        <v>-</v>
      </c>
      <c r="E2862" s="58">
        <f t="shared" si="2404"/>
        <v>2</v>
      </c>
      <c r="F2862" s="404">
        <f t="shared" si="2362"/>
        <v>2.0431699999999999</v>
      </c>
      <c r="G2862" s="404">
        <f t="shared" si="2363"/>
        <v>2.0431699999999999</v>
      </c>
      <c r="H2862" s="404">
        <f t="shared" si="2364"/>
        <v>0</v>
      </c>
      <c r="I2862" s="404">
        <f>'F4.2'!AB110</f>
        <v>0</v>
      </c>
      <c r="J2862" s="404">
        <f>'F4.2'!BA110</f>
        <v>0</v>
      </c>
      <c r="K2862" s="405"/>
      <c r="L2862" s="405"/>
      <c r="M2862" s="404">
        <f t="shared" si="2365"/>
        <v>0</v>
      </c>
      <c r="N2862" s="404">
        <f t="shared" si="2366"/>
        <v>0</v>
      </c>
    </row>
    <row r="2863" spans="1:16" ht="15.75" hidden="1" outlineLevel="1">
      <c r="A2863" s="53">
        <f t="shared" ref="A2863:E2863" si="2405">A2470</f>
        <v>22</v>
      </c>
      <c r="B2863" s="235" t="str">
        <f t="shared" si="2405"/>
        <v>Chemical lab building</v>
      </c>
      <c r="C2863" s="185" t="str">
        <f t="shared" si="2405"/>
        <v>Add Cap (As per 296 of 2019)</v>
      </c>
      <c r="D2863" s="183" t="str">
        <f t="shared" si="2405"/>
        <v>-</v>
      </c>
      <c r="E2863" s="59">
        <f t="shared" si="2405"/>
        <v>1.5</v>
      </c>
      <c r="F2863" s="404">
        <f t="shared" si="2362"/>
        <v>0</v>
      </c>
      <c r="G2863" s="404">
        <f t="shared" si="2363"/>
        <v>0</v>
      </c>
      <c r="H2863" s="404">
        <f t="shared" si="2364"/>
        <v>0</v>
      </c>
      <c r="I2863" s="404">
        <f>'F4.2'!AB111</f>
        <v>0</v>
      </c>
      <c r="J2863" s="404">
        <f>'F4.2'!BA111</f>
        <v>0</v>
      </c>
      <c r="K2863" s="405"/>
      <c r="L2863" s="405"/>
      <c r="M2863" s="404">
        <f t="shared" si="2365"/>
        <v>0</v>
      </c>
      <c r="N2863" s="404">
        <f t="shared" si="2366"/>
        <v>0</v>
      </c>
    </row>
    <row r="2864" spans="1:16" ht="15.75" hidden="1" outlineLevel="1">
      <c r="A2864" s="53">
        <f t="shared" ref="A2864:E2864" si="2406">A2471</f>
        <v>23</v>
      </c>
      <c r="B2864" s="235" t="str">
        <f t="shared" si="2406"/>
        <v>Chemical store</v>
      </c>
      <c r="C2864" s="185" t="str">
        <f t="shared" si="2406"/>
        <v>Add Cap (As per 296 of 2019)</v>
      </c>
      <c r="D2864" s="183" t="str">
        <f t="shared" si="2406"/>
        <v>-</v>
      </c>
      <c r="E2864" s="59">
        <f t="shared" si="2406"/>
        <v>2.5</v>
      </c>
      <c r="F2864" s="404">
        <f t="shared" si="2362"/>
        <v>0</v>
      </c>
      <c r="G2864" s="404">
        <f t="shared" si="2363"/>
        <v>0</v>
      </c>
      <c r="H2864" s="404">
        <f t="shared" si="2364"/>
        <v>0</v>
      </c>
      <c r="I2864" s="404">
        <f>'F4.2'!AB112</f>
        <v>0</v>
      </c>
      <c r="J2864" s="404">
        <f>'F4.2'!BA112</f>
        <v>0</v>
      </c>
      <c r="K2864" s="405"/>
      <c r="L2864" s="405"/>
      <c r="M2864" s="404">
        <f t="shared" si="2365"/>
        <v>0</v>
      </c>
      <c r="N2864" s="404">
        <f t="shared" si="2366"/>
        <v>0</v>
      </c>
    </row>
    <row r="2865" spans="1:14" hidden="1" outlineLevel="1">
      <c r="A2865" s="53">
        <f t="shared" ref="A2865:E2865" si="2407">A2472</f>
        <v>24</v>
      </c>
      <c r="B2865" s="245" t="str">
        <f t="shared" si="2407"/>
        <v xml:space="preserve"> Lawn development around NDCT.</v>
      </c>
      <c r="C2865" s="185" t="str">
        <f t="shared" si="2407"/>
        <v>Add Cap (As per 296 of 2019)</v>
      </c>
      <c r="D2865" s="188" t="str">
        <f t="shared" si="2407"/>
        <v>-</v>
      </c>
      <c r="E2865" s="60">
        <f t="shared" si="2407"/>
        <v>0.75</v>
      </c>
      <c r="F2865" s="404">
        <f t="shared" si="2362"/>
        <v>0</v>
      </c>
      <c r="G2865" s="404">
        <f t="shared" si="2363"/>
        <v>0</v>
      </c>
      <c r="H2865" s="404">
        <f t="shared" si="2364"/>
        <v>0</v>
      </c>
      <c r="I2865" s="404">
        <f>'F4.2'!AB113</f>
        <v>0</v>
      </c>
      <c r="J2865" s="404">
        <f>'F4.2'!BA113</f>
        <v>0</v>
      </c>
      <c r="K2865" s="405"/>
      <c r="L2865" s="405"/>
      <c r="M2865" s="404">
        <f t="shared" si="2365"/>
        <v>0</v>
      </c>
      <c r="N2865" s="404">
        <f t="shared" si="2366"/>
        <v>0</v>
      </c>
    </row>
    <row r="2866" spans="1:14" hidden="1" outlineLevel="1">
      <c r="A2866" s="53">
        <f t="shared" ref="A2866:E2866" si="2408">A2473</f>
        <v>25</v>
      </c>
      <c r="B2866" s="246" t="str">
        <f t="shared" si="2408"/>
        <v>Tree plantation &amp; greenery along road side.</v>
      </c>
      <c r="C2866" s="185" t="str">
        <f t="shared" si="2408"/>
        <v>Add Cap (As per 296 of 2019)</v>
      </c>
      <c r="D2866" s="183" t="str">
        <f t="shared" si="2408"/>
        <v>-</v>
      </c>
      <c r="E2866" s="61">
        <f t="shared" si="2408"/>
        <v>0.5</v>
      </c>
      <c r="F2866" s="404">
        <f t="shared" si="2362"/>
        <v>0</v>
      </c>
      <c r="G2866" s="404">
        <f t="shared" si="2363"/>
        <v>0</v>
      </c>
      <c r="H2866" s="404">
        <f t="shared" si="2364"/>
        <v>0</v>
      </c>
      <c r="I2866" s="404">
        <f>'F4.2'!AB114</f>
        <v>0</v>
      </c>
      <c r="J2866" s="404">
        <f>'F4.2'!BA114</f>
        <v>0</v>
      </c>
      <c r="K2866" s="405"/>
      <c r="L2866" s="405"/>
      <c r="M2866" s="404">
        <f t="shared" si="2365"/>
        <v>0</v>
      </c>
      <c r="N2866" s="404">
        <f t="shared" si="2366"/>
        <v>0</v>
      </c>
    </row>
    <row r="2867" spans="1:14" hidden="1" outlineLevel="1">
      <c r="A2867" s="53">
        <f t="shared" ref="A2867:E2867" si="2409">A2474</f>
        <v>26</v>
      </c>
      <c r="B2867" s="246" t="str">
        <f t="shared" si="2409"/>
        <v>Greenery development in area between  WTP &amp; main plant.</v>
      </c>
      <c r="C2867" s="185" t="str">
        <f t="shared" si="2409"/>
        <v>Add Cap (As per 296 of 2019)</v>
      </c>
      <c r="D2867" s="183" t="str">
        <f t="shared" si="2409"/>
        <v>-</v>
      </c>
      <c r="E2867" s="61">
        <f t="shared" si="2409"/>
        <v>1.25</v>
      </c>
      <c r="F2867" s="404">
        <f t="shared" si="2362"/>
        <v>0</v>
      </c>
      <c r="G2867" s="404">
        <f t="shared" si="2363"/>
        <v>0</v>
      </c>
      <c r="H2867" s="404">
        <f t="shared" si="2364"/>
        <v>0</v>
      </c>
      <c r="I2867" s="404">
        <f>'F4.2'!AB115</f>
        <v>0</v>
      </c>
      <c r="J2867" s="404">
        <f>'F4.2'!BA115</f>
        <v>0</v>
      </c>
      <c r="K2867" s="405"/>
      <c r="L2867" s="405"/>
      <c r="M2867" s="404">
        <f t="shared" si="2365"/>
        <v>0</v>
      </c>
      <c r="N2867" s="404">
        <f t="shared" si="2366"/>
        <v>0</v>
      </c>
    </row>
    <row r="2868" spans="1:14" ht="15.75" hidden="1" outlineLevel="1">
      <c r="A2868" s="53">
        <f t="shared" ref="A2868:E2868" si="2410">A2475</f>
        <v>27</v>
      </c>
      <c r="B2868" s="238" t="str">
        <f t="shared" si="2410"/>
        <v>Construction of staff rooms &amp; store for CHP maint..</v>
      </c>
      <c r="C2868" s="185" t="str">
        <f t="shared" si="2410"/>
        <v>Add Cap (As per 296 of 2019)</v>
      </c>
      <c r="D2868" s="183" t="str">
        <f t="shared" si="2410"/>
        <v>-</v>
      </c>
      <c r="E2868" s="229">
        <f t="shared" si="2410"/>
        <v>1</v>
      </c>
      <c r="F2868" s="404">
        <f t="shared" si="2362"/>
        <v>0.90702717499999985</v>
      </c>
      <c r="G2868" s="404">
        <f t="shared" si="2363"/>
        <v>0.90702717499999996</v>
      </c>
      <c r="H2868" s="404">
        <f t="shared" si="2364"/>
        <v>0</v>
      </c>
      <c r="I2868" s="404">
        <f>'F4.2'!AB116</f>
        <v>0</v>
      </c>
      <c r="J2868" s="404">
        <f>'F4.2'!BA116</f>
        <v>0</v>
      </c>
      <c r="K2868" s="405"/>
      <c r="L2868" s="405"/>
      <c r="M2868" s="404">
        <f t="shared" si="2365"/>
        <v>0</v>
      </c>
      <c r="N2868" s="404">
        <f t="shared" si="2366"/>
        <v>0</v>
      </c>
    </row>
    <row r="2869" spans="1:14" ht="15.75" hidden="1" outlineLevel="1">
      <c r="A2869" s="53">
        <f t="shared" ref="A2869:E2869" si="2411">A2476</f>
        <v>28</v>
      </c>
      <c r="B2869" s="235" t="str">
        <f t="shared" si="2411"/>
        <v xml:space="preserve">Dsludg filteration for raw water </v>
      </c>
      <c r="C2869" s="185" t="str">
        <f t="shared" si="2411"/>
        <v>Add Cap (As per 296 of 2019)</v>
      </c>
      <c r="D2869" s="183" t="str">
        <f t="shared" si="2411"/>
        <v>-</v>
      </c>
      <c r="E2869" s="62">
        <f t="shared" si="2411"/>
        <v>17</v>
      </c>
      <c r="F2869" s="404">
        <f t="shared" si="2362"/>
        <v>0</v>
      </c>
      <c r="G2869" s="404">
        <f t="shared" si="2363"/>
        <v>0</v>
      </c>
      <c r="H2869" s="404">
        <f t="shared" si="2364"/>
        <v>0</v>
      </c>
      <c r="I2869" s="404">
        <f>'F4.2'!AB117</f>
        <v>0</v>
      </c>
      <c r="J2869" s="404">
        <f>'F4.2'!BA117</f>
        <v>0</v>
      </c>
      <c r="K2869" s="405"/>
      <c r="L2869" s="405"/>
      <c r="M2869" s="404">
        <f t="shared" si="2365"/>
        <v>0</v>
      </c>
      <c r="N2869" s="404">
        <f t="shared" si="2366"/>
        <v>0</v>
      </c>
    </row>
    <row r="2870" spans="1:14" ht="15.75" hidden="1" outlineLevel="1">
      <c r="A2870" s="53">
        <f t="shared" ref="A2870:E2870" si="2412">A2477</f>
        <v>29</v>
      </c>
      <c r="B2870" s="247" t="str">
        <f t="shared" si="2412"/>
        <v>PLC/UPS system  upgradation</v>
      </c>
      <c r="C2870" s="185" t="str">
        <f t="shared" si="2412"/>
        <v>Add Cap (As per 296 of 2019)</v>
      </c>
      <c r="D2870" s="188" t="str">
        <f t="shared" si="2412"/>
        <v>-</v>
      </c>
      <c r="E2870" s="63">
        <f t="shared" si="2412"/>
        <v>0.5</v>
      </c>
      <c r="F2870" s="404">
        <f t="shared" si="2362"/>
        <v>0.40149499999999999</v>
      </c>
      <c r="G2870" s="404">
        <f t="shared" si="2363"/>
        <v>0.40149499999999999</v>
      </c>
      <c r="H2870" s="404">
        <f t="shared" si="2364"/>
        <v>0</v>
      </c>
      <c r="I2870" s="404">
        <f>'F4.2'!AB118</f>
        <v>0</v>
      </c>
      <c r="J2870" s="404">
        <f>'F4.2'!BA118</f>
        <v>0</v>
      </c>
      <c r="K2870" s="405"/>
      <c r="L2870" s="405"/>
      <c r="M2870" s="404">
        <f t="shared" si="2365"/>
        <v>0</v>
      </c>
      <c r="N2870" s="404">
        <f t="shared" si="2366"/>
        <v>0</v>
      </c>
    </row>
    <row r="2871" spans="1:14" hidden="1" outlineLevel="1">
      <c r="A2871" s="81">
        <f t="shared" ref="A2871:E2871" si="2413">A2478</f>
        <v>0</v>
      </c>
      <c r="B2871" s="24" t="str">
        <f t="shared" si="2413"/>
        <v>DPR Schemes</v>
      </c>
      <c r="C2871" s="181">
        <f t="shared" si="2413"/>
        <v>0</v>
      </c>
      <c r="D2871" s="183" t="str">
        <f t="shared" si="2413"/>
        <v>-</v>
      </c>
      <c r="E2871" s="78">
        <f t="shared" si="2413"/>
        <v>0</v>
      </c>
      <c r="F2871" s="404">
        <f t="shared" si="2362"/>
        <v>0</v>
      </c>
      <c r="G2871" s="404">
        <f t="shared" si="2363"/>
        <v>0</v>
      </c>
      <c r="H2871" s="404">
        <f t="shared" si="2364"/>
        <v>0</v>
      </c>
      <c r="I2871" s="404">
        <f>'F4.2'!AB119</f>
        <v>0</v>
      </c>
      <c r="J2871" s="404">
        <f>'F4.2'!BA119</f>
        <v>0</v>
      </c>
      <c r="K2871" s="405"/>
      <c r="L2871" s="405"/>
      <c r="M2871" s="404">
        <f t="shared" si="2365"/>
        <v>0</v>
      </c>
      <c r="N2871" s="404">
        <f t="shared" si="2366"/>
        <v>0</v>
      </c>
    </row>
    <row r="2872" spans="1:14" hidden="1" outlineLevel="1">
      <c r="A2872" s="259">
        <f t="shared" ref="A2872:E2872" si="2414">A2479</f>
        <v>22</v>
      </c>
      <c r="B2872" s="260" t="str">
        <f t="shared" si="2414"/>
        <v>FGD at Parli Unit # 8</v>
      </c>
      <c r="C2872" s="259" t="str">
        <f t="shared" si="2414"/>
        <v>MERC/CAPEX/2021-2022/0284</v>
      </c>
      <c r="D2872" s="262">
        <f t="shared" si="2414"/>
        <v>44739</v>
      </c>
      <c r="E2872" s="263">
        <f t="shared" si="2414"/>
        <v>89.240000000000009</v>
      </c>
      <c r="F2872" s="404">
        <f t="shared" si="2362"/>
        <v>4.0999999999999996</v>
      </c>
      <c r="G2872" s="404">
        <f t="shared" si="2363"/>
        <v>0</v>
      </c>
      <c r="H2872" s="404">
        <f t="shared" si="2364"/>
        <v>4.0999999999999996</v>
      </c>
      <c r="I2872" s="404">
        <f>'F4.2'!AB120</f>
        <v>0</v>
      </c>
      <c r="J2872" s="404">
        <f>'F4.2'!BA120</f>
        <v>0</v>
      </c>
      <c r="K2872" s="405"/>
      <c r="L2872" s="405"/>
      <c r="M2872" s="404">
        <f t="shared" si="2365"/>
        <v>0</v>
      </c>
      <c r="N2872" s="404">
        <f t="shared" si="2366"/>
        <v>4.0999999999999996</v>
      </c>
    </row>
    <row r="2873" spans="1:14" hidden="1" outlineLevel="1">
      <c r="A2873" s="68">
        <f t="shared" ref="A2873:E2873" si="2415">A2480</f>
        <v>22.1</v>
      </c>
      <c r="B2873" s="22" t="str">
        <f t="shared" si="2415"/>
        <v>FGD at Parli Unit # 8</v>
      </c>
      <c r="C2873" s="53" t="str">
        <f t="shared" si="2415"/>
        <v>MERC/CAPEX/2021-2022/0284</v>
      </c>
      <c r="D2873" s="403">
        <f t="shared" si="2415"/>
        <v>44739</v>
      </c>
      <c r="E2873" s="118">
        <f t="shared" si="2415"/>
        <v>85.2</v>
      </c>
      <c r="F2873" s="404">
        <f t="shared" si="2362"/>
        <v>95.21</v>
      </c>
      <c r="G2873" s="404">
        <f t="shared" si="2363"/>
        <v>108.86</v>
      </c>
      <c r="H2873" s="404">
        <f t="shared" si="2364"/>
        <v>-13.650000000000006</v>
      </c>
      <c r="I2873" s="404">
        <f>'F4.2'!AB121</f>
        <v>0</v>
      </c>
      <c r="J2873" s="404">
        <f>'F4.2'!BA121</f>
        <v>0</v>
      </c>
      <c r="K2873" s="405"/>
      <c r="L2873" s="405"/>
      <c r="M2873" s="404">
        <f t="shared" si="2365"/>
        <v>0</v>
      </c>
      <c r="N2873" s="404">
        <f t="shared" si="2366"/>
        <v>-13.650000000000006</v>
      </c>
    </row>
    <row r="2874" spans="1:14" hidden="1" outlineLevel="1">
      <c r="A2874" s="192">
        <f t="shared" ref="A2874:E2874" si="2416">A2481</f>
        <v>0</v>
      </c>
      <c r="B2874" s="253" t="str">
        <f t="shared" si="2416"/>
        <v>IDC</v>
      </c>
      <c r="C2874" s="53" t="str">
        <f t="shared" si="2416"/>
        <v>MERC/CAPEX/2021-2022/0284</v>
      </c>
      <c r="D2874" s="403">
        <f t="shared" si="2416"/>
        <v>44739</v>
      </c>
      <c r="E2874" s="118">
        <f t="shared" si="2416"/>
        <v>4.04</v>
      </c>
      <c r="F2874" s="404">
        <f t="shared" si="2362"/>
        <v>4.04</v>
      </c>
      <c r="G2874" s="404">
        <f t="shared" si="2363"/>
        <v>0</v>
      </c>
      <c r="H2874" s="404">
        <f t="shared" si="2364"/>
        <v>4.04</v>
      </c>
      <c r="I2874" s="404">
        <f>'F4.2'!AB122</f>
        <v>0</v>
      </c>
      <c r="J2874" s="404">
        <f>'F4.2'!BA122</f>
        <v>0</v>
      </c>
      <c r="K2874" s="405"/>
      <c r="L2874" s="405"/>
      <c r="M2874" s="404">
        <f t="shared" si="2365"/>
        <v>0</v>
      </c>
      <c r="N2874" s="404">
        <f t="shared" si="2366"/>
        <v>4.04</v>
      </c>
    </row>
    <row r="2875" spans="1:14" ht="31.5" hidden="1" outlineLevel="1">
      <c r="A2875" s="271" t="str">
        <f t="shared" ref="A2875:E2875" si="2417">A2482</f>
        <v>HO
DPR 16</v>
      </c>
      <c r="B2875" s="272" t="str">
        <f t="shared" si="2417"/>
        <v>Construction of new Administrative Building for Mahagenco at Vidyut Bhawan, Katol Road, Nagpur</v>
      </c>
      <c r="C2875" s="259" t="str">
        <f t="shared" si="2417"/>
        <v>MERC/CAPEX/2021-2022/MSPGCL/063</v>
      </c>
      <c r="D2875" s="262">
        <f t="shared" si="2417"/>
        <v>44604</v>
      </c>
      <c r="E2875" s="263">
        <f t="shared" si="2417"/>
        <v>57</v>
      </c>
      <c r="F2875" s="404">
        <f t="shared" si="2362"/>
        <v>0</v>
      </c>
      <c r="G2875" s="404">
        <f t="shared" si="2363"/>
        <v>0</v>
      </c>
      <c r="H2875" s="404">
        <f t="shared" si="2364"/>
        <v>0</v>
      </c>
      <c r="I2875" s="404">
        <f>'F4.2'!AB123</f>
        <v>0</v>
      </c>
      <c r="J2875" s="404">
        <f>'F4.2'!BA123</f>
        <v>0</v>
      </c>
      <c r="K2875" s="405"/>
      <c r="L2875" s="405"/>
      <c r="M2875" s="404">
        <f t="shared" si="2365"/>
        <v>0</v>
      </c>
      <c r="N2875" s="404">
        <f t="shared" si="2366"/>
        <v>0</v>
      </c>
    </row>
    <row r="2876" spans="1:14" ht="47.25" hidden="1" outlineLevel="1">
      <c r="A2876" s="286" t="str">
        <f t="shared" ref="A2876:E2876" si="2418">A2483</f>
        <v>HO
DPR 16.1</v>
      </c>
      <c r="B2876" s="287" t="str">
        <f t="shared" si="2418"/>
        <v>Construction of new Administrative Building for Mahagenco at Vidyut Bhawan, Katol Road, Nagpur</v>
      </c>
      <c r="C2876" s="53" t="str">
        <f t="shared" si="2418"/>
        <v>MERC/CAPEX/2021-2022/MSPGCL/063</v>
      </c>
      <c r="D2876" s="403">
        <f t="shared" si="2418"/>
        <v>44604</v>
      </c>
      <c r="E2876" s="118">
        <f t="shared" si="2418"/>
        <v>54.24</v>
      </c>
      <c r="F2876" s="404">
        <f t="shared" si="2362"/>
        <v>0</v>
      </c>
      <c r="G2876" s="404">
        <f t="shared" si="2363"/>
        <v>0</v>
      </c>
      <c r="H2876" s="404">
        <f t="shared" si="2364"/>
        <v>0</v>
      </c>
      <c r="I2876" s="404">
        <f>'F4.2'!AB124</f>
        <v>0</v>
      </c>
      <c r="J2876" s="404">
        <f>'F4.2'!BA124</f>
        <v>0</v>
      </c>
      <c r="K2876" s="405"/>
      <c r="L2876" s="405"/>
      <c r="M2876" s="404">
        <f t="shared" si="2365"/>
        <v>0</v>
      </c>
      <c r="N2876" s="404">
        <f t="shared" si="2366"/>
        <v>0</v>
      </c>
    </row>
    <row r="2877" spans="1:14" ht="30" hidden="1" outlineLevel="1">
      <c r="A2877" s="288">
        <f t="shared" ref="A2877:E2877" si="2419">A2484</f>
        <v>0</v>
      </c>
      <c r="B2877" s="287" t="str">
        <f t="shared" si="2419"/>
        <v>IDC</v>
      </c>
      <c r="C2877" s="53" t="str">
        <f t="shared" si="2419"/>
        <v>MERC/CAPEX/2021-2022/MSPGCL/063</v>
      </c>
      <c r="D2877" s="403">
        <f t="shared" si="2419"/>
        <v>44604</v>
      </c>
      <c r="E2877" s="118">
        <f t="shared" si="2419"/>
        <v>2.76</v>
      </c>
      <c r="F2877" s="404">
        <f t="shared" si="2362"/>
        <v>0</v>
      </c>
      <c r="G2877" s="404">
        <f t="shared" si="2363"/>
        <v>0</v>
      </c>
      <c r="H2877" s="404">
        <f t="shared" si="2364"/>
        <v>0</v>
      </c>
      <c r="I2877" s="404">
        <f>'F4.2'!AB125</f>
        <v>0</v>
      </c>
      <c r="J2877" s="404">
        <f>'F4.2'!BA125</f>
        <v>0</v>
      </c>
      <c r="K2877" s="405"/>
      <c r="L2877" s="405"/>
      <c r="M2877" s="404">
        <f t="shared" si="2365"/>
        <v>0</v>
      </c>
      <c r="N2877" s="404">
        <f t="shared" si="2366"/>
        <v>0</v>
      </c>
    </row>
    <row r="2878" spans="1:14" ht="31.5" hidden="1" outlineLevel="1">
      <c r="A2878" s="271" t="str">
        <f t="shared" ref="A2878:E2878" si="2420">A2485</f>
        <v>HO
DPR 17</v>
      </c>
      <c r="B2878" s="272" t="str">
        <f t="shared" si="2420"/>
        <v>Centralized Monitoring Solution</v>
      </c>
      <c r="C2878" s="259" t="str">
        <f t="shared" si="2420"/>
        <v>MERC/CAPEX/MSPGCL/2023-24/0576</v>
      </c>
      <c r="D2878" s="262">
        <f t="shared" si="2420"/>
        <v>45232</v>
      </c>
      <c r="E2878" s="263">
        <f t="shared" si="2420"/>
        <v>69.308999999999997</v>
      </c>
      <c r="F2878" s="404">
        <f t="shared" si="2362"/>
        <v>0</v>
      </c>
      <c r="G2878" s="404">
        <f t="shared" si="2363"/>
        <v>0</v>
      </c>
      <c r="H2878" s="404">
        <f t="shared" si="2364"/>
        <v>0</v>
      </c>
      <c r="I2878" s="404">
        <f>'F4.2'!AB126</f>
        <v>0</v>
      </c>
      <c r="J2878" s="404">
        <f>'F4.2'!BA126</f>
        <v>0</v>
      </c>
      <c r="K2878" s="405"/>
      <c r="L2878" s="405"/>
      <c r="M2878" s="404">
        <f t="shared" si="2365"/>
        <v>0</v>
      </c>
      <c r="N2878" s="404">
        <f t="shared" si="2366"/>
        <v>0</v>
      </c>
    </row>
    <row r="2879" spans="1:14" ht="47.25" hidden="1" outlineLevel="1">
      <c r="A2879" s="286" t="str">
        <f t="shared" ref="A2879:E2879" si="2421">A2486</f>
        <v>HO
DPR 17.1</v>
      </c>
      <c r="B2879" s="287" t="str">
        <f t="shared" si="2421"/>
        <v>Centralized Monitoring Solution</v>
      </c>
      <c r="C2879" s="53" t="str">
        <f t="shared" si="2421"/>
        <v>MERC/CAPEX/MSPGCL/2023-24/0576</v>
      </c>
      <c r="D2879" s="403">
        <f t="shared" si="2421"/>
        <v>45232</v>
      </c>
      <c r="E2879" s="118">
        <f t="shared" si="2421"/>
        <v>66.009</v>
      </c>
      <c r="F2879" s="404">
        <f t="shared" si="2362"/>
        <v>2.23</v>
      </c>
      <c r="G2879" s="404">
        <f t="shared" si="2363"/>
        <v>2.23</v>
      </c>
      <c r="H2879" s="404">
        <f t="shared" si="2364"/>
        <v>0</v>
      </c>
      <c r="I2879" s="404">
        <f>'F4.2'!AB127</f>
        <v>0</v>
      </c>
      <c r="J2879" s="404">
        <f>'F4.2'!BA127</f>
        <v>0</v>
      </c>
      <c r="K2879" s="405"/>
      <c r="L2879" s="405"/>
      <c r="M2879" s="404">
        <f t="shared" si="2365"/>
        <v>0</v>
      </c>
      <c r="N2879" s="404">
        <f t="shared" si="2366"/>
        <v>0</v>
      </c>
    </row>
    <row r="2880" spans="1:14" ht="15.75" hidden="1" outlineLevel="1">
      <c r="A2880" s="288">
        <f t="shared" ref="A2880:E2880" si="2422">A2487</f>
        <v>0</v>
      </c>
      <c r="B2880" s="287" t="str">
        <f t="shared" si="2422"/>
        <v>IDC</v>
      </c>
      <c r="C2880" s="53" t="str">
        <f t="shared" si="2422"/>
        <v>MERC/CAPEX/MSPGCL/2023-24/0576</v>
      </c>
      <c r="D2880" s="403">
        <f t="shared" si="2422"/>
        <v>45232</v>
      </c>
      <c r="E2880" s="118">
        <f t="shared" si="2422"/>
        <v>3.3</v>
      </c>
      <c r="F2880" s="404">
        <f t="shared" si="2362"/>
        <v>0</v>
      </c>
      <c r="G2880" s="404">
        <f t="shared" si="2363"/>
        <v>0</v>
      </c>
      <c r="H2880" s="404">
        <f t="shared" si="2364"/>
        <v>0</v>
      </c>
      <c r="I2880" s="404">
        <f>'F4.2'!AB128</f>
        <v>0</v>
      </c>
      <c r="J2880" s="404">
        <f>'F4.2'!BA128</f>
        <v>0</v>
      </c>
      <c r="K2880" s="405"/>
      <c r="L2880" s="405"/>
      <c r="M2880" s="404">
        <f t="shared" si="2365"/>
        <v>0</v>
      </c>
      <c r="N2880" s="404">
        <f t="shared" si="2366"/>
        <v>0</v>
      </c>
    </row>
    <row r="2881" spans="1:14" hidden="1" outlineLevel="1">
      <c r="A2881" s="119">
        <f t="shared" ref="A2881:E2881" si="2423">A2488</f>
        <v>0</v>
      </c>
      <c r="B2881" s="24" t="str">
        <f t="shared" si="2423"/>
        <v>(ii) Yet to be submitted to MERC</v>
      </c>
      <c r="C2881" s="53">
        <f t="shared" si="2423"/>
        <v>0</v>
      </c>
      <c r="D2881" s="403" t="str">
        <f t="shared" si="2423"/>
        <v>-</v>
      </c>
      <c r="E2881" s="118">
        <f t="shared" si="2423"/>
        <v>0</v>
      </c>
      <c r="F2881" s="404">
        <f t="shared" si="2362"/>
        <v>0</v>
      </c>
      <c r="G2881" s="404">
        <f t="shared" si="2363"/>
        <v>0</v>
      </c>
      <c r="H2881" s="404">
        <f t="shared" si="2364"/>
        <v>0</v>
      </c>
      <c r="I2881" s="404">
        <f>'F4.2'!AB129</f>
        <v>0</v>
      </c>
      <c r="J2881" s="404">
        <f>'F4.2'!BA129</f>
        <v>0</v>
      </c>
      <c r="K2881" s="405"/>
      <c r="L2881" s="405"/>
      <c r="M2881" s="404">
        <f t="shared" si="2365"/>
        <v>0</v>
      </c>
      <c r="N2881" s="404">
        <f t="shared" si="2366"/>
        <v>0</v>
      </c>
    </row>
    <row r="2882" spans="1:14" ht="47.25" hidden="1" outlineLevel="1">
      <c r="A2882" s="271">
        <f t="shared" ref="A2882:E2882" si="2424">A2489</f>
        <v>1</v>
      </c>
      <c r="B2882" s="272" t="str">
        <f t="shared" si="2424"/>
        <v xml:space="preserve">Detailed Project Report on  Boiler plant performance improvement and availability improvement schemes at Boiler Maintenance 1x250MW Unit-8 TPS Parli-V </v>
      </c>
      <c r="C2882" s="259" t="str">
        <f t="shared" si="2424"/>
        <v>Yet to be approved</v>
      </c>
      <c r="D2882" s="262" t="str">
        <f t="shared" si="2424"/>
        <v>-</v>
      </c>
      <c r="E2882" s="263">
        <f t="shared" si="2424"/>
        <v>0</v>
      </c>
      <c r="F2882" s="404">
        <f t="shared" si="2362"/>
        <v>0</v>
      </c>
      <c r="G2882" s="404">
        <f t="shared" si="2363"/>
        <v>0</v>
      </c>
      <c r="H2882" s="404">
        <f t="shared" si="2364"/>
        <v>0</v>
      </c>
      <c r="I2882" s="404">
        <f>'F4.2'!AB130</f>
        <v>0</v>
      </c>
      <c r="J2882" s="404">
        <f>'F4.2'!BA130</f>
        <v>0</v>
      </c>
      <c r="K2882" s="405"/>
      <c r="L2882" s="405"/>
      <c r="M2882" s="404">
        <f t="shared" si="2365"/>
        <v>0</v>
      </c>
      <c r="N2882" s="404">
        <f t="shared" si="2366"/>
        <v>0</v>
      </c>
    </row>
    <row r="2883" spans="1:14" ht="30" hidden="1" outlineLevel="1">
      <c r="A2883" s="18">
        <f t="shared" ref="A2883:E2883" si="2425">A2490</f>
        <v>1.1000000000000001</v>
      </c>
      <c r="B2883" s="372" t="str">
        <f t="shared" si="2425"/>
        <v>Procurement &amp; Replacement of Complete Economizer Upper &amp; Lower Bank Coil Assemblies at Unit-8, NPTPS Parli-V</v>
      </c>
      <c r="C2883" s="53" t="str">
        <f t="shared" si="2425"/>
        <v>Yet to be approved</v>
      </c>
      <c r="D2883" s="403" t="str">
        <f t="shared" si="2425"/>
        <v>-</v>
      </c>
      <c r="E2883" s="118">
        <f t="shared" si="2425"/>
        <v>0</v>
      </c>
      <c r="F2883" s="404">
        <f t="shared" si="2362"/>
        <v>5.68</v>
      </c>
      <c r="G2883" s="404">
        <f t="shared" si="2363"/>
        <v>5.68</v>
      </c>
      <c r="H2883" s="404">
        <f t="shared" si="2364"/>
        <v>0</v>
      </c>
      <c r="I2883" s="404">
        <f>'F4.2'!AB131</f>
        <v>0</v>
      </c>
      <c r="J2883" s="404">
        <f>'F4.2'!BA131</f>
        <v>0</v>
      </c>
      <c r="K2883" s="405"/>
      <c r="L2883" s="405"/>
      <c r="M2883" s="404">
        <f t="shared" si="2365"/>
        <v>0</v>
      </c>
      <c r="N2883" s="404">
        <f t="shared" si="2366"/>
        <v>0</v>
      </c>
    </row>
    <row r="2884" spans="1:14" ht="30" hidden="1" outlineLevel="1">
      <c r="A2884" s="18">
        <f t="shared" ref="A2884:E2884" si="2426">A2491</f>
        <v>1.2</v>
      </c>
      <c r="B2884" s="372" t="str">
        <f t="shared" si="2426"/>
        <v>Procurement &amp; Replacement of Two complete set of APH Baskets at 250 MW Unit-8, Parli TPS.</v>
      </c>
      <c r="C2884" s="53" t="str">
        <f t="shared" si="2426"/>
        <v>Yet to be approved</v>
      </c>
      <c r="D2884" s="403" t="str">
        <f t="shared" si="2426"/>
        <v>-</v>
      </c>
      <c r="E2884" s="118">
        <f t="shared" si="2426"/>
        <v>0</v>
      </c>
      <c r="F2884" s="404">
        <f t="shared" si="2362"/>
        <v>4.5</v>
      </c>
      <c r="G2884" s="404">
        <f t="shared" si="2363"/>
        <v>4.5</v>
      </c>
      <c r="H2884" s="404">
        <f t="shared" si="2364"/>
        <v>0</v>
      </c>
      <c r="I2884" s="404">
        <f>'F4.2'!AB132</f>
        <v>0</v>
      </c>
      <c r="J2884" s="404">
        <f>'F4.2'!BA132</f>
        <v>0</v>
      </c>
      <c r="K2884" s="405"/>
      <c r="L2884" s="405"/>
      <c r="M2884" s="404">
        <f t="shared" si="2365"/>
        <v>0</v>
      </c>
      <c r="N2884" s="404">
        <f t="shared" si="2366"/>
        <v>0</v>
      </c>
    </row>
    <row r="2885" spans="1:14" ht="45" hidden="1" outlineLevel="1">
      <c r="A2885" s="18">
        <f t="shared" ref="A2885:E2885" si="2427">A2492</f>
        <v>1.3</v>
      </c>
      <c r="B2885" s="372" t="str">
        <f t="shared" si="2427"/>
        <v>Procurement &amp; replacement of  PA Fan PAF 17/11.8-2 and FD Fan FAF 17/9.5-1 Complete Blade set required at BM U-8 NPTPS Parli-V.</v>
      </c>
      <c r="C2885" s="53" t="str">
        <f t="shared" si="2427"/>
        <v>Yet to be approved</v>
      </c>
      <c r="D2885" s="403" t="str">
        <f t="shared" si="2427"/>
        <v>-</v>
      </c>
      <c r="E2885" s="118">
        <f t="shared" si="2427"/>
        <v>0</v>
      </c>
      <c r="F2885" s="404">
        <f t="shared" si="2362"/>
        <v>5.45</v>
      </c>
      <c r="G2885" s="404">
        <f t="shared" si="2363"/>
        <v>5.45</v>
      </c>
      <c r="H2885" s="404">
        <f t="shared" si="2364"/>
        <v>0</v>
      </c>
      <c r="I2885" s="404">
        <f>'F4.2'!AB133</f>
        <v>0</v>
      </c>
      <c r="J2885" s="404">
        <f>'F4.2'!BA133</f>
        <v>0</v>
      </c>
      <c r="K2885" s="405"/>
      <c r="L2885" s="405"/>
      <c r="M2885" s="404">
        <f t="shared" si="2365"/>
        <v>0</v>
      </c>
      <c r="N2885" s="404">
        <f t="shared" si="2366"/>
        <v>0</v>
      </c>
    </row>
    <row r="2886" spans="1:14" ht="30" hidden="1" outlineLevel="1">
      <c r="A2886" s="18">
        <f t="shared" ref="A2886:E2886" si="2428">A2493</f>
        <v>1.4</v>
      </c>
      <c r="B2886" s="372" t="str">
        <f t="shared" si="2428"/>
        <v>Procurement &amp; Replacement of  Coal Mill Gear Box Type KMP 280 at 250 MW Unit-8, Parli TPS.</v>
      </c>
      <c r="C2886" s="53" t="str">
        <f t="shared" si="2428"/>
        <v>Yet to be approved</v>
      </c>
      <c r="D2886" s="403" t="str">
        <f t="shared" si="2428"/>
        <v>-</v>
      </c>
      <c r="E2886" s="118">
        <f t="shared" si="2428"/>
        <v>0</v>
      </c>
      <c r="F2886" s="404">
        <f t="shared" si="2362"/>
        <v>7.43</v>
      </c>
      <c r="G2886" s="404">
        <f t="shared" si="2363"/>
        <v>7.43</v>
      </c>
      <c r="H2886" s="404">
        <f t="shared" si="2364"/>
        <v>0</v>
      </c>
      <c r="I2886" s="404">
        <f>'F4.2'!AB134</f>
        <v>0</v>
      </c>
      <c r="J2886" s="404">
        <f>'F4.2'!BA134</f>
        <v>0</v>
      </c>
      <c r="K2886" s="405"/>
      <c r="L2886" s="405"/>
      <c r="M2886" s="404">
        <f t="shared" si="2365"/>
        <v>0</v>
      </c>
      <c r="N2886" s="404">
        <f t="shared" si="2366"/>
        <v>0</v>
      </c>
    </row>
    <row r="2887" spans="1:14" ht="30" hidden="1" outlineLevel="1">
      <c r="A2887" s="18">
        <f t="shared" ref="A2887:E2887" si="2429">A2494</f>
        <v>1.5</v>
      </c>
      <c r="B2887" s="372" t="str">
        <f t="shared" si="2429"/>
        <v>Procurement &amp; replacement of Bowl &amp; Bowl Hub Assembly of Coal Mill XRP-903 required at BM U-8 NPTPS Parli-V.</v>
      </c>
      <c r="C2887" s="53" t="str">
        <f t="shared" si="2429"/>
        <v>Yet to be approved</v>
      </c>
      <c r="D2887" s="403" t="str">
        <f t="shared" si="2429"/>
        <v>-</v>
      </c>
      <c r="E2887" s="118">
        <f t="shared" si="2429"/>
        <v>0</v>
      </c>
      <c r="F2887" s="404">
        <f t="shared" si="2362"/>
        <v>3.1</v>
      </c>
      <c r="G2887" s="404">
        <f t="shared" si="2363"/>
        <v>3.1</v>
      </c>
      <c r="H2887" s="404">
        <f t="shared" si="2364"/>
        <v>0</v>
      </c>
      <c r="I2887" s="404">
        <f>'F4.2'!AB135</f>
        <v>0</v>
      </c>
      <c r="J2887" s="404">
        <f>'F4.2'!BA135</f>
        <v>0</v>
      </c>
      <c r="K2887" s="405"/>
      <c r="L2887" s="405"/>
      <c r="M2887" s="404">
        <f t="shared" ref="M2887" si="2430">SUM(J2887:L2887)</f>
        <v>0</v>
      </c>
      <c r="N2887" s="404">
        <f t="shared" si="2366"/>
        <v>0</v>
      </c>
    </row>
    <row r="2888" spans="1:14" ht="30" hidden="1" outlineLevel="1">
      <c r="A2888" s="18">
        <f t="shared" ref="A2888:E2888" si="2431">A2495</f>
        <v>1.6</v>
      </c>
      <c r="B2888" s="372" t="str">
        <f t="shared" si="2431"/>
        <v>Procurement of Complete Journal Assembly without Grinding roll for Coal Mill XRP-903  required at BM U-8 NPTPS Parli-V</v>
      </c>
      <c r="C2888" s="53" t="str">
        <f t="shared" si="2431"/>
        <v>Yet to be approved</v>
      </c>
      <c r="D2888" s="403" t="str">
        <f t="shared" si="2431"/>
        <v>-</v>
      </c>
      <c r="E2888" s="118">
        <f t="shared" si="2431"/>
        <v>0</v>
      </c>
      <c r="F2888" s="404">
        <f t="shared" si="2362"/>
        <v>1.29</v>
      </c>
      <c r="G2888" s="404">
        <f t="shared" si="2363"/>
        <v>1.29</v>
      </c>
      <c r="H2888" s="404">
        <f t="shared" si="2364"/>
        <v>0</v>
      </c>
      <c r="I2888" s="404">
        <f>'F4.2'!AB136</f>
        <v>0</v>
      </c>
      <c r="J2888" s="404">
        <f>'F4.2'!BA136</f>
        <v>0</v>
      </c>
      <c r="K2888" s="405"/>
      <c r="L2888" s="405"/>
      <c r="M2888" s="404">
        <f t="shared" ref="M2888:M2952" si="2432">SUM(J2888:L2888)</f>
        <v>0</v>
      </c>
      <c r="N2888" s="404">
        <f t="shared" si="2366"/>
        <v>0</v>
      </c>
    </row>
    <row r="2889" spans="1:14" ht="30" hidden="1" outlineLevel="1">
      <c r="A2889" s="18">
        <f t="shared" ref="A2889:E2889" si="2433">A2496</f>
        <v>1.7</v>
      </c>
      <c r="B2889" s="372" t="str">
        <f t="shared" si="2433"/>
        <v>Procurement of  Hydraulic Adjustment Device for FD Fan FAF 17/9.5-1 at BM U-8 NPTPS Parli-V.</v>
      </c>
      <c r="C2889" s="53" t="str">
        <f t="shared" si="2433"/>
        <v>Yet to be approved</v>
      </c>
      <c r="D2889" s="403" t="str">
        <f t="shared" si="2433"/>
        <v>-</v>
      </c>
      <c r="E2889" s="118">
        <f t="shared" si="2433"/>
        <v>0</v>
      </c>
      <c r="F2889" s="404">
        <f t="shared" si="2362"/>
        <v>1.4</v>
      </c>
      <c r="G2889" s="404">
        <f t="shared" si="2363"/>
        <v>1.4</v>
      </c>
      <c r="H2889" s="404">
        <f t="shared" si="2364"/>
        <v>0</v>
      </c>
      <c r="I2889" s="404">
        <f>'F4.2'!AB137</f>
        <v>0</v>
      </c>
      <c r="J2889" s="404">
        <f>'F4.2'!BA137</f>
        <v>0</v>
      </c>
      <c r="K2889" s="405"/>
      <c r="L2889" s="405"/>
      <c r="M2889" s="404">
        <f t="shared" si="2432"/>
        <v>0</v>
      </c>
      <c r="N2889" s="404">
        <f t="shared" si="2366"/>
        <v>0</v>
      </c>
    </row>
    <row r="2890" spans="1:14" hidden="1" outlineLevel="1">
      <c r="A2890" s="18">
        <f t="shared" ref="A2890:E2890" si="2434">A2497</f>
        <v>1.8</v>
      </c>
      <c r="B2890" s="372" t="str">
        <f t="shared" si="2434"/>
        <v>SWAS upgradation at U#8</v>
      </c>
      <c r="C2890" s="53" t="str">
        <f t="shared" si="2434"/>
        <v>Yet to be approved</v>
      </c>
      <c r="D2890" s="403" t="str">
        <f t="shared" si="2434"/>
        <v>-</v>
      </c>
      <c r="E2890" s="118">
        <f t="shared" si="2434"/>
        <v>0</v>
      </c>
      <c r="F2890" s="404">
        <f t="shared" ref="F2890:F2953" si="2435">F2497+I2497</f>
        <v>4.8</v>
      </c>
      <c r="G2890" s="404">
        <f t="shared" ref="G2890:G2953" si="2436">G2497+M2497</f>
        <v>4.8</v>
      </c>
      <c r="H2890" s="404">
        <f t="shared" ref="H2890:H2954" si="2437">F2890-G2890</f>
        <v>0</v>
      </c>
      <c r="I2890" s="404">
        <f>'F4.2'!AB138</f>
        <v>0</v>
      </c>
      <c r="J2890" s="404">
        <f>'F4.2'!BA138</f>
        <v>0</v>
      </c>
      <c r="K2890" s="405"/>
      <c r="L2890" s="405"/>
      <c r="M2890" s="404">
        <f t="shared" si="2432"/>
        <v>0</v>
      </c>
      <c r="N2890" s="404">
        <f t="shared" ref="N2890:N2954" si="2438">H2890+I2890-M2890</f>
        <v>0</v>
      </c>
    </row>
    <row r="2891" spans="1:14" ht="21" hidden="1" outlineLevel="1">
      <c r="A2891" s="410">
        <f t="shared" ref="A2891:E2891" si="2439">A2498</f>
        <v>0</v>
      </c>
      <c r="B2891" s="411" t="str">
        <f t="shared" si="2439"/>
        <v>(ii) Yet to be submitted to MERC</v>
      </c>
      <c r="C2891" s="53">
        <f t="shared" si="2439"/>
        <v>0</v>
      </c>
      <c r="D2891" s="403" t="str">
        <f t="shared" si="2439"/>
        <v>-</v>
      </c>
      <c r="E2891" s="118">
        <f t="shared" si="2439"/>
        <v>0</v>
      </c>
      <c r="F2891" s="404">
        <f t="shared" si="2435"/>
        <v>0</v>
      </c>
      <c r="G2891" s="404">
        <f t="shared" si="2436"/>
        <v>0</v>
      </c>
      <c r="H2891" s="404">
        <f t="shared" si="2437"/>
        <v>0</v>
      </c>
      <c r="I2891" s="404">
        <f>'F4.2'!AB139</f>
        <v>0</v>
      </c>
      <c r="J2891" s="404">
        <f>'F4.2'!BA139</f>
        <v>0</v>
      </c>
      <c r="K2891" s="405"/>
      <c r="L2891" s="405"/>
      <c r="M2891" s="404">
        <f t="shared" si="2432"/>
        <v>0</v>
      </c>
      <c r="N2891" s="404">
        <f t="shared" si="2438"/>
        <v>0</v>
      </c>
    </row>
    <row r="2892" spans="1:14" ht="94.5" hidden="1" outlineLevel="1">
      <c r="A2892" s="271">
        <f t="shared" ref="A2892:E2892" si="2440">A2499</f>
        <v>2</v>
      </c>
      <c r="B2892" s="272" t="str">
        <f t="shared" si="2440"/>
        <v xml:space="preserve"> Procurement &amp; Replacement of Complete Platen super heater coils  Coil Assemblies at Unit-8, TPS Parli-V,  Procurement &amp; Replacement of Complete LTSH upper &amp; lower bank Coil Assemblies at Unit-8, TPS Parli-V &amp;  Procurement &amp; Replacement of  Coal Mill Gear Box Type KMP 280 at 250 MW Unit-8, Parli TPS.</v>
      </c>
      <c r="C2892" s="53" t="str">
        <f t="shared" si="2440"/>
        <v>Yet to be approved</v>
      </c>
      <c r="D2892" s="403" t="str">
        <f t="shared" si="2440"/>
        <v>-</v>
      </c>
      <c r="E2892" s="118">
        <f t="shared" si="2440"/>
        <v>0</v>
      </c>
      <c r="F2892" s="404">
        <f t="shared" si="2435"/>
        <v>0</v>
      </c>
      <c r="G2892" s="404">
        <f t="shared" si="2436"/>
        <v>0</v>
      </c>
      <c r="H2892" s="404">
        <f t="shared" si="2437"/>
        <v>0</v>
      </c>
      <c r="I2892" s="404">
        <f>'F4.2'!AB140</f>
        <v>0</v>
      </c>
      <c r="J2892" s="404">
        <f>'F4.2'!BA140</f>
        <v>0</v>
      </c>
      <c r="K2892" s="405"/>
      <c r="L2892" s="405"/>
      <c r="M2892" s="404">
        <f t="shared" si="2432"/>
        <v>0</v>
      </c>
      <c r="N2892" s="404">
        <f t="shared" si="2438"/>
        <v>0</v>
      </c>
    </row>
    <row r="2893" spans="1:14" ht="30" hidden="1" outlineLevel="1">
      <c r="A2893" s="18">
        <f t="shared" ref="A2893:E2893" si="2441">A2500</f>
        <v>2.1</v>
      </c>
      <c r="B2893" s="372" t="str">
        <f t="shared" si="2441"/>
        <v>Procurement &amp; Replacement of Complete Platen super heater coils  Coil Assemblies at Unit-8, TPS Parli-V</v>
      </c>
      <c r="C2893" s="53" t="str">
        <f t="shared" si="2441"/>
        <v>Yet to be approved</v>
      </c>
      <c r="D2893" s="403" t="str">
        <f t="shared" si="2441"/>
        <v>-</v>
      </c>
      <c r="E2893" s="118">
        <f t="shared" si="2441"/>
        <v>0</v>
      </c>
      <c r="F2893" s="404">
        <f t="shared" si="2435"/>
        <v>12</v>
      </c>
      <c r="G2893" s="404">
        <f t="shared" si="2436"/>
        <v>12</v>
      </c>
      <c r="H2893" s="404">
        <f t="shared" si="2437"/>
        <v>0</v>
      </c>
      <c r="I2893" s="404">
        <f>'F4.2'!AB141</f>
        <v>0</v>
      </c>
      <c r="J2893" s="404">
        <f>'F4.2'!BA141</f>
        <v>0</v>
      </c>
      <c r="K2893" s="405"/>
      <c r="L2893" s="405"/>
      <c r="M2893" s="404">
        <f t="shared" si="2432"/>
        <v>0</v>
      </c>
      <c r="N2893" s="404">
        <f t="shared" si="2438"/>
        <v>0</v>
      </c>
    </row>
    <row r="2894" spans="1:14" ht="30" hidden="1" outlineLevel="1">
      <c r="A2894" s="18">
        <f t="shared" ref="A2894:E2894" si="2442">A2501</f>
        <v>2.2000000000000002</v>
      </c>
      <c r="B2894" s="372" t="str">
        <f t="shared" si="2442"/>
        <v>Procurement &amp; Replacement of Complete LTSH upper &amp; lower bank Coil Assemblies at Unit-8, TPS Parli-V</v>
      </c>
      <c r="C2894" s="53" t="str">
        <f t="shared" si="2442"/>
        <v>Yet to be approved</v>
      </c>
      <c r="D2894" s="403" t="str">
        <f t="shared" si="2442"/>
        <v>-</v>
      </c>
      <c r="E2894" s="118">
        <f t="shared" si="2442"/>
        <v>0</v>
      </c>
      <c r="F2894" s="404">
        <f t="shared" si="2435"/>
        <v>9.35</v>
      </c>
      <c r="G2894" s="404">
        <f t="shared" si="2436"/>
        <v>9.35</v>
      </c>
      <c r="H2894" s="404">
        <f t="shared" si="2437"/>
        <v>0</v>
      </c>
      <c r="I2894" s="404">
        <f>'F4.2'!AB142</f>
        <v>0</v>
      </c>
      <c r="J2894" s="404">
        <f>'F4.2'!BA142</f>
        <v>0</v>
      </c>
      <c r="K2894" s="405"/>
      <c r="L2894" s="405"/>
      <c r="M2894" s="404">
        <f t="shared" si="2432"/>
        <v>0</v>
      </c>
      <c r="N2894" s="404">
        <f t="shared" si="2438"/>
        <v>0</v>
      </c>
    </row>
    <row r="2895" spans="1:14" ht="30" hidden="1" outlineLevel="1">
      <c r="A2895" s="18">
        <f t="shared" ref="A2895:E2895" si="2443">A2502</f>
        <v>2.2999999999999998</v>
      </c>
      <c r="B2895" s="372" t="str">
        <f t="shared" si="2443"/>
        <v xml:space="preserve"> Procurement &amp; Replacement of  Coal Mill Gear Box Type KMP 280 at 250 MW Unit-8, Parli TPS.</v>
      </c>
      <c r="C2895" s="53" t="str">
        <f t="shared" si="2443"/>
        <v>Yet to be approved</v>
      </c>
      <c r="D2895" s="403" t="str">
        <f t="shared" si="2443"/>
        <v>-</v>
      </c>
      <c r="E2895" s="118">
        <f t="shared" si="2443"/>
        <v>0</v>
      </c>
      <c r="F2895" s="404">
        <f t="shared" si="2435"/>
        <v>7.8</v>
      </c>
      <c r="G2895" s="404">
        <f t="shared" si="2436"/>
        <v>7.8</v>
      </c>
      <c r="H2895" s="404">
        <f t="shared" si="2437"/>
        <v>0</v>
      </c>
      <c r="I2895" s="404">
        <f>'F4.2'!AB143</f>
        <v>0</v>
      </c>
      <c r="J2895" s="404">
        <f>'F4.2'!BA143</f>
        <v>0</v>
      </c>
      <c r="K2895" s="405"/>
      <c r="L2895" s="405"/>
      <c r="M2895" s="404">
        <f t="shared" si="2432"/>
        <v>0</v>
      </c>
      <c r="N2895" s="404">
        <f t="shared" si="2438"/>
        <v>0</v>
      </c>
    </row>
    <row r="2896" spans="1:14" ht="63" hidden="1" outlineLevel="1">
      <c r="A2896" s="271">
        <f t="shared" ref="A2896:E2896" si="2444">A2503</f>
        <v>3</v>
      </c>
      <c r="B2896" s="272" t="str">
        <f t="shared" si="2444"/>
        <v xml:space="preserve"> Procurement &amp; Replacement of Two complete set of APH Baskets at 250 MW Unit-8, Parli TPS Procurement &amp; replacement of PA &amp; FD fan rotar hub assembly at Unit-8 TPS Parli-V</v>
      </c>
      <c r="C2896" s="53" t="str">
        <f t="shared" si="2444"/>
        <v>Yet to be approved</v>
      </c>
      <c r="D2896" s="403" t="str">
        <f t="shared" si="2444"/>
        <v>-</v>
      </c>
      <c r="E2896" s="118">
        <f t="shared" si="2444"/>
        <v>0</v>
      </c>
      <c r="F2896" s="404">
        <f t="shared" si="2435"/>
        <v>0</v>
      </c>
      <c r="G2896" s="404">
        <f t="shared" si="2436"/>
        <v>0</v>
      </c>
      <c r="H2896" s="404">
        <f t="shared" si="2437"/>
        <v>0</v>
      </c>
      <c r="I2896" s="404">
        <f>'F4.2'!AB144</f>
        <v>0</v>
      </c>
      <c r="J2896" s="404">
        <f>'F4.2'!BA144</f>
        <v>0</v>
      </c>
      <c r="K2896" s="405"/>
      <c r="L2896" s="405"/>
      <c r="M2896" s="404">
        <f t="shared" si="2432"/>
        <v>0</v>
      </c>
      <c r="N2896" s="404">
        <f t="shared" si="2438"/>
        <v>0</v>
      </c>
    </row>
    <row r="2897" spans="1:14" ht="30" hidden="1" outlineLevel="1">
      <c r="A2897" s="18">
        <f t="shared" ref="A2897:E2897" si="2445">A2504</f>
        <v>3.1</v>
      </c>
      <c r="B2897" s="372" t="str">
        <f t="shared" si="2445"/>
        <v xml:space="preserve"> Procurement &amp; Replacement of Two complete set of APH Baskets at 250 MW Unit-8, Parli TPS.</v>
      </c>
      <c r="C2897" s="53" t="str">
        <f t="shared" si="2445"/>
        <v>Yet to be approved</v>
      </c>
      <c r="D2897" s="403" t="str">
        <f t="shared" si="2445"/>
        <v>-</v>
      </c>
      <c r="E2897" s="118">
        <f t="shared" si="2445"/>
        <v>0</v>
      </c>
      <c r="F2897" s="404">
        <f t="shared" si="2435"/>
        <v>0</v>
      </c>
      <c r="G2897" s="404">
        <f t="shared" si="2436"/>
        <v>0</v>
      </c>
      <c r="H2897" s="404">
        <f t="shared" si="2437"/>
        <v>0</v>
      </c>
      <c r="I2897" s="404">
        <f>'F4.2'!AB145</f>
        <v>6</v>
      </c>
      <c r="J2897" s="404">
        <f>'F4.2'!BA145</f>
        <v>6</v>
      </c>
      <c r="K2897" s="405"/>
      <c r="L2897" s="405"/>
      <c r="M2897" s="404">
        <f t="shared" si="2432"/>
        <v>6</v>
      </c>
      <c r="N2897" s="404">
        <f t="shared" si="2438"/>
        <v>0</v>
      </c>
    </row>
    <row r="2898" spans="1:14" ht="30" hidden="1" outlineLevel="1">
      <c r="A2898" s="18">
        <f t="shared" ref="A2898:E2898" si="2446">A2505</f>
        <v>3.2</v>
      </c>
      <c r="B2898" s="372" t="str">
        <f t="shared" si="2446"/>
        <v>Procurement &amp; replacement of PA &amp; FD fan rotar hub assembly at Unit-8 TPS Parli-V</v>
      </c>
      <c r="C2898" s="53" t="str">
        <f t="shared" si="2446"/>
        <v>Yet to be approved</v>
      </c>
      <c r="D2898" s="403" t="str">
        <f t="shared" si="2446"/>
        <v>-</v>
      </c>
      <c r="E2898" s="118">
        <f t="shared" si="2446"/>
        <v>0</v>
      </c>
      <c r="F2898" s="404">
        <f t="shared" si="2435"/>
        <v>10</v>
      </c>
      <c r="G2898" s="404">
        <f t="shared" si="2436"/>
        <v>10</v>
      </c>
      <c r="H2898" s="404">
        <f t="shared" si="2437"/>
        <v>0</v>
      </c>
      <c r="I2898" s="404">
        <f>'F4.2'!AB146</f>
        <v>0</v>
      </c>
      <c r="J2898" s="404">
        <f>'F4.2'!BA146</f>
        <v>0</v>
      </c>
      <c r="K2898" s="405"/>
      <c r="L2898" s="405"/>
      <c r="M2898" s="404">
        <f t="shared" si="2432"/>
        <v>0</v>
      </c>
      <c r="N2898" s="404">
        <f t="shared" si="2438"/>
        <v>0</v>
      </c>
    </row>
    <row r="2899" spans="1:14" ht="31.5" hidden="1" outlineLevel="1">
      <c r="A2899" s="271">
        <f t="shared" ref="A2899:E2899" si="2447">A2506</f>
        <v>4</v>
      </c>
      <c r="B2899" s="272" t="str">
        <f t="shared" si="2447"/>
        <v xml:space="preserve">DPR on Refurbishment of TG Governing system at Unit-8, PTPS, Parli V. </v>
      </c>
      <c r="C2899" s="53" t="str">
        <f t="shared" si="2447"/>
        <v>Yet to be approved</v>
      </c>
      <c r="D2899" s="403" t="str">
        <f t="shared" si="2447"/>
        <v>-</v>
      </c>
      <c r="E2899" s="118">
        <f t="shared" si="2447"/>
        <v>0</v>
      </c>
      <c r="F2899" s="404">
        <f t="shared" si="2435"/>
        <v>0</v>
      </c>
      <c r="G2899" s="404">
        <f t="shared" si="2436"/>
        <v>0</v>
      </c>
      <c r="H2899" s="404">
        <f t="shared" si="2437"/>
        <v>0</v>
      </c>
      <c r="I2899" s="404">
        <f>'F4.2'!AB147</f>
        <v>0</v>
      </c>
      <c r="J2899" s="404">
        <f>'F4.2'!BA147</f>
        <v>0</v>
      </c>
      <c r="K2899" s="405"/>
      <c r="L2899" s="405"/>
      <c r="M2899" s="404">
        <f t="shared" si="2432"/>
        <v>0</v>
      </c>
      <c r="N2899" s="404">
        <f t="shared" si="2438"/>
        <v>0</v>
      </c>
    </row>
    <row r="2900" spans="1:14" hidden="1" outlineLevel="1">
      <c r="A2900" s="18">
        <f t="shared" ref="A2900:E2900" si="2448">A2507</f>
        <v>4.0999999999999996</v>
      </c>
      <c r="B2900" s="372" t="str">
        <f t="shared" si="2448"/>
        <v xml:space="preserve">Refurbishment of TG Governing system at Unit-8, PTPS, Parli V. </v>
      </c>
      <c r="C2900" s="53" t="str">
        <f t="shared" si="2448"/>
        <v>Yet to be approved</v>
      </c>
      <c r="D2900" s="403" t="str">
        <f t="shared" si="2448"/>
        <v>-</v>
      </c>
      <c r="E2900" s="118">
        <f t="shared" si="2448"/>
        <v>0</v>
      </c>
      <c r="F2900" s="404">
        <f t="shared" si="2435"/>
        <v>25</v>
      </c>
      <c r="G2900" s="404">
        <f t="shared" si="2436"/>
        <v>25</v>
      </c>
      <c r="H2900" s="404">
        <f t="shared" si="2437"/>
        <v>0</v>
      </c>
      <c r="I2900" s="404">
        <f>'F4.2'!AB148</f>
        <v>0</v>
      </c>
      <c r="J2900" s="404">
        <f>'F4.2'!BA148</f>
        <v>0</v>
      </c>
      <c r="K2900" s="405"/>
      <c r="L2900" s="405"/>
      <c r="M2900" s="404">
        <f t="shared" si="2432"/>
        <v>0</v>
      </c>
      <c r="N2900" s="404">
        <f t="shared" si="2438"/>
        <v>0</v>
      </c>
    </row>
    <row r="2901" spans="1:14" ht="31.5" hidden="1" outlineLevel="1">
      <c r="A2901" s="271">
        <f t="shared" ref="A2901:E2901" si="2449">A2508</f>
        <v>5</v>
      </c>
      <c r="B2901" s="272" t="str">
        <f t="shared" si="2449"/>
        <v>DPR on Performance improvement of Natural Draft Cooling Tower (NDCT) at Unit-8, PTPS, Parli V.</v>
      </c>
      <c r="C2901" s="53" t="str">
        <f t="shared" si="2449"/>
        <v>Yet to be approved</v>
      </c>
      <c r="D2901" s="403" t="str">
        <f t="shared" si="2449"/>
        <v>-</v>
      </c>
      <c r="E2901" s="118">
        <f t="shared" si="2449"/>
        <v>0</v>
      </c>
      <c r="F2901" s="404">
        <f t="shared" si="2435"/>
        <v>0</v>
      </c>
      <c r="G2901" s="404">
        <f t="shared" si="2436"/>
        <v>0</v>
      </c>
      <c r="H2901" s="404">
        <f t="shared" si="2437"/>
        <v>0</v>
      </c>
      <c r="I2901" s="404">
        <f>'F4.2'!AB149</f>
        <v>0</v>
      </c>
      <c r="J2901" s="404">
        <f>'F4.2'!BA149</f>
        <v>0</v>
      </c>
      <c r="K2901" s="405"/>
      <c r="L2901" s="405"/>
      <c r="M2901" s="404">
        <f t="shared" si="2432"/>
        <v>0</v>
      </c>
      <c r="N2901" s="404">
        <f t="shared" si="2438"/>
        <v>0</v>
      </c>
    </row>
    <row r="2902" spans="1:14" ht="60" hidden="1" outlineLevel="1">
      <c r="A2902" s="18">
        <f t="shared" ref="A2902:E2902" si="2450">A2509</f>
        <v>5.0999999999999996</v>
      </c>
      <c r="B2902" s="372" t="str">
        <f t="shared" si="2450"/>
        <v>Performance improvement of Natural Draft Cooling Tower (NDCT) by replacement of PVC fills, AC cement pipes, strengthening of Hot water distribution system, replacement of beams, columns, support structures, etc. at Unit-8, PTPS, Parli V.</v>
      </c>
      <c r="C2902" s="53" t="str">
        <f t="shared" si="2450"/>
        <v>Yet to be approved</v>
      </c>
      <c r="D2902" s="403" t="str">
        <f t="shared" si="2450"/>
        <v>-</v>
      </c>
      <c r="E2902" s="118">
        <f t="shared" si="2450"/>
        <v>0</v>
      </c>
      <c r="F2902" s="404">
        <f t="shared" si="2435"/>
        <v>25</v>
      </c>
      <c r="G2902" s="404">
        <f t="shared" si="2436"/>
        <v>25</v>
      </c>
      <c r="H2902" s="404">
        <f t="shared" si="2437"/>
        <v>0</v>
      </c>
      <c r="I2902" s="404">
        <f>'F4.2'!AB150</f>
        <v>0</v>
      </c>
      <c r="J2902" s="404">
        <f>'F4.2'!BA150</f>
        <v>0</v>
      </c>
      <c r="K2902" s="405"/>
      <c r="L2902" s="405"/>
      <c r="M2902" s="404">
        <f t="shared" si="2432"/>
        <v>0</v>
      </c>
      <c r="N2902" s="404">
        <f t="shared" si="2438"/>
        <v>0</v>
      </c>
    </row>
    <row r="2903" spans="1:14" ht="31.5" hidden="1" outlineLevel="1">
      <c r="A2903" s="271">
        <f t="shared" ref="A2903:E2903" si="2451">A2510</f>
        <v>6</v>
      </c>
      <c r="B2903" s="272" t="str">
        <f t="shared" si="2451"/>
        <v xml:space="preserve">DPR on Procurement of  ACW &amp; CW pump along with mandatory spares at Unit-8, PTPS, Parli V. </v>
      </c>
      <c r="C2903" s="53" t="str">
        <f t="shared" si="2451"/>
        <v>Yet to be approved</v>
      </c>
      <c r="D2903" s="403" t="str">
        <f t="shared" si="2451"/>
        <v>-</v>
      </c>
      <c r="E2903" s="118">
        <f t="shared" si="2451"/>
        <v>0</v>
      </c>
      <c r="F2903" s="404">
        <f t="shared" si="2435"/>
        <v>0</v>
      </c>
      <c r="G2903" s="404">
        <f t="shared" si="2436"/>
        <v>0</v>
      </c>
      <c r="H2903" s="404">
        <f t="shared" si="2437"/>
        <v>0</v>
      </c>
      <c r="I2903" s="404">
        <f>'F4.2'!AB151</f>
        <v>0</v>
      </c>
      <c r="J2903" s="404">
        <f>'F4.2'!BA151</f>
        <v>0</v>
      </c>
      <c r="K2903" s="405"/>
      <c r="L2903" s="405"/>
      <c r="M2903" s="404">
        <f t="shared" si="2432"/>
        <v>0</v>
      </c>
      <c r="N2903" s="404">
        <f t="shared" si="2438"/>
        <v>0</v>
      </c>
    </row>
    <row r="2904" spans="1:14" ht="30" hidden="1" outlineLevel="1">
      <c r="A2904" s="18">
        <f t="shared" ref="A2904:E2904" si="2452">A2511</f>
        <v>6.1</v>
      </c>
      <c r="B2904" s="372" t="str">
        <f t="shared" si="2452"/>
        <v xml:space="preserve">DPR on Procurement of  ACW &amp; CW pump along with mandatory spares at Unit-8, PTPS, Parli V. </v>
      </c>
      <c r="C2904" s="53" t="str">
        <f t="shared" si="2452"/>
        <v>Yet to be approved</v>
      </c>
      <c r="D2904" s="403" t="str">
        <f t="shared" si="2452"/>
        <v>-</v>
      </c>
      <c r="E2904" s="118">
        <f t="shared" si="2452"/>
        <v>0</v>
      </c>
      <c r="F2904" s="404">
        <f t="shared" si="2435"/>
        <v>35</v>
      </c>
      <c r="G2904" s="404">
        <f t="shared" si="2436"/>
        <v>35</v>
      </c>
      <c r="H2904" s="404">
        <f t="shared" si="2437"/>
        <v>0</v>
      </c>
      <c r="I2904" s="404">
        <f>'F4.2'!AB152</f>
        <v>0</v>
      </c>
      <c r="J2904" s="404">
        <f>'F4.2'!BA152</f>
        <v>0</v>
      </c>
      <c r="K2904" s="405"/>
      <c r="L2904" s="405"/>
      <c r="M2904" s="404">
        <f t="shared" si="2432"/>
        <v>0</v>
      </c>
      <c r="N2904" s="404">
        <f t="shared" si="2438"/>
        <v>0</v>
      </c>
    </row>
    <row r="2905" spans="1:14" ht="63" hidden="1" outlineLevel="1">
      <c r="A2905" s="271">
        <f t="shared" ref="A2905:E2905" si="2453">A2512</f>
        <v>7</v>
      </c>
      <c r="B2905" s="272" t="str">
        <f t="shared" si="2453"/>
        <v xml:space="preserve">DPR on Procurement of  CEP pump and BFP Booster pump along with mandatory spares at Unit-8, PTPS, Parli V and Procurement of Energy Efficient Cartridges of Boiler Feed Pump at Unit-8, PTPS, Parli V. </v>
      </c>
      <c r="C2905" s="53" t="str">
        <f t="shared" si="2453"/>
        <v>Yet to be approved</v>
      </c>
      <c r="D2905" s="403" t="str">
        <f t="shared" si="2453"/>
        <v>-</v>
      </c>
      <c r="E2905" s="118">
        <f t="shared" si="2453"/>
        <v>0</v>
      </c>
      <c r="F2905" s="404">
        <f t="shared" si="2435"/>
        <v>0</v>
      </c>
      <c r="G2905" s="404">
        <f t="shared" si="2436"/>
        <v>0</v>
      </c>
      <c r="H2905" s="404">
        <f t="shared" si="2437"/>
        <v>0</v>
      </c>
      <c r="I2905" s="404">
        <f>'F4.2'!AB153</f>
        <v>0</v>
      </c>
      <c r="J2905" s="404">
        <f>'F4.2'!BA153</f>
        <v>0</v>
      </c>
      <c r="K2905" s="405"/>
      <c r="L2905" s="405"/>
      <c r="M2905" s="404">
        <f t="shared" si="2432"/>
        <v>0</v>
      </c>
      <c r="N2905" s="404">
        <f t="shared" si="2438"/>
        <v>0</v>
      </c>
    </row>
    <row r="2906" spans="1:14" ht="30" hidden="1" outlineLevel="1">
      <c r="A2906" s="18">
        <f t="shared" ref="A2906:E2906" si="2454">A2513</f>
        <v>7.1</v>
      </c>
      <c r="B2906" s="372" t="str">
        <f t="shared" si="2454"/>
        <v xml:space="preserve">Procurement of  CEP pump and BFP Booster pump along with mandatory spares at Unit-8, PTPS, Parli </v>
      </c>
      <c r="C2906" s="53" t="str">
        <f t="shared" si="2454"/>
        <v>Yet to be approved</v>
      </c>
      <c r="D2906" s="403" t="str">
        <f t="shared" si="2454"/>
        <v>-</v>
      </c>
      <c r="E2906" s="118">
        <f t="shared" si="2454"/>
        <v>0</v>
      </c>
      <c r="F2906" s="404">
        <f t="shared" si="2435"/>
        <v>30</v>
      </c>
      <c r="G2906" s="404">
        <f t="shared" si="2436"/>
        <v>30</v>
      </c>
      <c r="H2906" s="404">
        <f t="shared" si="2437"/>
        <v>0</v>
      </c>
      <c r="I2906" s="404">
        <f>'F4.2'!AB154</f>
        <v>0</v>
      </c>
      <c r="J2906" s="404">
        <f>'F4.2'!BA154</f>
        <v>0</v>
      </c>
      <c r="K2906" s="405"/>
      <c r="L2906" s="405"/>
      <c r="M2906" s="404">
        <f t="shared" si="2432"/>
        <v>0</v>
      </c>
      <c r="N2906" s="404">
        <f t="shared" si="2438"/>
        <v>0</v>
      </c>
    </row>
    <row r="2907" spans="1:14" ht="30" hidden="1" outlineLevel="1">
      <c r="A2907" s="18">
        <f t="shared" ref="A2907:E2907" si="2455">A2514</f>
        <v>7.2</v>
      </c>
      <c r="B2907" s="372" t="str">
        <f t="shared" si="2455"/>
        <v xml:space="preserve">Procurement of Energy Efficient Cartridges of Boiler Feed Pump at Unit-8, PTPS, Parli V. </v>
      </c>
      <c r="C2907" s="53" t="str">
        <f t="shared" si="2455"/>
        <v>Yet to be approved</v>
      </c>
      <c r="D2907" s="403" t="str">
        <f t="shared" si="2455"/>
        <v>-</v>
      </c>
      <c r="E2907" s="118">
        <f t="shared" si="2455"/>
        <v>0</v>
      </c>
      <c r="F2907" s="404">
        <f t="shared" si="2435"/>
        <v>10</v>
      </c>
      <c r="G2907" s="404">
        <f t="shared" si="2436"/>
        <v>10</v>
      </c>
      <c r="H2907" s="404">
        <f t="shared" si="2437"/>
        <v>0</v>
      </c>
      <c r="I2907" s="404">
        <f>'F4.2'!AB155</f>
        <v>0</v>
      </c>
      <c r="J2907" s="404">
        <f>'F4.2'!BA155</f>
        <v>0</v>
      </c>
      <c r="K2907" s="405"/>
      <c r="L2907" s="405"/>
      <c r="M2907" s="404">
        <f t="shared" si="2432"/>
        <v>0</v>
      </c>
      <c r="N2907" s="404">
        <f t="shared" si="2438"/>
        <v>0</v>
      </c>
    </row>
    <row r="2908" spans="1:14" ht="31.5" hidden="1" outlineLevel="1">
      <c r="A2908" s="271">
        <f t="shared" ref="A2908:E2908" si="2456">A2515</f>
        <v>8</v>
      </c>
      <c r="B2908" s="272" t="str">
        <f t="shared" si="2456"/>
        <v>DPR on Procurement of turbine blades of HP, IP &amp; LP rotor in Unit-8, PTPS, Parli V.</v>
      </c>
      <c r="C2908" s="53" t="str">
        <f t="shared" si="2456"/>
        <v>Yet to be approved</v>
      </c>
      <c r="D2908" s="403" t="str">
        <f t="shared" si="2456"/>
        <v>-</v>
      </c>
      <c r="E2908" s="118">
        <f t="shared" si="2456"/>
        <v>0</v>
      </c>
      <c r="F2908" s="404">
        <f t="shared" si="2435"/>
        <v>0</v>
      </c>
      <c r="G2908" s="404">
        <f t="shared" si="2436"/>
        <v>0</v>
      </c>
      <c r="H2908" s="404">
        <f t="shared" si="2437"/>
        <v>0</v>
      </c>
      <c r="I2908" s="404">
        <f>'F4.2'!AB156</f>
        <v>0</v>
      </c>
      <c r="J2908" s="404">
        <f>'F4.2'!BA156</f>
        <v>0</v>
      </c>
      <c r="K2908" s="405"/>
      <c r="L2908" s="405"/>
      <c r="M2908" s="404">
        <f t="shared" si="2432"/>
        <v>0</v>
      </c>
      <c r="N2908" s="404">
        <f t="shared" si="2438"/>
        <v>0</v>
      </c>
    </row>
    <row r="2909" spans="1:14" ht="30" hidden="1" outlineLevel="1">
      <c r="A2909" s="18">
        <f t="shared" ref="A2909:E2909" si="2457">A2516</f>
        <v>8.1</v>
      </c>
      <c r="B2909" s="372" t="str">
        <f t="shared" si="2457"/>
        <v>DPR on Procurement of turbine blades of HP, IP &amp; LP rotor in Unit-8, PTPS, Parli V.</v>
      </c>
      <c r="C2909" s="53" t="str">
        <f t="shared" si="2457"/>
        <v>Yet to be approved</v>
      </c>
      <c r="D2909" s="403" t="str">
        <f t="shared" si="2457"/>
        <v>-</v>
      </c>
      <c r="E2909" s="118">
        <f t="shared" si="2457"/>
        <v>0</v>
      </c>
      <c r="F2909" s="404">
        <f t="shared" si="2435"/>
        <v>35</v>
      </c>
      <c r="G2909" s="404">
        <f t="shared" si="2436"/>
        <v>35</v>
      </c>
      <c r="H2909" s="404">
        <f t="shared" si="2437"/>
        <v>0</v>
      </c>
      <c r="I2909" s="404">
        <f>'F4.2'!AB157</f>
        <v>0</v>
      </c>
      <c r="J2909" s="404">
        <f>'F4.2'!BA157</f>
        <v>0</v>
      </c>
      <c r="K2909" s="405"/>
      <c r="L2909" s="405"/>
      <c r="M2909" s="404">
        <f t="shared" si="2432"/>
        <v>0</v>
      </c>
      <c r="N2909" s="404">
        <f t="shared" si="2438"/>
        <v>0</v>
      </c>
    </row>
    <row r="2910" spans="1:14" ht="47.25" hidden="1" outlineLevel="1">
      <c r="A2910" s="271">
        <f t="shared" ref="A2910:E2910" si="2458">A2517</f>
        <v>9</v>
      </c>
      <c r="B2910" s="272" t="str">
        <f t="shared" si="2458"/>
        <v xml:space="preserve">DPR on Repair &amp; Reconditioning of Water treatment plant at Unit-8, PTPS, Parli V and Performance improvement of centralised AC plant at Unit-8, PTPS, Parli V. </v>
      </c>
      <c r="C2910" s="53" t="str">
        <f t="shared" si="2458"/>
        <v>Yet to be approved</v>
      </c>
      <c r="D2910" s="403" t="str">
        <f t="shared" si="2458"/>
        <v>-</v>
      </c>
      <c r="E2910" s="118">
        <f t="shared" si="2458"/>
        <v>0</v>
      </c>
      <c r="F2910" s="404">
        <f t="shared" si="2435"/>
        <v>0</v>
      </c>
      <c r="G2910" s="404">
        <f t="shared" si="2436"/>
        <v>0</v>
      </c>
      <c r="H2910" s="404">
        <f t="shared" si="2437"/>
        <v>0</v>
      </c>
      <c r="I2910" s="404">
        <f>'F4.2'!AB158</f>
        <v>0</v>
      </c>
      <c r="J2910" s="404">
        <f>'F4.2'!BA158</f>
        <v>0</v>
      </c>
      <c r="K2910" s="405"/>
      <c r="L2910" s="405"/>
      <c r="M2910" s="404">
        <f t="shared" si="2432"/>
        <v>0</v>
      </c>
      <c r="N2910" s="404">
        <f t="shared" si="2438"/>
        <v>0</v>
      </c>
    </row>
    <row r="2911" spans="1:14" ht="30" hidden="1" outlineLevel="1">
      <c r="A2911" s="18">
        <f t="shared" ref="A2911:E2911" si="2459">A2518</f>
        <v>9.1</v>
      </c>
      <c r="B2911" s="372" t="str">
        <f t="shared" si="2459"/>
        <v>Reconditioning of Acid and Alkali Unloading and storage system at Unit-8, PTPS, Parli V.</v>
      </c>
      <c r="C2911" s="53" t="str">
        <f t="shared" si="2459"/>
        <v>Yet to be approved</v>
      </c>
      <c r="D2911" s="403" t="str">
        <f t="shared" si="2459"/>
        <v>-</v>
      </c>
      <c r="E2911" s="118">
        <f t="shared" si="2459"/>
        <v>0</v>
      </c>
      <c r="F2911" s="404">
        <f t="shared" si="2435"/>
        <v>10</v>
      </c>
      <c r="G2911" s="404">
        <f t="shared" si="2436"/>
        <v>10</v>
      </c>
      <c r="H2911" s="404">
        <f t="shared" si="2437"/>
        <v>0</v>
      </c>
      <c r="I2911" s="404">
        <f>'F4.2'!AB159</f>
        <v>0</v>
      </c>
      <c r="J2911" s="404">
        <f>'F4.2'!BA159</f>
        <v>0</v>
      </c>
      <c r="K2911" s="405"/>
      <c r="L2911" s="405"/>
      <c r="M2911" s="404">
        <f t="shared" si="2432"/>
        <v>0</v>
      </c>
      <c r="N2911" s="404">
        <f t="shared" si="2438"/>
        <v>0</v>
      </c>
    </row>
    <row r="2912" spans="1:14" ht="30" hidden="1" outlineLevel="1">
      <c r="A2912" s="18">
        <f t="shared" ref="A2912:E2912" si="2460">A2519</f>
        <v>9.1999999999999993</v>
      </c>
      <c r="B2912" s="372" t="str">
        <f t="shared" si="2460"/>
        <v>Reconditioning &amp; repairing of WTP DM Plant regeneration system at Unit-8, PTPS, Parli V.</v>
      </c>
      <c r="C2912" s="53" t="str">
        <f t="shared" si="2460"/>
        <v>Yet to be approved</v>
      </c>
      <c r="D2912" s="403" t="str">
        <f t="shared" si="2460"/>
        <v>-</v>
      </c>
      <c r="E2912" s="118">
        <f t="shared" si="2460"/>
        <v>0</v>
      </c>
      <c r="F2912" s="404">
        <f t="shared" si="2435"/>
        <v>20</v>
      </c>
      <c r="G2912" s="404">
        <f t="shared" si="2436"/>
        <v>20</v>
      </c>
      <c r="H2912" s="404">
        <f t="shared" si="2437"/>
        <v>0</v>
      </c>
      <c r="I2912" s="404">
        <f>'F4.2'!AB160</f>
        <v>0</v>
      </c>
      <c r="J2912" s="404">
        <f>'F4.2'!BA160</f>
        <v>0</v>
      </c>
      <c r="K2912" s="405"/>
      <c r="L2912" s="405"/>
      <c r="M2912" s="404">
        <f t="shared" si="2432"/>
        <v>0</v>
      </c>
      <c r="N2912" s="404">
        <f t="shared" si="2438"/>
        <v>0</v>
      </c>
    </row>
    <row r="2913" spans="1:14" ht="45" hidden="1" outlineLevel="1">
      <c r="A2913" s="18">
        <f t="shared" ref="A2913:E2913" si="2461">A2520</f>
        <v>9.3000000000000007</v>
      </c>
      <c r="B2913" s="372" t="str">
        <f t="shared" si="2461"/>
        <v xml:space="preserve"> Performance improvement of centralised AC plant by reconditioning of cooling tower, various pumps, heat exchangers, etc. at Unit-8, PTPS, Parli V. </v>
      </c>
      <c r="C2913" s="53" t="str">
        <f t="shared" si="2461"/>
        <v>Yet to be approved</v>
      </c>
      <c r="D2913" s="403" t="str">
        <f t="shared" si="2461"/>
        <v>-</v>
      </c>
      <c r="E2913" s="118">
        <f t="shared" si="2461"/>
        <v>0</v>
      </c>
      <c r="F2913" s="404">
        <f t="shared" si="2435"/>
        <v>10</v>
      </c>
      <c r="G2913" s="404">
        <f t="shared" si="2436"/>
        <v>10</v>
      </c>
      <c r="H2913" s="404">
        <f t="shared" si="2437"/>
        <v>0</v>
      </c>
      <c r="I2913" s="404">
        <f>'F4.2'!AB161</f>
        <v>0</v>
      </c>
      <c r="J2913" s="404">
        <f>'F4.2'!BA161</f>
        <v>0</v>
      </c>
      <c r="K2913" s="405"/>
      <c r="L2913" s="405"/>
      <c r="M2913" s="404">
        <f t="shared" si="2432"/>
        <v>0</v>
      </c>
      <c r="N2913" s="404">
        <f t="shared" si="2438"/>
        <v>0</v>
      </c>
    </row>
    <row r="2914" spans="1:14" ht="47.25" hidden="1" outlineLevel="1">
      <c r="A2914" s="271">
        <f t="shared" ref="A2914:E2914" si="2462">A2521</f>
        <v>10</v>
      </c>
      <c r="B2914" s="272" t="str">
        <f t="shared" si="2462"/>
        <v>DPR on Procurement of Control Fluid (HPCF) pump, Lube Oil pump, Emergency Oil pump, Jacking Oil pump, Seal oil pump at Unit-8, PTPS, Parli V.</v>
      </c>
      <c r="C2914" s="53" t="str">
        <f t="shared" si="2462"/>
        <v>Yet to be approved</v>
      </c>
      <c r="D2914" s="403" t="str">
        <f t="shared" si="2462"/>
        <v>-</v>
      </c>
      <c r="E2914" s="118">
        <f t="shared" si="2462"/>
        <v>0</v>
      </c>
      <c r="F2914" s="404">
        <f t="shared" si="2435"/>
        <v>0</v>
      </c>
      <c r="G2914" s="404">
        <f t="shared" si="2436"/>
        <v>0</v>
      </c>
      <c r="H2914" s="404">
        <f t="shared" si="2437"/>
        <v>0</v>
      </c>
      <c r="I2914" s="404">
        <f>'F4.2'!AB162</f>
        <v>0</v>
      </c>
      <c r="J2914" s="404">
        <f>'F4.2'!BA162</f>
        <v>0</v>
      </c>
      <c r="K2914" s="405"/>
      <c r="L2914" s="405"/>
      <c r="M2914" s="404">
        <f t="shared" si="2432"/>
        <v>0</v>
      </c>
      <c r="N2914" s="404">
        <f t="shared" si="2438"/>
        <v>0</v>
      </c>
    </row>
    <row r="2915" spans="1:14" ht="45" hidden="1" outlineLevel="1">
      <c r="A2915" s="18">
        <f t="shared" ref="A2915:E2915" si="2463">A2522</f>
        <v>10.1</v>
      </c>
      <c r="B2915" s="372" t="str">
        <f t="shared" si="2463"/>
        <v>DPR on Procurement of Control Fluid (HPCF) pump, Lube Oil pump, Emergency Oil pump, Jacking Oil pump, Seal oil pump at Unit-8, PTPS, Parli V.</v>
      </c>
      <c r="C2915" s="53" t="str">
        <f t="shared" si="2463"/>
        <v>Yet to be approved</v>
      </c>
      <c r="D2915" s="403" t="str">
        <f t="shared" si="2463"/>
        <v>-</v>
      </c>
      <c r="E2915" s="118">
        <f t="shared" si="2463"/>
        <v>0</v>
      </c>
      <c r="F2915" s="404">
        <f t="shared" si="2435"/>
        <v>25</v>
      </c>
      <c r="G2915" s="404">
        <f t="shared" si="2436"/>
        <v>25</v>
      </c>
      <c r="H2915" s="404">
        <f t="shared" si="2437"/>
        <v>0</v>
      </c>
      <c r="I2915" s="404">
        <f>'F4.2'!AB163</f>
        <v>0</v>
      </c>
      <c r="J2915" s="404">
        <f>'F4.2'!BA163</f>
        <v>0</v>
      </c>
      <c r="K2915" s="405"/>
      <c r="L2915" s="405"/>
      <c r="M2915" s="404">
        <f t="shared" si="2432"/>
        <v>0</v>
      </c>
      <c r="N2915" s="404">
        <f t="shared" si="2438"/>
        <v>0</v>
      </c>
    </row>
    <row r="2916" spans="1:14" ht="47.25" hidden="1" outlineLevel="1">
      <c r="A2916" s="271">
        <f t="shared" ref="A2916:E2916" si="2464">A2523</f>
        <v>11</v>
      </c>
      <c r="B2916" s="272" t="str">
        <f t="shared" si="2464"/>
        <v xml:space="preserve">DPR on Procurement of H2 cooler, BFP coolers, generator exciter cooler, Seal and Lube oil coolers at Unit-8, PTPS, Parli V. </v>
      </c>
      <c r="C2916" s="53" t="str">
        <f t="shared" si="2464"/>
        <v>Yet to be approved</v>
      </c>
      <c r="D2916" s="403" t="str">
        <f t="shared" si="2464"/>
        <v>-</v>
      </c>
      <c r="E2916" s="118">
        <f t="shared" si="2464"/>
        <v>0</v>
      </c>
      <c r="F2916" s="404">
        <f t="shared" si="2435"/>
        <v>0</v>
      </c>
      <c r="G2916" s="404">
        <f t="shared" si="2436"/>
        <v>0</v>
      </c>
      <c r="H2916" s="404">
        <f t="shared" si="2437"/>
        <v>0</v>
      </c>
      <c r="I2916" s="404">
        <f>'F4.2'!AB164</f>
        <v>0</v>
      </c>
      <c r="J2916" s="404">
        <f>'F4.2'!BA164</f>
        <v>0</v>
      </c>
      <c r="K2916" s="405"/>
      <c r="L2916" s="405"/>
      <c r="M2916" s="404">
        <f t="shared" si="2432"/>
        <v>0</v>
      </c>
      <c r="N2916" s="404">
        <f t="shared" si="2438"/>
        <v>0</v>
      </c>
    </row>
    <row r="2917" spans="1:14" ht="30" hidden="1" outlineLevel="1">
      <c r="A2917" s="18">
        <f t="shared" ref="A2917:E2917" si="2465">A2524</f>
        <v>11.1</v>
      </c>
      <c r="B2917" s="372" t="str">
        <f t="shared" si="2465"/>
        <v xml:space="preserve">DPR on Procurement of H2 cooler, BFP coolers, generator exciter cooler, Seal and Lube oil coolers at Unit-8, PTPS, Parli V. </v>
      </c>
      <c r="C2917" s="53" t="str">
        <f t="shared" si="2465"/>
        <v>Yet to be approved</v>
      </c>
      <c r="D2917" s="403" t="str">
        <f t="shared" si="2465"/>
        <v>-</v>
      </c>
      <c r="E2917" s="118">
        <f t="shared" si="2465"/>
        <v>0</v>
      </c>
      <c r="F2917" s="404">
        <f t="shared" si="2435"/>
        <v>30</v>
      </c>
      <c r="G2917" s="404">
        <f t="shared" si="2436"/>
        <v>30</v>
      </c>
      <c r="H2917" s="404">
        <f t="shared" si="2437"/>
        <v>0</v>
      </c>
      <c r="I2917" s="404">
        <f>'F4.2'!AB165</f>
        <v>0</v>
      </c>
      <c r="J2917" s="404">
        <f>'F4.2'!BA165</f>
        <v>0</v>
      </c>
      <c r="K2917" s="405"/>
      <c r="L2917" s="405"/>
      <c r="M2917" s="404">
        <f t="shared" si="2432"/>
        <v>0</v>
      </c>
      <c r="N2917" s="404">
        <f t="shared" si="2438"/>
        <v>0</v>
      </c>
    </row>
    <row r="2918" spans="1:14" ht="63" hidden="1" outlineLevel="1">
      <c r="A2918" s="271">
        <f t="shared" ref="A2918:E2918" si="2466">A2525</f>
        <v>12</v>
      </c>
      <c r="B2918" s="272" t="str">
        <f t="shared" si="2466"/>
        <v>Supply, installation &amp; commissioning of 220V 2140AH,24V 830AH &amp; 710AH, 360V 570AH Mains UPS,110V 110AH AHP PLC , 110V , 103 AH DM plant battery set for unit 8 , NPTPS Parli-V &amp; Procurement of HT motors at U#8</v>
      </c>
      <c r="C2918" s="53" t="str">
        <f t="shared" si="2466"/>
        <v>Yet to be approved</v>
      </c>
      <c r="D2918" s="403" t="str">
        <f t="shared" si="2466"/>
        <v>-</v>
      </c>
      <c r="E2918" s="118">
        <f t="shared" si="2466"/>
        <v>0</v>
      </c>
      <c r="F2918" s="404">
        <f t="shared" si="2435"/>
        <v>0</v>
      </c>
      <c r="G2918" s="404">
        <f t="shared" si="2436"/>
        <v>0</v>
      </c>
      <c r="H2918" s="404">
        <f t="shared" si="2437"/>
        <v>0</v>
      </c>
      <c r="I2918" s="404">
        <f>'F4.2'!AB166</f>
        <v>0</v>
      </c>
      <c r="J2918" s="404">
        <f>'F4.2'!BA166</f>
        <v>0</v>
      </c>
      <c r="K2918" s="405"/>
      <c r="L2918" s="405"/>
      <c r="M2918" s="404">
        <f t="shared" si="2432"/>
        <v>0</v>
      </c>
      <c r="N2918" s="404">
        <f t="shared" si="2438"/>
        <v>0</v>
      </c>
    </row>
    <row r="2919" spans="1:14" ht="45" hidden="1" outlineLevel="1">
      <c r="A2919" s="18">
        <f t="shared" ref="A2919:E2919" si="2467">A2526</f>
        <v>12.1</v>
      </c>
      <c r="B2919" s="372" t="str">
        <f t="shared" si="2467"/>
        <v>Supply, installation &amp; commissioning of 220V 2140AH,24V 830AH &amp; 710AH, 360V 570AH Mains UPS,110V 110AH AHP PLC , 110V , 103 AH DM plant battery set for unit 8 , NPTPS Parli-V</v>
      </c>
      <c r="C2919" s="53" t="str">
        <f t="shared" si="2467"/>
        <v>Yet to be approved</v>
      </c>
      <c r="D2919" s="403" t="str">
        <f t="shared" si="2467"/>
        <v>-</v>
      </c>
      <c r="E2919" s="118">
        <f t="shared" si="2467"/>
        <v>0</v>
      </c>
      <c r="F2919" s="404">
        <f t="shared" si="2435"/>
        <v>15</v>
      </c>
      <c r="G2919" s="404">
        <f t="shared" si="2436"/>
        <v>15</v>
      </c>
      <c r="H2919" s="404">
        <f t="shared" si="2437"/>
        <v>0</v>
      </c>
      <c r="I2919" s="404">
        <f>'F4.2'!AB167</f>
        <v>0</v>
      </c>
      <c r="J2919" s="404">
        <f>'F4.2'!BA167</f>
        <v>0</v>
      </c>
      <c r="K2919" s="405"/>
      <c r="L2919" s="405"/>
      <c r="M2919" s="404">
        <f t="shared" si="2432"/>
        <v>0</v>
      </c>
      <c r="N2919" s="404">
        <f t="shared" si="2438"/>
        <v>0</v>
      </c>
    </row>
    <row r="2920" spans="1:14" hidden="1" outlineLevel="1">
      <c r="A2920" s="18">
        <f t="shared" ref="A2920:E2920" si="2468">A2527</f>
        <v>12.2</v>
      </c>
      <c r="B2920" s="372" t="str">
        <f t="shared" si="2468"/>
        <v>Procurement of HT motors at U#8</v>
      </c>
      <c r="C2920" s="53" t="str">
        <f t="shared" si="2468"/>
        <v>Yet to be approved</v>
      </c>
      <c r="D2920" s="403" t="str">
        <f t="shared" si="2468"/>
        <v>-</v>
      </c>
      <c r="E2920" s="118">
        <f t="shared" si="2468"/>
        <v>0</v>
      </c>
      <c r="F2920" s="404">
        <f t="shared" si="2435"/>
        <v>10</v>
      </c>
      <c r="G2920" s="404">
        <f t="shared" si="2436"/>
        <v>10</v>
      </c>
      <c r="H2920" s="404">
        <f t="shared" si="2437"/>
        <v>0</v>
      </c>
      <c r="I2920" s="404">
        <f>'F4.2'!AB168</f>
        <v>0</v>
      </c>
      <c r="J2920" s="404">
        <f>'F4.2'!BA168</f>
        <v>0</v>
      </c>
      <c r="K2920" s="405"/>
      <c r="L2920" s="405"/>
      <c r="M2920" s="404">
        <f t="shared" si="2432"/>
        <v>0</v>
      </c>
      <c r="N2920" s="404">
        <f t="shared" si="2438"/>
        <v>0</v>
      </c>
    </row>
    <row r="2921" spans="1:14" ht="15.75" hidden="1" outlineLevel="1">
      <c r="A2921" s="271">
        <f t="shared" ref="A2921:E2921" si="2469">A2528</f>
        <v>13</v>
      </c>
      <c r="B2921" s="272" t="str">
        <f t="shared" si="2469"/>
        <v>DPR on various instrumentation &amp; control schemes at U#8</v>
      </c>
      <c r="C2921" s="53" t="str">
        <f t="shared" si="2469"/>
        <v>Yet to be approved</v>
      </c>
      <c r="D2921" s="403" t="str">
        <f t="shared" si="2469"/>
        <v>-</v>
      </c>
      <c r="E2921" s="118">
        <f t="shared" si="2469"/>
        <v>0</v>
      </c>
      <c r="F2921" s="404">
        <f t="shared" si="2435"/>
        <v>0</v>
      </c>
      <c r="G2921" s="404">
        <f t="shared" si="2436"/>
        <v>0</v>
      </c>
      <c r="H2921" s="404">
        <f t="shared" si="2437"/>
        <v>0</v>
      </c>
      <c r="I2921" s="404">
        <f>'F4.2'!AB169</f>
        <v>0</v>
      </c>
      <c r="J2921" s="404">
        <f>'F4.2'!BA169</f>
        <v>0</v>
      </c>
      <c r="K2921" s="405"/>
      <c r="L2921" s="405"/>
      <c r="M2921" s="404">
        <f t="shared" si="2432"/>
        <v>0</v>
      </c>
      <c r="N2921" s="404">
        <f t="shared" si="2438"/>
        <v>0</v>
      </c>
    </row>
    <row r="2922" spans="1:14" hidden="1" outlineLevel="1">
      <c r="A2922" s="18">
        <f t="shared" ref="A2922:E2922" si="2470">A2529</f>
        <v>13.1</v>
      </c>
      <c r="B2922" s="372" t="str">
        <f t="shared" si="2470"/>
        <v>Upgradation of MAX-DNA  DCS system at U#8 (HMI upgradation)</v>
      </c>
      <c r="C2922" s="53" t="str">
        <f t="shared" si="2470"/>
        <v>Yet to be approved</v>
      </c>
      <c r="D2922" s="403" t="str">
        <f t="shared" si="2470"/>
        <v>-</v>
      </c>
      <c r="E2922" s="118">
        <f t="shared" si="2470"/>
        <v>0</v>
      </c>
      <c r="F2922" s="404">
        <f t="shared" si="2435"/>
        <v>6.81</v>
      </c>
      <c r="G2922" s="404">
        <f t="shared" si="2436"/>
        <v>6.81</v>
      </c>
      <c r="H2922" s="404">
        <f t="shared" si="2437"/>
        <v>0</v>
      </c>
      <c r="I2922" s="404">
        <f>'F4.2'!AB170</f>
        <v>0</v>
      </c>
      <c r="J2922" s="404">
        <f>'F4.2'!BA170</f>
        <v>0</v>
      </c>
      <c r="K2922" s="405"/>
      <c r="L2922" s="405"/>
      <c r="M2922" s="404">
        <f t="shared" si="2432"/>
        <v>0</v>
      </c>
      <c r="N2922" s="404">
        <f t="shared" si="2438"/>
        <v>0</v>
      </c>
    </row>
    <row r="2923" spans="1:14" ht="45" hidden="1" outlineLevel="1">
      <c r="A2923" s="18">
        <f t="shared" ref="A2923:E2923" si="2471">A2530</f>
        <v>13.2</v>
      </c>
      <c r="B2923" s="372" t="str">
        <f t="shared" si="2471"/>
        <v>Upgradation of existing Pcal system with plant performance analysis diagnostic and optimization system (PADO) at Unit  8 New Parli TPS</v>
      </c>
      <c r="C2923" s="53" t="str">
        <f t="shared" si="2471"/>
        <v>Yet to be approved</v>
      </c>
      <c r="D2923" s="403" t="str">
        <f t="shared" si="2471"/>
        <v>-</v>
      </c>
      <c r="E2923" s="118">
        <f t="shared" si="2471"/>
        <v>0</v>
      </c>
      <c r="F2923" s="404">
        <f t="shared" si="2435"/>
        <v>1.4</v>
      </c>
      <c r="G2923" s="404">
        <f t="shared" si="2436"/>
        <v>1.4</v>
      </c>
      <c r="H2923" s="404">
        <f t="shared" si="2437"/>
        <v>0</v>
      </c>
      <c r="I2923" s="404">
        <f>'F4.2'!AB171</f>
        <v>0</v>
      </c>
      <c r="J2923" s="404">
        <f>'F4.2'!BA171</f>
        <v>0</v>
      </c>
      <c r="K2923" s="405"/>
      <c r="L2923" s="405"/>
      <c r="M2923" s="404">
        <f t="shared" si="2432"/>
        <v>0</v>
      </c>
      <c r="N2923" s="404">
        <f t="shared" si="2438"/>
        <v>0</v>
      </c>
    </row>
    <row r="2924" spans="1:14" hidden="1" outlineLevel="1">
      <c r="A2924" s="18">
        <f t="shared" ref="A2924:E2924" si="2472">A2531</f>
        <v>13.3</v>
      </c>
      <c r="B2924" s="372" t="str">
        <f t="shared" si="2472"/>
        <v xml:space="preserve"> Upgradation of coal feeder for I&amp;C Unit8 PTPS Parli V.</v>
      </c>
      <c r="C2924" s="53" t="str">
        <f t="shared" si="2472"/>
        <v>Yet to be approved</v>
      </c>
      <c r="D2924" s="403" t="str">
        <f t="shared" si="2472"/>
        <v>-</v>
      </c>
      <c r="E2924" s="118">
        <f t="shared" si="2472"/>
        <v>0</v>
      </c>
      <c r="F2924" s="404">
        <f t="shared" si="2435"/>
        <v>1.5</v>
      </c>
      <c r="G2924" s="404">
        <f t="shared" si="2436"/>
        <v>1.5</v>
      </c>
      <c r="H2924" s="404">
        <f t="shared" si="2437"/>
        <v>0</v>
      </c>
      <c r="I2924" s="404">
        <f>'F4.2'!AB172</f>
        <v>0</v>
      </c>
      <c r="J2924" s="404">
        <f>'F4.2'!BA172</f>
        <v>0</v>
      </c>
      <c r="K2924" s="405"/>
      <c r="L2924" s="405"/>
      <c r="M2924" s="404">
        <f t="shared" si="2432"/>
        <v>0</v>
      </c>
      <c r="N2924" s="404">
        <f t="shared" si="2438"/>
        <v>0</v>
      </c>
    </row>
    <row r="2925" spans="1:14" ht="30" hidden="1" outlineLevel="1">
      <c r="A2925" s="18">
        <f t="shared" ref="A2925:E2925" si="2473">A2532</f>
        <v>13.4</v>
      </c>
      <c r="B2925" s="372" t="str">
        <f t="shared" si="2473"/>
        <v>Procurement of smart control positioner at I&amp;C Unit8 PTPS Parli V.</v>
      </c>
      <c r="C2925" s="53" t="str">
        <f t="shared" si="2473"/>
        <v>Yet to be approved</v>
      </c>
      <c r="D2925" s="403" t="str">
        <f t="shared" si="2473"/>
        <v>-</v>
      </c>
      <c r="E2925" s="118">
        <f t="shared" si="2473"/>
        <v>0</v>
      </c>
      <c r="F2925" s="404">
        <f t="shared" si="2435"/>
        <v>0.95</v>
      </c>
      <c r="G2925" s="404">
        <f t="shared" si="2436"/>
        <v>0.95</v>
      </c>
      <c r="H2925" s="404">
        <f t="shared" si="2437"/>
        <v>0</v>
      </c>
      <c r="I2925" s="404">
        <f>'F4.2'!AB173</f>
        <v>0</v>
      </c>
      <c r="J2925" s="404">
        <f>'F4.2'!BA173</f>
        <v>0</v>
      </c>
      <c r="K2925" s="405"/>
      <c r="L2925" s="405"/>
      <c r="M2925" s="404">
        <f t="shared" si="2432"/>
        <v>0</v>
      </c>
      <c r="N2925" s="404">
        <f t="shared" si="2438"/>
        <v>0</v>
      </c>
    </row>
    <row r="2926" spans="1:14" hidden="1" outlineLevel="1">
      <c r="A2926" s="18">
        <f t="shared" ref="A2926:E2927" si="2474">A2533</f>
        <v>13.5</v>
      </c>
      <c r="B2926" s="372" t="str">
        <f t="shared" si="2474"/>
        <v>Upgradation Electronic control drive for I&amp;C Unit8 PTPS Parli V.</v>
      </c>
      <c r="C2926" s="53" t="str">
        <f t="shared" si="2474"/>
        <v>Yet to be approved</v>
      </c>
      <c r="D2926" s="403" t="str">
        <f t="shared" si="2474"/>
        <v>-</v>
      </c>
      <c r="E2926" s="118">
        <f t="shared" si="2474"/>
        <v>0</v>
      </c>
      <c r="F2926" s="404">
        <f t="shared" si="2435"/>
        <v>3.05</v>
      </c>
      <c r="G2926" s="404">
        <f t="shared" si="2436"/>
        <v>3.05</v>
      </c>
      <c r="H2926" s="404">
        <f t="shared" si="2437"/>
        <v>0</v>
      </c>
      <c r="I2926" s="404">
        <f>'F4.2'!AB174</f>
        <v>0</v>
      </c>
      <c r="J2926" s="404">
        <f>'F4.2'!BA174</f>
        <v>0</v>
      </c>
      <c r="K2926" s="405"/>
      <c r="L2926" s="405"/>
      <c r="M2926" s="404">
        <f t="shared" si="2432"/>
        <v>0</v>
      </c>
      <c r="N2926" s="404">
        <f t="shared" si="2438"/>
        <v>0</v>
      </c>
    </row>
    <row r="2927" spans="1:14" ht="30" hidden="1" outlineLevel="1">
      <c r="A2927" s="18">
        <f t="shared" si="2474"/>
        <v>13.6</v>
      </c>
      <c r="B2927" s="372" t="str">
        <f t="shared" si="2474"/>
        <v>Upgradation of turbovisory &amp; vibration monitoring system control panel.</v>
      </c>
      <c r="C2927" s="53" t="str">
        <f t="shared" si="2474"/>
        <v>Yet to be approved</v>
      </c>
      <c r="D2927" s="403" t="str">
        <f t="shared" si="2474"/>
        <v>-</v>
      </c>
      <c r="E2927" s="118">
        <f t="shared" si="2474"/>
        <v>0</v>
      </c>
      <c r="F2927" s="404">
        <f t="shared" si="2435"/>
        <v>2</v>
      </c>
      <c r="G2927" s="404">
        <f t="shared" si="2436"/>
        <v>2</v>
      </c>
      <c r="H2927" s="404">
        <f t="shared" ref="H2927" si="2475">F2927-G2927</f>
        <v>0</v>
      </c>
      <c r="I2927" s="404">
        <f>'F4.2'!AB175</f>
        <v>0</v>
      </c>
      <c r="J2927" s="404">
        <f>'F4.2'!BA175</f>
        <v>0</v>
      </c>
      <c r="K2927" s="405"/>
      <c r="L2927" s="405"/>
      <c r="M2927" s="404">
        <f t="shared" ref="M2927" si="2476">SUM(J2927:L2927)</f>
        <v>0</v>
      </c>
      <c r="N2927" s="404">
        <f t="shared" ref="N2927" si="2477">H2927+I2927-M2927</f>
        <v>0</v>
      </c>
    </row>
    <row r="2928" spans="1:14" ht="47.25" hidden="1" outlineLevel="1">
      <c r="A2928" s="271">
        <f t="shared" ref="A2928:E2928" si="2478">A2535</f>
        <v>14</v>
      </c>
      <c r="B2928" s="272" t="str">
        <f t="shared" si="2478"/>
        <v>Performance improvement by system up gradation  at CHP &amp; DPR for normalization and stabilization of coal handling plant performance at Parli TPS</v>
      </c>
      <c r="C2928" s="53" t="str">
        <f t="shared" si="2478"/>
        <v>Yet to be approved</v>
      </c>
      <c r="D2928" s="403" t="str">
        <f t="shared" si="2478"/>
        <v>-</v>
      </c>
      <c r="E2928" s="118">
        <f t="shared" si="2478"/>
        <v>0</v>
      </c>
      <c r="F2928" s="404">
        <f t="shared" si="2435"/>
        <v>0</v>
      </c>
      <c r="G2928" s="404">
        <f t="shared" si="2436"/>
        <v>0</v>
      </c>
      <c r="H2928" s="404">
        <f t="shared" si="2437"/>
        <v>0</v>
      </c>
      <c r="I2928" s="404">
        <f>'F4.2'!AB176</f>
        <v>0</v>
      </c>
      <c r="J2928" s="404">
        <f>'F4.2'!BA176</f>
        <v>0</v>
      </c>
      <c r="K2928" s="405"/>
      <c r="L2928" s="405"/>
      <c r="M2928" s="404">
        <f t="shared" si="2432"/>
        <v>0</v>
      </c>
      <c r="N2928" s="404">
        <f t="shared" si="2438"/>
        <v>0</v>
      </c>
    </row>
    <row r="2929" spans="1:14" ht="45" hidden="1" outlineLevel="1">
      <c r="A2929" s="18">
        <f t="shared" ref="A2929:E2929" si="2479">A2536</f>
        <v>14.1</v>
      </c>
      <c r="B2929" s="372" t="str">
        <f t="shared" si="2479"/>
        <v xml:space="preserve">Supply and Commissioning of Energy Efficient Evaporative Cooling System for Control Panel &amp; Breaker room of CHP Unit-8   For  PARLI TPS </v>
      </c>
      <c r="C2929" s="53" t="str">
        <f t="shared" si="2479"/>
        <v>Yet to be approved</v>
      </c>
      <c r="D2929" s="403" t="str">
        <f t="shared" si="2479"/>
        <v>-</v>
      </c>
      <c r="E2929" s="118">
        <f t="shared" si="2479"/>
        <v>0</v>
      </c>
      <c r="F2929" s="404">
        <f t="shared" si="2435"/>
        <v>1.38</v>
      </c>
      <c r="G2929" s="404">
        <f t="shared" si="2436"/>
        <v>1.38</v>
      </c>
      <c r="H2929" s="404">
        <f t="shared" si="2437"/>
        <v>0</v>
      </c>
      <c r="I2929" s="404">
        <f>'F4.2'!AB177</f>
        <v>0</v>
      </c>
      <c r="J2929" s="404">
        <f>'F4.2'!BA177</f>
        <v>0</v>
      </c>
      <c r="K2929" s="405"/>
      <c r="L2929" s="405"/>
      <c r="M2929" s="404">
        <f t="shared" si="2432"/>
        <v>0</v>
      </c>
      <c r="N2929" s="404">
        <f t="shared" si="2438"/>
        <v>0</v>
      </c>
    </row>
    <row r="2930" spans="1:14" ht="30" hidden="1" outlineLevel="1">
      <c r="A2930" s="18">
        <f t="shared" ref="A2930:E2930" si="2480">A2537</f>
        <v>14.2</v>
      </c>
      <c r="B2930" s="372" t="str">
        <f t="shared" si="2480"/>
        <v>Supply and commissioning of Suspended Magnets for U-8 CHP NPTPS</v>
      </c>
      <c r="C2930" s="53" t="str">
        <f t="shared" si="2480"/>
        <v>Yet to be approved</v>
      </c>
      <c r="D2930" s="403" t="str">
        <f t="shared" si="2480"/>
        <v>-</v>
      </c>
      <c r="E2930" s="118">
        <f t="shared" si="2480"/>
        <v>0</v>
      </c>
      <c r="F2930" s="404">
        <f t="shared" si="2435"/>
        <v>3.3</v>
      </c>
      <c r="G2930" s="404">
        <f t="shared" si="2436"/>
        <v>3.3</v>
      </c>
      <c r="H2930" s="404">
        <f t="shared" si="2437"/>
        <v>0</v>
      </c>
      <c r="I2930" s="404">
        <f>'F4.2'!AB178</f>
        <v>0</v>
      </c>
      <c r="J2930" s="404">
        <f>'F4.2'!BA178</f>
        <v>0</v>
      </c>
      <c r="K2930" s="405"/>
      <c r="L2930" s="405"/>
      <c r="M2930" s="404">
        <f t="shared" si="2432"/>
        <v>0</v>
      </c>
      <c r="N2930" s="404">
        <f t="shared" si="2438"/>
        <v>0</v>
      </c>
    </row>
    <row r="2931" spans="1:14" ht="30" hidden="1" outlineLevel="1">
      <c r="A2931" s="18">
        <f t="shared" ref="A2931:E2931" si="2481">A2538</f>
        <v>14.3</v>
      </c>
      <c r="B2931" s="372" t="str">
        <f t="shared" si="2481"/>
        <v>Stacker-reclaimer Bucket wheel drive modification work of U- 8 CHP</v>
      </c>
      <c r="C2931" s="53" t="str">
        <f t="shared" si="2481"/>
        <v>Yet to be approved</v>
      </c>
      <c r="D2931" s="403" t="str">
        <f t="shared" si="2481"/>
        <v>-</v>
      </c>
      <c r="E2931" s="118">
        <f t="shared" si="2481"/>
        <v>0</v>
      </c>
      <c r="F2931" s="404">
        <f t="shared" si="2435"/>
        <v>3.32</v>
      </c>
      <c r="G2931" s="404">
        <f t="shared" si="2436"/>
        <v>3.32</v>
      </c>
      <c r="H2931" s="404">
        <f t="shared" si="2437"/>
        <v>0</v>
      </c>
      <c r="I2931" s="404">
        <f>'F4.2'!AB179</f>
        <v>0</v>
      </c>
      <c r="J2931" s="404">
        <f>'F4.2'!BA179</f>
        <v>0</v>
      </c>
      <c r="K2931" s="405"/>
      <c r="L2931" s="405"/>
      <c r="M2931" s="404">
        <f t="shared" si="2432"/>
        <v>0</v>
      </c>
      <c r="N2931" s="404">
        <f t="shared" si="2438"/>
        <v>0</v>
      </c>
    </row>
    <row r="2932" spans="1:14" ht="30" hidden="1" outlineLevel="1">
      <c r="A2932" s="18">
        <f t="shared" ref="A2932:E2932" si="2482">A2539</f>
        <v>14.4</v>
      </c>
      <c r="B2932" s="372" t="str">
        <f t="shared" si="2482"/>
        <v>Apron feeder drive modification from Hydraulic to Electro-Mechanical at CHP U-8  NPTPS</v>
      </c>
      <c r="C2932" s="53" t="str">
        <f t="shared" si="2482"/>
        <v>Yet to be approved</v>
      </c>
      <c r="D2932" s="403" t="str">
        <f t="shared" si="2482"/>
        <v>-</v>
      </c>
      <c r="E2932" s="118">
        <f t="shared" si="2482"/>
        <v>0</v>
      </c>
      <c r="F2932" s="404">
        <f t="shared" si="2435"/>
        <v>4.0199999999999996</v>
      </c>
      <c r="G2932" s="404">
        <f t="shared" si="2436"/>
        <v>4.0199999999999996</v>
      </c>
      <c r="H2932" s="404">
        <f t="shared" si="2437"/>
        <v>0</v>
      </c>
      <c r="I2932" s="404">
        <f>'F4.2'!AB180</f>
        <v>0</v>
      </c>
      <c r="J2932" s="404">
        <f>'F4.2'!BA180</f>
        <v>0</v>
      </c>
      <c r="K2932" s="405"/>
      <c r="L2932" s="405"/>
      <c r="M2932" s="404">
        <f t="shared" si="2432"/>
        <v>0</v>
      </c>
      <c r="N2932" s="404">
        <f t="shared" si="2438"/>
        <v>0</v>
      </c>
    </row>
    <row r="2933" spans="1:14" hidden="1" outlineLevel="1">
      <c r="A2933" s="18">
        <f t="shared" ref="A2933:E2933" si="2483">A2540</f>
        <v>14.5</v>
      </c>
      <c r="B2933" s="372" t="str">
        <f t="shared" si="2483"/>
        <v>Procurement of U-8 W/T Major spares</v>
      </c>
      <c r="C2933" s="53" t="str">
        <f t="shared" si="2483"/>
        <v>Yet to be approved</v>
      </c>
      <c r="D2933" s="403" t="str">
        <f t="shared" si="2483"/>
        <v>-</v>
      </c>
      <c r="E2933" s="118">
        <f t="shared" si="2483"/>
        <v>0</v>
      </c>
      <c r="F2933" s="404">
        <f t="shared" si="2435"/>
        <v>10</v>
      </c>
      <c r="G2933" s="404">
        <f t="shared" si="2436"/>
        <v>10</v>
      </c>
      <c r="H2933" s="404">
        <f t="shared" si="2437"/>
        <v>0</v>
      </c>
      <c r="I2933" s="404">
        <f>'F4.2'!AB181</f>
        <v>0</v>
      </c>
      <c r="J2933" s="404">
        <f>'F4.2'!BA181</f>
        <v>0</v>
      </c>
      <c r="K2933" s="405"/>
      <c r="L2933" s="405"/>
      <c r="M2933" s="404">
        <f t="shared" si="2432"/>
        <v>0</v>
      </c>
      <c r="N2933" s="404">
        <f t="shared" si="2438"/>
        <v>0</v>
      </c>
    </row>
    <row r="2934" spans="1:14" hidden="1" outlineLevel="1">
      <c r="A2934" s="18">
        <f t="shared" ref="A2934:E2934" si="2484">A2541</f>
        <v>14.6</v>
      </c>
      <c r="B2934" s="372" t="str">
        <f t="shared" si="2484"/>
        <v>Provision of Soft starter / VFD for Various conveyor</v>
      </c>
      <c r="C2934" s="53" t="str">
        <f t="shared" si="2484"/>
        <v>Yet to be approved</v>
      </c>
      <c r="D2934" s="403" t="str">
        <f t="shared" si="2484"/>
        <v>-</v>
      </c>
      <c r="E2934" s="118">
        <f t="shared" si="2484"/>
        <v>0</v>
      </c>
      <c r="F2934" s="404">
        <f t="shared" si="2435"/>
        <v>8</v>
      </c>
      <c r="G2934" s="404">
        <f t="shared" si="2436"/>
        <v>8</v>
      </c>
      <c r="H2934" s="404">
        <f t="shared" si="2437"/>
        <v>0</v>
      </c>
      <c r="I2934" s="404">
        <f>'F4.2'!AB182</f>
        <v>0</v>
      </c>
      <c r="J2934" s="404">
        <f>'F4.2'!BA182</f>
        <v>0</v>
      </c>
      <c r="K2934" s="405"/>
      <c r="L2934" s="405"/>
      <c r="M2934" s="404">
        <f t="shared" si="2432"/>
        <v>0</v>
      </c>
      <c r="N2934" s="404">
        <f t="shared" si="2438"/>
        <v>0</v>
      </c>
    </row>
    <row r="2935" spans="1:14" hidden="1" outlineLevel="1">
      <c r="A2935" s="18">
        <f t="shared" ref="A2935:E2935" si="2485">A2542</f>
        <v>14.7</v>
      </c>
      <c r="B2935" s="372" t="str">
        <f t="shared" si="2485"/>
        <v>TP-3 chute modification at U-8 CHP.</v>
      </c>
      <c r="C2935" s="53" t="str">
        <f t="shared" si="2485"/>
        <v>Yet to be approved</v>
      </c>
      <c r="D2935" s="403" t="str">
        <f t="shared" si="2485"/>
        <v>-</v>
      </c>
      <c r="E2935" s="118">
        <f t="shared" si="2485"/>
        <v>0</v>
      </c>
      <c r="F2935" s="404">
        <f t="shared" si="2435"/>
        <v>3</v>
      </c>
      <c r="G2935" s="404">
        <f t="shared" si="2436"/>
        <v>3</v>
      </c>
      <c r="H2935" s="404">
        <f t="shared" si="2437"/>
        <v>0</v>
      </c>
      <c r="I2935" s="404">
        <f>'F4.2'!AB183</f>
        <v>0</v>
      </c>
      <c r="J2935" s="404">
        <f>'F4.2'!BA183</f>
        <v>0</v>
      </c>
      <c r="K2935" s="405"/>
      <c r="L2935" s="405"/>
      <c r="M2935" s="404">
        <f t="shared" si="2432"/>
        <v>0</v>
      </c>
      <c r="N2935" s="404">
        <f t="shared" si="2438"/>
        <v>0</v>
      </c>
    </row>
    <row r="2936" spans="1:14" ht="30" hidden="1" outlineLevel="1">
      <c r="A2936" s="18">
        <f t="shared" ref="A2936:E2936" si="2486">A2543</f>
        <v>14.8</v>
      </c>
      <c r="B2936" s="372" t="str">
        <f t="shared" si="2486"/>
        <v>Design, supply and commissioning of solar operated lighting system in CHP  U-8.</v>
      </c>
      <c r="C2936" s="53" t="str">
        <f t="shared" si="2486"/>
        <v>Yet to be approved</v>
      </c>
      <c r="D2936" s="403" t="str">
        <f t="shared" si="2486"/>
        <v>-</v>
      </c>
      <c r="E2936" s="118">
        <f t="shared" si="2486"/>
        <v>0</v>
      </c>
      <c r="F2936" s="404">
        <f t="shared" si="2435"/>
        <v>15</v>
      </c>
      <c r="G2936" s="404">
        <f t="shared" si="2436"/>
        <v>15</v>
      </c>
      <c r="H2936" s="404">
        <f t="shared" si="2437"/>
        <v>0</v>
      </c>
      <c r="I2936" s="404">
        <f>'F4.2'!AB184</f>
        <v>0</v>
      </c>
      <c r="J2936" s="404">
        <f>'F4.2'!BA184</f>
        <v>0</v>
      </c>
      <c r="K2936" s="405"/>
      <c r="L2936" s="405"/>
      <c r="M2936" s="404">
        <f t="shared" si="2432"/>
        <v>0</v>
      </c>
      <c r="N2936" s="404">
        <f t="shared" si="2438"/>
        <v>0</v>
      </c>
    </row>
    <row r="2937" spans="1:14" hidden="1" outlineLevel="1">
      <c r="A2937" s="18">
        <f t="shared" ref="A2937:E2937" si="2487">A2544</f>
        <v>14.9</v>
      </c>
      <c r="B2937" s="372" t="str">
        <f t="shared" si="2487"/>
        <v xml:space="preserve"> Installation of CCTV survillance system alongwith all conveyors.</v>
      </c>
      <c r="C2937" s="53" t="str">
        <f t="shared" si="2487"/>
        <v>Yet to be approved</v>
      </c>
      <c r="D2937" s="403" t="str">
        <f t="shared" si="2487"/>
        <v>-</v>
      </c>
      <c r="E2937" s="118">
        <f t="shared" si="2487"/>
        <v>0</v>
      </c>
      <c r="F2937" s="404">
        <f t="shared" si="2435"/>
        <v>4</v>
      </c>
      <c r="G2937" s="404">
        <f t="shared" si="2436"/>
        <v>4</v>
      </c>
      <c r="H2937" s="404">
        <f t="shared" si="2437"/>
        <v>0</v>
      </c>
      <c r="I2937" s="404">
        <f>'F4.2'!AB185</f>
        <v>0</v>
      </c>
      <c r="J2937" s="404">
        <f>'F4.2'!BA185</f>
        <v>0</v>
      </c>
      <c r="K2937" s="405"/>
      <c r="L2937" s="405"/>
      <c r="M2937" s="404">
        <f t="shared" si="2432"/>
        <v>0</v>
      </c>
      <c r="N2937" s="404">
        <f t="shared" si="2438"/>
        <v>0</v>
      </c>
    </row>
    <row r="2938" spans="1:14" ht="31.5" hidden="1" outlineLevel="1">
      <c r="A2938" s="271">
        <f t="shared" ref="A2938:E2938" si="2488">A2545</f>
        <v>15</v>
      </c>
      <c r="B2938" s="272" t="str">
        <f t="shared" si="2488"/>
        <v>DPR for maximiation of Coal Handling Plant efficiency &amp; DPR on life enhancement of Coal Handling Plant</v>
      </c>
      <c r="C2938" s="53" t="str">
        <f t="shared" si="2488"/>
        <v>Yet to be approved</v>
      </c>
      <c r="D2938" s="403" t="str">
        <f t="shared" si="2488"/>
        <v>-</v>
      </c>
      <c r="E2938" s="118">
        <f t="shared" si="2488"/>
        <v>0</v>
      </c>
      <c r="F2938" s="404">
        <f t="shared" si="2435"/>
        <v>0</v>
      </c>
      <c r="G2938" s="404">
        <f t="shared" si="2436"/>
        <v>0</v>
      </c>
      <c r="H2938" s="404">
        <f t="shared" si="2437"/>
        <v>0</v>
      </c>
      <c r="I2938" s="404">
        <f>'F4.2'!AB186</f>
        <v>0</v>
      </c>
      <c r="J2938" s="404">
        <f>'F4.2'!BA186</f>
        <v>0</v>
      </c>
      <c r="K2938" s="405"/>
      <c r="L2938" s="405"/>
      <c r="M2938" s="404">
        <f t="shared" si="2432"/>
        <v>0</v>
      </c>
      <c r="N2938" s="404">
        <f t="shared" si="2438"/>
        <v>0</v>
      </c>
    </row>
    <row r="2939" spans="1:14" hidden="1" outlineLevel="1">
      <c r="A2939" s="18">
        <f t="shared" ref="A2939:E2939" si="2489">A2546</f>
        <v>15.1</v>
      </c>
      <c r="B2939" s="372" t="str">
        <f t="shared" si="2489"/>
        <v>W/T control room &amp; bunker house battery &amp; UPS upgradation</v>
      </c>
      <c r="C2939" s="53" t="str">
        <f t="shared" si="2489"/>
        <v>Yet to be approved</v>
      </c>
      <c r="D2939" s="403" t="str">
        <f t="shared" si="2489"/>
        <v>-</v>
      </c>
      <c r="E2939" s="118">
        <f t="shared" si="2489"/>
        <v>0</v>
      </c>
      <c r="F2939" s="404">
        <f t="shared" si="2435"/>
        <v>3</v>
      </c>
      <c r="G2939" s="404">
        <f t="shared" si="2436"/>
        <v>3</v>
      </c>
      <c r="H2939" s="404">
        <f t="shared" si="2437"/>
        <v>0</v>
      </c>
      <c r="I2939" s="404">
        <f>'F4.2'!AB187</f>
        <v>0</v>
      </c>
      <c r="J2939" s="404">
        <f>'F4.2'!BA187</f>
        <v>0</v>
      </c>
      <c r="K2939" s="405"/>
      <c r="L2939" s="405"/>
      <c r="M2939" s="404">
        <f t="shared" si="2432"/>
        <v>0</v>
      </c>
      <c r="N2939" s="404">
        <f t="shared" si="2438"/>
        <v>0</v>
      </c>
    </row>
    <row r="2940" spans="1:14" ht="30" hidden="1" outlineLevel="1">
      <c r="A2940" s="18">
        <f t="shared" ref="A2940:E2940" si="2490">A2547</f>
        <v>15.2</v>
      </c>
      <c r="B2940" s="372" t="str">
        <f t="shared" si="2490"/>
        <v>Refurbishment of  conveyor no. 2 A/B &amp; 6 A/B drive system of CHP U-8 TPS Parli.</v>
      </c>
      <c r="C2940" s="53" t="str">
        <f t="shared" si="2490"/>
        <v>Yet to be approved</v>
      </c>
      <c r="D2940" s="403" t="str">
        <f t="shared" si="2490"/>
        <v>-</v>
      </c>
      <c r="E2940" s="118">
        <f t="shared" si="2490"/>
        <v>0</v>
      </c>
      <c r="F2940" s="404">
        <f t="shared" si="2435"/>
        <v>8</v>
      </c>
      <c r="G2940" s="404">
        <f t="shared" si="2436"/>
        <v>8</v>
      </c>
      <c r="H2940" s="404">
        <f t="shared" si="2437"/>
        <v>0</v>
      </c>
      <c r="I2940" s="404">
        <f>'F4.2'!AB188</f>
        <v>0</v>
      </c>
      <c r="J2940" s="404">
        <f>'F4.2'!BA188</f>
        <v>0</v>
      </c>
      <c r="K2940" s="405"/>
      <c r="L2940" s="405"/>
      <c r="M2940" s="404">
        <f t="shared" si="2432"/>
        <v>0</v>
      </c>
      <c r="N2940" s="404">
        <f t="shared" si="2438"/>
        <v>0</v>
      </c>
    </row>
    <row r="2941" spans="1:14" hidden="1" outlineLevel="1">
      <c r="A2941" s="18">
        <f t="shared" ref="A2941:E2941" si="2491">A2548</f>
        <v>15.3</v>
      </c>
      <c r="B2941" s="372" t="str">
        <f t="shared" si="2491"/>
        <v>Provision of Soft starter / VFD for Various conveyor</v>
      </c>
      <c r="C2941" s="53" t="str">
        <f t="shared" si="2491"/>
        <v>Yet to be approved</v>
      </c>
      <c r="D2941" s="403" t="str">
        <f t="shared" si="2491"/>
        <v>-</v>
      </c>
      <c r="E2941" s="118">
        <f t="shared" si="2491"/>
        <v>0</v>
      </c>
      <c r="F2941" s="404">
        <f t="shared" si="2435"/>
        <v>8</v>
      </c>
      <c r="G2941" s="404">
        <f t="shared" si="2436"/>
        <v>8</v>
      </c>
      <c r="H2941" s="404">
        <f t="shared" si="2437"/>
        <v>0</v>
      </c>
      <c r="I2941" s="404">
        <f>'F4.2'!AB189</f>
        <v>0</v>
      </c>
      <c r="J2941" s="404">
        <f>'F4.2'!BA189</f>
        <v>0</v>
      </c>
      <c r="K2941" s="405"/>
      <c r="L2941" s="405"/>
      <c r="M2941" s="404">
        <f t="shared" si="2432"/>
        <v>0</v>
      </c>
      <c r="N2941" s="404">
        <f t="shared" si="2438"/>
        <v>0</v>
      </c>
    </row>
    <row r="2942" spans="1:14" hidden="1" outlineLevel="1">
      <c r="A2942" s="18">
        <f t="shared" ref="A2942:E2942" si="2492">A2549</f>
        <v>15.4</v>
      </c>
      <c r="B2942" s="372" t="str">
        <f t="shared" si="2492"/>
        <v>Procurement &amp; installation of Belt tear detection system</v>
      </c>
      <c r="C2942" s="53" t="str">
        <f t="shared" si="2492"/>
        <v>Yet to be approved</v>
      </c>
      <c r="D2942" s="403" t="str">
        <f t="shared" si="2492"/>
        <v>-</v>
      </c>
      <c r="E2942" s="118">
        <f t="shared" si="2492"/>
        <v>0</v>
      </c>
      <c r="F2942" s="404">
        <f t="shared" si="2435"/>
        <v>4.5</v>
      </c>
      <c r="G2942" s="404">
        <f t="shared" si="2436"/>
        <v>4.5</v>
      </c>
      <c r="H2942" s="404">
        <f t="shared" si="2437"/>
        <v>0</v>
      </c>
      <c r="I2942" s="404">
        <f>'F4.2'!AB190</f>
        <v>0</v>
      </c>
      <c r="J2942" s="404">
        <f>'F4.2'!BA190</f>
        <v>0</v>
      </c>
      <c r="K2942" s="405"/>
      <c r="L2942" s="405"/>
      <c r="M2942" s="404">
        <f t="shared" si="2432"/>
        <v>0</v>
      </c>
      <c r="N2942" s="404">
        <f t="shared" si="2438"/>
        <v>0</v>
      </c>
    </row>
    <row r="2943" spans="1:14" hidden="1" outlineLevel="1">
      <c r="A2943" s="18">
        <f t="shared" ref="A2943:E2943" si="2493">A2550</f>
        <v>15.5</v>
      </c>
      <c r="B2943" s="372" t="str">
        <f t="shared" si="2493"/>
        <v>Conveyor gravity takeup infrastructure strengthening work</v>
      </c>
      <c r="C2943" s="53" t="str">
        <f t="shared" si="2493"/>
        <v>Yet to be approved</v>
      </c>
      <c r="D2943" s="403" t="str">
        <f t="shared" si="2493"/>
        <v>-</v>
      </c>
      <c r="E2943" s="118">
        <f t="shared" si="2493"/>
        <v>0</v>
      </c>
      <c r="F2943" s="404">
        <f t="shared" si="2435"/>
        <v>3</v>
      </c>
      <c r="G2943" s="404">
        <f t="shared" si="2436"/>
        <v>3</v>
      </c>
      <c r="H2943" s="404">
        <f t="shared" si="2437"/>
        <v>0</v>
      </c>
      <c r="I2943" s="404">
        <f>'F4.2'!AB191</f>
        <v>0</v>
      </c>
      <c r="J2943" s="404">
        <f>'F4.2'!BA191</f>
        <v>0</v>
      </c>
      <c r="K2943" s="405"/>
      <c r="L2943" s="405"/>
      <c r="M2943" s="404">
        <f t="shared" si="2432"/>
        <v>0</v>
      </c>
      <c r="N2943" s="404">
        <f t="shared" si="2438"/>
        <v>0</v>
      </c>
    </row>
    <row r="2944" spans="1:14" ht="30" hidden="1" outlineLevel="1">
      <c r="A2944" s="18">
        <f t="shared" ref="A2944:E2944" si="2494">A2551</f>
        <v>15.6</v>
      </c>
      <c r="B2944" s="372" t="str">
        <f t="shared" si="2494"/>
        <v>U-8 CHP apron feeder-I to Conveyor 1 A/B chute modification work .</v>
      </c>
      <c r="C2944" s="53" t="str">
        <f t="shared" si="2494"/>
        <v>Yet to be approved</v>
      </c>
      <c r="D2944" s="403" t="str">
        <f t="shared" si="2494"/>
        <v>-</v>
      </c>
      <c r="E2944" s="118">
        <f t="shared" si="2494"/>
        <v>0</v>
      </c>
      <c r="F2944" s="404">
        <f t="shared" si="2435"/>
        <v>4</v>
      </c>
      <c r="G2944" s="404">
        <f t="shared" si="2436"/>
        <v>4</v>
      </c>
      <c r="H2944" s="404">
        <f t="shared" si="2437"/>
        <v>0</v>
      </c>
      <c r="I2944" s="404">
        <f>'F4.2'!AB192</f>
        <v>0</v>
      </c>
      <c r="J2944" s="404">
        <f>'F4.2'!BA192</f>
        <v>0</v>
      </c>
      <c r="K2944" s="405"/>
      <c r="L2944" s="405"/>
      <c r="M2944" s="404">
        <f t="shared" si="2432"/>
        <v>0</v>
      </c>
      <c r="N2944" s="404">
        <f t="shared" si="2438"/>
        <v>0</v>
      </c>
    </row>
    <row r="2945" spans="1:14" ht="15.75" hidden="1" outlineLevel="1">
      <c r="A2945" s="271">
        <f t="shared" ref="A2945:E2945" si="2495">A2552</f>
        <v>16</v>
      </c>
      <c r="B2945" s="272" t="str">
        <f t="shared" si="2495"/>
        <v>DPR for stabiliazation of Coal Handling Performance.</v>
      </c>
      <c r="C2945" s="53" t="str">
        <f t="shared" si="2495"/>
        <v>Yet to be approved</v>
      </c>
      <c r="D2945" s="403" t="str">
        <f t="shared" si="2495"/>
        <v>-</v>
      </c>
      <c r="E2945" s="118">
        <f t="shared" si="2495"/>
        <v>0</v>
      </c>
      <c r="F2945" s="404">
        <f t="shared" si="2435"/>
        <v>0</v>
      </c>
      <c r="G2945" s="404">
        <f t="shared" si="2436"/>
        <v>0</v>
      </c>
      <c r="H2945" s="404">
        <f t="shared" si="2437"/>
        <v>0</v>
      </c>
      <c r="I2945" s="404">
        <f>'F4.2'!AB193</f>
        <v>0</v>
      </c>
      <c r="J2945" s="404">
        <f>'F4.2'!BA193</f>
        <v>0</v>
      </c>
      <c r="K2945" s="405"/>
      <c r="L2945" s="405"/>
      <c r="M2945" s="404">
        <f t="shared" si="2432"/>
        <v>0</v>
      </c>
      <c r="N2945" s="404">
        <f t="shared" si="2438"/>
        <v>0</v>
      </c>
    </row>
    <row r="2946" spans="1:14" hidden="1" outlineLevel="1">
      <c r="A2946" s="18">
        <f t="shared" ref="A2946:E2946" si="2496">A2553</f>
        <v>16.100000000000001</v>
      </c>
      <c r="B2946" s="372" t="str">
        <f t="shared" si="2496"/>
        <v xml:space="preserve">Drive modification of Stacker Reclaimer slewing system. </v>
      </c>
      <c r="C2946" s="53" t="str">
        <f t="shared" si="2496"/>
        <v>Yet to be approved</v>
      </c>
      <c r="D2946" s="403" t="str">
        <f t="shared" si="2496"/>
        <v>-</v>
      </c>
      <c r="E2946" s="118">
        <f t="shared" si="2496"/>
        <v>0</v>
      </c>
      <c r="F2946" s="404">
        <f t="shared" si="2435"/>
        <v>0</v>
      </c>
      <c r="G2946" s="404">
        <f t="shared" si="2436"/>
        <v>0</v>
      </c>
      <c r="H2946" s="404">
        <f t="shared" si="2437"/>
        <v>0</v>
      </c>
      <c r="I2946" s="404">
        <f>'F4.2'!AB194</f>
        <v>5</v>
      </c>
      <c r="J2946" s="404">
        <f>'F4.2'!BA194</f>
        <v>5</v>
      </c>
      <c r="K2946" s="405"/>
      <c r="L2946" s="405"/>
      <c r="M2946" s="404">
        <f t="shared" si="2432"/>
        <v>5</v>
      </c>
      <c r="N2946" s="404">
        <f t="shared" si="2438"/>
        <v>0</v>
      </c>
    </row>
    <row r="2947" spans="1:14" hidden="1" outlineLevel="1">
      <c r="A2947" s="18">
        <f t="shared" ref="A2947:E2947" si="2497">A2554</f>
        <v>16.2</v>
      </c>
      <c r="B2947" s="372" t="str">
        <f t="shared" si="2497"/>
        <v>Retrofitting of Side Arm Charger-I &amp; II at CHP U-8</v>
      </c>
      <c r="C2947" s="53" t="str">
        <f t="shared" si="2497"/>
        <v>Yet to be approved</v>
      </c>
      <c r="D2947" s="403" t="str">
        <f t="shared" si="2497"/>
        <v>-</v>
      </c>
      <c r="E2947" s="118">
        <f t="shared" si="2497"/>
        <v>0</v>
      </c>
      <c r="F2947" s="404">
        <f t="shared" si="2435"/>
        <v>0</v>
      </c>
      <c r="G2947" s="404">
        <f t="shared" si="2436"/>
        <v>0</v>
      </c>
      <c r="H2947" s="404">
        <f t="shared" si="2437"/>
        <v>0</v>
      </c>
      <c r="I2947" s="404">
        <f>'F4.2'!AB195</f>
        <v>10</v>
      </c>
      <c r="J2947" s="404">
        <f>'F4.2'!BA195</f>
        <v>10</v>
      </c>
      <c r="K2947" s="405"/>
      <c r="L2947" s="405"/>
      <c r="M2947" s="404">
        <f t="shared" si="2432"/>
        <v>10</v>
      </c>
      <c r="N2947" s="404">
        <f t="shared" si="2438"/>
        <v>0</v>
      </c>
    </row>
    <row r="2948" spans="1:14" hidden="1" outlineLevel="1">
      <c r="A2948" s="18">
        <f t="shared" ref="A2948:E2948" si="2498">A2555</f>
        <v>16.3</v>
      </c>
      <c r="B2948" s="372" t="str">
        <f t="shared" si="2498"/>
        <v>Upgradation of GE/Schineder make PLC system atU-8 CHP.</v>
      </c>
      <c r="C2948" s="53" t="str">
        <f t="shared" si="2498"/>
        <v>Yet to be approved</v>
      </c>
      <c r="D2948" s="403" t="str">
        <f t="shared" si="2498"/>
        <v>-</v>
      </c>
      <c r="E2948" s="118">
        <f t="shared" si="2498"/>
        <v>0</v>
      </c>
      <c r="F2948" s="404">
        <f t="shared" si="2435"/>
        <v>0</v>
      </c>
      <c r="G2948" s="404">
        <f t="shared" si="2436"/>
        <v>0</v>
      </c>
      <c r="H2948" s="404">
        <f t="shared" si="2437"/>
        <v>0</v>
      </c>
      <c r="I2948" s="404">
        <f>'F4.2'!AB196</f>
        <v>10</v>
      </c>
      <c r="J2948" s="404">
        <f>'F4.2'!BA196</f>
        <v>10</v>
      </c>
      <c r="K2948" s="405"/>
      <c r="L2948" s="405"/>
      <c r="M2948" s="404">
        <f t="shared" si="2432"/>
        <v>10</v>
      </c>
      <c r="N2948" s="404">
        <f t="shared" si="2438"/>
        <v>0</v>
      </c>
    </row>
    <row r="2949" spans="1:14" hidden="1" outlineLevel="1">
      <c r="A2949" s="18">
        <f t="shared" ref="A2949:E2949" si="2499">A2556</f>
        <v>16.399999999999999</v>
      </c>
      <c r="B2949" s="372" t="str">
        <f t="shared" si="2499"/>
        <v>Refurbishment of Apron Feeder at CHP U-8.</v>
      </c>
      <c r="C2949" s="53" t="str">
        <f t="shared" si="2499"/>
        <v>Yet to be approved</v>
      </c>
      <c r="D2949" s="403" t="str">
        <f t="shared" si="2499"/>
        <v>-</v>
      </c>
      <c r="E2949" s="118">
        <f t="shared" si="2499"/>
        <v>0</v>
      </c>
      <c r="F2949" s="404">
        <f t="shared" si="2435"/>
        <v>0</v>
      </c>
      <c r="G2949" s="404">
        <f t="shared" si="2436"/>
        <v>0</v>
      </c>
      <c r="H2949" s="404">
        <f t="shared" si="2437"/>
        <v>0</v>
      </c>
      <c r="I2949" s="404">
        <f>'F4.2'!AB197</f>
        <v>12</v>
      </c>
      <c r="J2949" s="404">
        <f>'F4.2'!BA197</f>
        <v>12</v>
      </c>
      <c r="K2949" s="405"/>
      <c r="L2949" s="405"/>
      <c r="M2949" s="404">
        <f t="shared" si="2432"/>
        <v>12</v>
      </c>
      <c r="N2949" s="404">
        <f t="shared" si="2438"/>
        <v>0</v>
      </c>
    </row>
    <row r="2950" spans="1:14" ht="30" hidden="1" outlineLevel="1">
      <c r="A2950" s="18">
        <f t="shared" ref="A2950:E2950" si="2500">A2557</f>
        <v>16.5</v>
      </c>
      <c r="B2950" s="372" t="str">
        <f t="shared" si="2500"/>
        <v>Provision of moveable stacker and crusher in CHP coal stack yard at CHP U-8.</v>
      </c>
      <c r="C2950" s="53" t="str">
        <f t="shared" si="2500"/>
        <v>Yet to be approved</v>
      </c>
      <c r="D2950" s="403" t="str">
        <f t="shared" si="2500"/>
        <v>-</v>
      </c>
      <c r="E2950" s="118">
        <f t="shared" si="2500"/>
        <v>0</v>
      </c>
      <c r="F2950" s="404">
        <f t="shared" si="2435"/>
        <v>0</v>
      </c>
      <c r="G2950" s="404">
        <f t="shared" si="2436"/>
        <v>0</v>
      </c>
      <c r="H2950" s="404">
        <f t="shared" si="2437"/>
        <v>0</v>
      </c>
      <c r="I2950" s="404">
        <f>'F4.2'!AB198</f>
        <v>10</v>
      </c>
      <c r="J2950" s="404">
        <f>'F4.2'!BA198</f>
        <v>10</v>
      </c>
      <c r="K2950" s="405"/>
      <c r="L2950" s="405"/>
      <c r="M2950" s="404">
        <f t="shared" si="2432"/>
        <v>10</v>
      </c>
      <c r="N2950" s="404">
        <f t="shared" si="2438"/>
        <v>0</v>
      </c>
    </row>
    <row r="2951" spans="1:14" hidden="1" outlineLevel="1">
      <c r="A2951" s="18">
        <f t="shared" ref="A2951:E2951" si="2501">A2558</f>
        <v>16.600000000000001</v>
      </c>
      <c r="B2951" s="372" t="str">
        <f t="shared" si="2501"/>
        <v>Procurement of Loco &amp; Bulldozer at CHP U-8.</v>
      </c>
      <c r="C2951" s="53" t="str">
        <f t="shared" si="2501"/>
        <v>Yet to be approved</v>
      </c>
      <c r="D2951" s="403" t="str">
        <f t="shared" si="2501"/>
        <v>-</v>
      </c>
      <c r="E2951" s="118">
        <f t="shared" si="2501"/>
        <v>0</v>
      </c>
      <c r="F2951" s="404">
        <f t="shared" si="2435"/>
        <v>0</v>
      </c>
      <c r="G2951" s="404">
        <f t="shared" si="2436"/>
        <v>0</v>
      </c>
      <c r="H2951" s="404">
        <f t="shared" si="2437"/>
        <v>0</v>
      </c>
      <c r="I2951" s="404">
        <f>'F4.2'!AB199</f>
        <v>12</v>
      </c>
      <c r="J2951" s="404">
        <f>'F4.2'!BA199</f>
        <v>12</v>
      </c>
      <c r="K2951" s="405"/>
      <c r="L2951" s="405"/>
      <c r="M2951" s="404">
        <f t="shared" si="2432"/>
        <v>12</v>
      </c>
      <c r="N2951" s="404">
        <f t="shared" si="2438"/>
        <v>0</v>
      </c>
    </row>
    <row r="2952" spans="1:14" ht="31.5" hidden="1" outlineLevel="1">
      <c r="A2952" s="271">
        <f t="shared" ref="A2952:E2952" si="2502">A2559</f>
        <v>17</v>
      </c>
      <c r="B2952" s="272" t="str">
        <f t="shared" si="2502"/>
        <v>DPR on dry fly ash utilisation improvement scheme for AHP U-8 NPTPS Parli-V.</v>
      </c>
      <c r="C2952" s="53" t="str">
        <f t="shared" si="2502"/>
        <v>Yet to be approved</v>
      </c>
      <c r="D2952" s="403" t="str">
        <f t="shared" si="2502"/>
        <v>-</v>
      </c>
      <c r="E2952" s="118">
        <f t="shared" si="2502"/>
        <v>0</v>
      </c>
      <c r="F2952" s="404">
        <f t="shared" si="2435"/>
        <v>0</v>
      </c>
      <c r="G2952" s="404">
        <f t="shared" si="2436"/>
        <v>0</v>
      </c>
      <c r="H2952" s="404">
        <f t="shared" si="2437"/>
        <v>0</v>
      </c>
      <c r="I2952" s="404">
        <f>'F4.2'!AB200</f>
        <v>0</v>
      </c>
      <c r="J2952" s="404">
        <f>'F4.2'!BA200</f>
        <v>0</v>
      </c>
      <c r="K2952" s="405"/>
      <c r="L2952" s="405"/>
      <c r="M2952" s="404">
        <f t="shared" si="2432"/>
        <v>0</v>
      </c>
      <c r="N2952" s="404">
        <f t="shared" si="2438"/>
        <v>0</v>
      </c>
    </row>
    <row r="2953" spans="1:14" ht="30" hidden="1" outlineLevel="1">
      <c r="A2953" s="18">
        <f t="shared" ref="A2953:E2953" si="2503">A2560</f>
        <v>17.100000000000001</v>
      </c>
      <c r="B2953" s="372" t="str">
        <f t="shared" si="2503"/>
        <v>Design, supply, erection, installation &amp; comissioning of intermediate silo with sub system at AHP U-8.</v>
      </c>
      <c r="C2953" s="53" t="str">
        <f t="shared" si="2503"/>
        <v>Yet to be approved</v>
      </c>
      <c r="D2953" s="403" t="str">
        <f t="shared" si="2503"/>
        <v>-</v>
      </c>
      <c r="E2953" s="118">
        <f t="shared" si="2503"/>
        <v>0</v>
      </c>
      <c r="F2953" s="404">
        <f t="shared" si="2435"/>
        <v>38</v>
      </c>
      <c r="G2953" s="404">
        <f t="shared" si="2436"/>
        <v>38</v>
      </c>
      <c r="H2953" s="404">
        <f t="shared" si="2437"/>
        <v>0</v>
      </c>
      <c r="I2953" s="404">
        <f>'F4.2'!AB201</f>
        <v>0</v>
      </c>
      <c r="J2953" s="404">
        <f>'F4.2'!BA201</f>
        <v>0</v>
      </c>
      <c r="K2953" s="405"/>
      <c r="L2953" s="405"/>
      <c r="M2953" s="404">
        <f t="shared" ref="M2953:M3016" si="2504">SUM(J2953:L2953)</f>
        <v>0</v>
      </c>
      <c r="N2953" s="404">
        <f t="shared" si="2438"/>
        <v>0</v>
      </c>
    </row>
    <row r="2954" spans="1:14" ht="31.5" hidden="1" outlineLevel="1">
      <c r="A2954" s="271">
        <f t="shared" ref="A2954:E2954" si="2505">A2561</f>
        <v>18</v>
      </c>
      <c r="B2954" s="272" t="str">
        <f t="shared" si="2505"/>
        <v>DPR on ash handling plant improvement scheme for AHP U-8 NPTPS Parli-V.</v>
      </c>
      <c r="C2954" s="53" t="str">
        <f t="shared" si="2505"/>
        <v>Yet to be approved</v>
      </c>
      <c r="D2954" s="403" t="str">
        <f t="shared" si="2505"/>
        <v>-</v>
      </c>
      <c r="E2954" s="118">
        <f t="shared" si="2505"/>
        <v>0</v>
      </c>
      <c r="F2954" s="404">
        <f t="shared" ref="F2954:F3017" si="2506">F2561+I2561</f>
        <v>0</v>
      </c>
      <c r="G2954" s="404">
        <f t="shared" ref="G2954:G3017" si="2507">G2561+M2561</f>
        <v>0</v>
      </c>
      <c r="H2954" s="404">
        <f t="shared" si="2437"/>
        <v>0</v>
      </c>
      <c r="I2954" s="404">
        <f>'F4.2'!AB202</f>
        <v>0</v>
      </c>
      <c r="J2954" s="404">
        <f>'F4.2'!BA202</f>
        <v>0</v>
      </c>
      <c r="K2954" s="405"/>
      <c r="L2954" s="405"/>
      <c r="M2954" s="404">
        <f t="shared" si="2504"/>
        <v>0</v>
      </c>
      <c r="N2954" s="404">
        <f t="shared" si="2438"/>
        <v>0</v>
      </c>
    </row>
    <row r="2955" spans="1:14" ht="30" hidden="1" outlineLevel="1">
      <c r="A2955" s="18">
        <f t="shared" ref="A2955:E2955" si="2508">A2562</f>
        <v>18.100000000000001</v>
      </c>
      <c r="B2955" s="372" t="str">
        <f t="shared" si="2508"/>
        <v xml:space="preserve"> Design, supply, erection &amp; comissioning of weigh bridge for silo at AHP U-8.</v>
      </c>
      <c r="C2955" s="53" t="str">
        <f t="shared" si="2508"/>
        <v>Yet to be approved</v>
      </c>
      <c r="D2955" s="403" t="str">
        <f t="shared" si="2508"/>
        <v>-</v>
      </c>
      <c r="E2955" s="118">
        <f t="shared" si="2508"/>
        <v>0</v>
      </c>
      <c r="F2955" s="404">
        <f t="shared" si="2506"/>
        <v>0.5</v>
      </c>
      <c r="G2955" s="404">
        <f t="shared" si="2507"/>
        <v>0.5</v>
      </c>
      <c r="H2955" s="404">
        <f t="shared" ref="H2955:H3018" si="2509">F2955-G2955</f>
        <v>0</v>
      </c>
      <c r="I2955" s="404">
        <f>'F4.2'!AB203</f>
        <v>0</v>
      </c>
      <c r="J2955" s="404">
        <f>'F4.2'!BA203</f>
        <v>0</v>
      </c>
      <c r="K2955" s="405"/>
      <c r="L2955" s="405"/>
      <c r="M2955" s="404">
        <f t="shared" si="2504"/>
        <v>0</v>
      </c>
      <c r="N2955" s="404">
        <f t="shared" ref="N2955:N3018" si="2510">H2955+I2955-M2955</f>
        <v>0</v>
      </c>
    </row>
    <row r="2956" spans="1:14" ht="30" hidden="1" outlineLevel="1">
      <c r="A2956" s="18">
        <f t="shared" ref="A2956:E2956" si="2511">A2563</f>
        <v>18.2</v>
      </c>
      <c r="B2956" s="372" t="str">
        <f t="shared" si="2511"/>
        <v>Supply, installation &amp; comissioning of energy efficient air compressor at AHP U-8.</v>
      </c>
      <c r="C2956" s="53" t="str">
        <f t="shared" si="2511"/>
        <v>Yet to be approved</v>
      </c>
      <c r="D2956" s="403" t="str">
        <f t="shared" si="2511"/>
        <v>-</v>
      </c>
      <c r="E2956" s="118">
        <f t="shared" si="2511"/>
        <v>0</v>
      </c>
      <c r="F2956" s="404">
        <f t="shared" si="2506"/>
        <v>6</v>
      </c>
      <c r="G2956" s="404">
        <f t="shared" si="2507"/>
        <v>6</v>
      </c>
      <c r="H2956" s="404">
        <f t="shared" si="2509"/>
        <v>0</v>
      </c>
      <c r="I2956" s="404">
        <f>'F4.2'!AB204</f>
        <v>0</v>
      </c>
      <c r="J2956" s="404">
        <f>'F4.2'!BA204</f>
        <v>0</v>
      </c>
      <c r="K2956" s="405"/>
      <c r="L2956" s="405"/>
      <c r="M2956" s="404">
        <f t="shared" si="2504"/>
        <v>0</v>
      </c>
      <c r="N2956" s="404">
        <f t="shared" si="2510"/>
        <v>0</v>
      </c>
    </row>
    <row r="2957" spans="1:14" ht="60" hidden="1" outlineLevel="1">
      <c r="A2957" s="18">
        <f t="shared" ref="A2957:E2957" si="2512">A2564</f>
        <v>18.3</v>
      </c>
      <c r="B2957" s="372" t="str">
        <f t="shared" si="2512"/>
        <v xml:space="preserve"> PROCUREMENT OF COMPLETE ASSEMBLY OF SAM MAKE AR-150/510 PUMPS (2 NOS) FOR REPLACEMENT OF ASH SLURRY PUMPS OF BOTTOM ASH SLURRY DISPOSAL FROM SLURRY TANK TO ASH BUND IN SLURRY PUMP HOUSE. </v>
      </c>
      <c r="C2957" s="53" t="str">
        <f t="shared" si="2512"/>
        <v>Yet to be approved</v>
      </c>
      <c r="D2957" s="403" t="str">
        <f t="shared" si="2512"/>
        <v>-</v>
      </c>
      <c r="E2957" s="118">
        <f t="shared" si="2512"/>
        <v>0</v>
      </c>
      <c r="F2957" s="404">
        <f t="shared" si="2506"/>
        <v>0.5</v>
      </c>
      <c r="G2957" s="404">
        <f t="shared" si="2507"/>
        <v>0.5</v>
      </c>
      <c r="H2957" s="404">
        <f t="shared" si="2509"/>
        <v>0</v>
      </c>
      <c r="I2957" s="404">
        <f>'F4.2'!AB205</f>
        <v>0</v>
      </c>
      <c r="J2957" s="404">
        <f>'F4.2'!BA205</f>
        <v>0</v>
      </c>
      <c r="K2957" s="405"/>
      <c r="L2957" s="405"/>
      <c r="M2957" s="404">
        <f t="shared" si="2504"/>
        <v>0</v>
      </c>
      <c r="N2957" s="404">
        <f t="shared" si="2510"/>
        <v>0</v>
      </c>
    </row>
    <row r="2958" spans="1:14" ht="60" hidden="1" outlineLevel="1">
      <c r="A2958" s="18">
        <f t="shared" ref="A2958:E2958" si="2513">A2565</f>
        <v>18.399999999999999</v>
      </c>
      <c r="B2958" s="372" t="str">
        <f t="shared" si="2513"/>
        <v>PROCUREMENT OF COMPLETE ASSEMBLY OF SAM MAKE ZM-II 530/02 (2 NOS) FOR REPLACEMENT OF HP PUMPS OF BOTTOM ASH &amp; COARSE ASH EVACUATION FROM BA/CA HOPPERS TO SLURRY TANK IN ASH WATER PUMP HOUSE. 0.75 0.89</v>
      </c>
      <c r="C2958" s="53" t="str">
        <f t="shared" si="2513"/>
        <v>Yet to be approved</v>
      </c>
      <c r="D2958" s="403" t="str">
        <f t="shared" si="2513"/>
        <v>-</v>
      </c>
      <c r="E2958" s="118">
        <f t="shared" si="2513"/>
        <v>0</v>
      </c>
      <c r="F2958" s="404">
        <f t="shared" si="2506"/>
        <v>0.4</v>
      </c>
      <c r="G2958" s="404">
        <f t="shared" si="2507"/>
        <v>0.4</v>
      </c>
      <c r="H2958" s="404">
        <f t="shared" si="2509"/>
        <v>0</v>
      </c>
      <c r="I2958" s="404">
        <f>'F4.2'!AB206</f>
        <v>0</v>
      </c>
      <c r="J2958" s="404">
        <f>'F4.2'!BA206</f>
        <v>0</v>
      </c>
      <c r="K2958" s="405"/>
      <c r="L2958" s="405"/>
      <c r="M2958" s="404">
        <f t="shared" si="2504"/>
        <v>0</v>
      </c>
      <c r="N2958" s="404">
        <f t="shared" si="2510"/>
        <v>0</v>
      </c>
    </row>
    <row r="2959" spans="1:14" ht="30" hidden="1" outlineLevel="1">
      <c r="A2959" s="18">
        <f t="shared" ref="A2959:E2959" si="2514">A2566</f>
        <v>18.5</v>
      </c>
      <c r="B2959" s="372" t="str">
        <f t="shared" si="2514"/>
        <v>Procurement of vacuum pumps complete assembly for AHP U-8 NPTPS Parli-V.</v>
      </c>
      <c r="C2959" s="53" t="str">
        <f t="shared" si="2514"/>
        <v>Yet to be approved</v>
      </c>
      <c r="D2959" s="403" t="str">
        <f t="shared" si="2514"/>
        <v>-</v>
      </c>
      <c r="E2959" s="118">
        <f t="shared" si="2514"/>
        <v>0</v>
      </c>
      <c r="F2959" s="404">
        <f t="shared" si="2506"/>
        <v>1.5</v>
      </c>
      <c r="G2959" s="404">
        <f t="shared" si="2507"/>
        <v>1.5</v>
      </c>
      <c r="H2959" s="404">
        <f t="shared" si="2509"/>
        <v>0</v>
      </c>
      <c r="I2959" s="404">
        <f>'F4.2'!AB207</f>
        <v>0</v>
      </c>
      <c r="J2959" s="404">
        <f>'F4.2'!BA207</f>
        <v>0</v>
      </c>
      <c r="K2959" s="405"/>
      <c r="L2959" s="405"/>
      <c r="M2959" s="404">
        <f t="shared" si="2504"/>
        <v>0</v>
      </c>
      <c r="N2959" s="404">
        <f t="shared" si="2510"/>
        <v>0</v>
      </c>
    </row>
    <row r="2960" spans="1:14" ht="30" hidden="1" outlineLevel="1">
      <c r="A2960" s="18">
        <f t="shared" ref="A2960:E2960" si="2515">A2567</f>
        <v>18.600000000000001</v>
      </c>
      <c r="B2960" s="372" t="str">
        <f t="shared" si="2515"/>
        <v>Procurement of vacuum pumps complete assembly for AHP U-8 NPTPS Parli-V.</v>
      </c>
      <c r="C2960" s="53" t="str">
        <f t="shared" si="2515"/>
        <v>Yet to be approved</v>
      </c>
      <c r="D2960" s="403" t="str">
        <f t="shared" si="2515"/>
        <v>-</v>
      </c>
      <c r="E2960" s="118">
        <f t="shared" si="2515"/>
        <v>0</v>
      </c>
      <c r="F2960" s="404">
        <f t="shared" si="2506"/>
        <v>2</v>
      </c>
      <c r="G2960" s="404">
        <f t="shared" si="2507"/>
        <v>2</v>
      </c>
      <c r="H2960" s="404">
        <f t="shared" si="2509"/>
        <v>0</v>
      </c>
      <c r="I2960" s="404">
        <f>'F4.2'!AB208</f>
        <v>0</v>
      </c>
      <c r="J2960" s="404">
        <f>'F4.2'!BA208</f>
        <v>0</v>
      </c>
      <c r="K2960" s="405"/>
      <c r="L2960" s="405"/>
      <c r="M2960" s="404">
        <f t="shared" si="2504"/>
        <v>0</v>
      </c>
      <c r="N2960" s="404">
        <f t="shared" si="2510"/>
        <v>0</v>
      </c>
    </row>
    <row r="2961" spans="1:14" ht="30" hidden="1" outlineLevel="1">
      <c r="A2961" s="18">
        <f t="shared" ref="A2961:E2961" si="2516">A2568</f>
        <v>18.7</v>
      </c>
      <c r="B2961" s="372" t="str">
        <f t="shared" si="2516"/>
        <v>Procurement of Feed Gate Complete Assembly along with modified metallurgy to enhance the life of Clinker Grinder.</v>
      </c>
      <c r="C2961" s="53" t="str">
        <f t="shared" si="2516"/>
        <v>Yet to be approved</v>
      </c>
      <c r="D2961" s="403" t="str">
        <f t="shared" si="2516"/>
        <v>-</v>
      </c>
      <c r="E2961" s="118">
        <f t="shared" si="2516"/>
        <v>0</v>
      </c>
      <c r="F2961" s="404">
        <f t="shared" si="2506"/>
        <v>1</v>
      </c>
      <c r="G2961" s="404">
        <f t="shared" si="2507"/>
        <v>1</v>
      </c>
      <c r="H2961" s="404">
        <f t="shared" si="2509"/>
        <v>0</v>
      </c>
      <c r="I2961" s="404">
        <f>'F4.2'!AB209</f>
        <v>0</v>
      </c>
      <c r="J2961" s="404">
        <f>'F4.2'!BA209</f>
        <v>0</v>
      </c>
      <c r="K2961" s="405"/>
      <c r="L2961" s="405"/>
      <c r="M2961" s="404">
        <f t="shared" si="2504"/>
        <v>0</v>
      </c>
      <c r="N2961" s="404">
        <f t="shared" si="2510"/>
        <v>0</v>
      </c>
    </row>
    <row r="2962" spans="1:14" ht="30" hidden="1" outlineLevel="1">
      <c r="A2962" s="18">
        <f t="shared" ref="A2962:E2962" si="2517">A2569</f>
        <v>18.8</v>
      </c>
      <c r="B2962" s="372" t="str">
        <f t="shared" si="2517"/>
        <v>Procurement of Double Roll Clinker Grinder Complete Assembly with Drive Unit installed at AHP</v>
      </c>
      <c r="C2962" s="53" t="str">
        <f t="shared" si="2517"/>
        <v>Yet to be approved</v>
      </c>
      <c r="D2962" s="403" t="str">
        <f t="shared" si="2517"/>
        <v>-</v>
      </c>
      <c r="E2962" s="118">
        <f t="shared" si="2517"/>
        <v>0</v>
      </c>
      <c r="F2962" s="404">
        <f t="shared" si="2506"/>
        <v>1.25</v>
      </c>
      <c r="G2962" s="404">
        <f t="shared" si="2507"/>
        <v>1.25</v>
      </c>
      <c r="H2962" s="404">
        <f t="shared" si="2509"/>
        <v>0</v>
      </c>
      <c r="I2962" s="404">
        <f>'F4.2'!AB210</f>
        <v>0</v>
      </c>
      <c r="J2962" s="404">
        <f>'F4.2'!BA210</f>
        <v>0</v>
      </c>
      <c r="K2962" s="405"/>
      <c r="L2962" s="405"/>
      <c r="M2962" s="404">
        <f t="shared" si="2504"/>
        <v>0</v>
      </c>
      <c r="N2962" s="404">
        <f t="shared" si="2510"/>
        <v>0</v>
      </c>
    </row>
    <row r="2963" spans="1:14" ht="30" hidden="1" outlineLevel="1">
      <c r="A2963" s="18">
        <f t="shared" ref="A2963:E2963" si="2518">A2570</f>
        <v>18.899999999999999</v>
      </c>
      <c r="B2963" s="372" t="str">
        <f t="shared" si="2518"/>
        <v>Procurement of Instrument Air Dryers assembly for performance improvement</v>
      </c>
      <c r="C2963" s="53" t="str">
        <f t="shared" si="2518"/>
        <v>Yet to be approved</v>
      </c>
      <c r="D2963" s="403" t="str">
        <f t="shared" si="2518"/>
        <v>-</v>
      </c>
      <c r="E2963" s="118">
        <f t="shared" si="2518"/>
        <v>0</v>
      </c>
      <c r="F2963" s="404">
        <f t="shared" si="2506"/>
        <v>0.5</v>
      </c>
      <c r="G2963" s="404">
        <f t="shared" si="2507"/>
        <v>0.5</v>
      </c>
      <c r="H2963" s="404">
        <f t="shared" si="2509"/>
        <v>0</v>
      </c>
      <c r="I2963" s="404">
        <f>'F4.2'!AB211</f>
        <v>0</v>
      </c>
      <c r="J2963" s="404">
        <f>'F4.2'!BA211</f>
        <v>0</v>
      </c>
      <c r="K2963" s="405"/>
      <c r="L2963" s="405"/>
      <c r="M2963" s="404">
        <f t="shared" si="2504"/>
        <v>0</v>
      </c>
      <c r="N2963" s="404">
        <f t="shared" si="2510"/>
        <v>0</v>
      </c>
    </row>
    <row r="2964" spans="1:14" ht="60" hidden="1" outlineLevel="1">
      <c r="A2964" s="18">
        <f t="shared" ref="A2964:E2964" si="2519">A2571</f>
        <v>18.100000000000001</v>
      </c>
      <c r="B2964" s="372" t="str">
        <f t="shared" si="2519"/>
        <v>Procurement of various types of Isolation Valves assembly, Dome Valves assembly, Root Valve Assembly &amp; Expansion Bellows Assembly for Dry Ash Conveing performance improvement</v>
      </c>
      <c r="C2964" s="53" t="str">
        <f t="shared" si="2519"/>
        <v>Yet to be approved</v>
      </c>
      <c r="D2964" s="403" t="str">
        <f t="shared" si="2519"/>
        <v>-</v>
      </c>
      <c r="E2964" s="118">
        <f t="shared" si="2519"/>
        <v>0</v>
      </c>
      <c r="F2964" s="404">
        <f t="shared" si="2506"/>
        <v>3.6</v>
      </c>
      <c r="G2964" s="404">
        <f t="shared" si="2507"/>
        <v>3.6</v>
      </c>
      <c r="H2964" s="404">
        <f t="shared" si="2509"/>
        <v>0</v>
      </c>
      <c r="I2964" s="404">
        <f>'F4.2'!AB212</f>
        <v>0</v>
      </c>
      <c r="J2964" s="404">
        <f>'F4.2'!BA212</f>
        <v>0</v>
      </c>
      <c r="K2964" s="405"/>
      <c r="L2964" s="405"/>
      <c r="M2964" s="404">
        <f t="shared" si="2504"/>
        <v>0</v>
      </c>
      <c r="N2964" s="404">
        <f t="shared" si="2510"/>
        <v>0</v>
      </c>
    </row>
    <row r="2965" spans="1:14" ht="31.5" hidden="1" outlineLevel="1">
      <c r="A2965" s="271">
        <f t="shared" ref="A2965:E2965" si="2520">A2572</f>
        <v>19</v>
      </c>
      <c r="B2965" s="272" t="str">
        <f t="shared" si="2520"/>
        <v>DPR on ash handling plant improvement scheme for AHP U-8 NPTPS Parli-V.</v>
      </c>
      <c r="C2965" s="53" t="str">
        <f t="shared" si="2520"/>
        <v>Yet to be approved</v>
      </c>
      <c r="D2965" s="403" t="str">
        <f t="shared" si="2520"/>
        <v>-</v>
      </c>
      <c r="E2965" s="118">
        <f t="shared" si="2520"/>
        <v>0</v>
      </c>
      <c r="F2965" s="404">
        <f t="shared" si="2506"/>
        <v>0</v>
      </c>
      <c r="G2965" s="404">
        <f t="shared" si="2507"/>
        <v>0</v>
      </c>
      <c r="H2965" s="404">
        <f t="shared" si="2509"/>
        <v>0</v>
      </c>
      <c r="I2965" s="404">
        <f>'F4.2'!AB213</f>
        <v>0</v>
      </c>
      <c r="J2965" s="404">
        <f>'F4.2'!BA213</f>
        <v>0</v>
      </c>
      <c r="K2965" s="405"/>
      <c r="L2965" s="405"/>
      <c r="M2965" s="404">
        <f t="shared" si="2504"/>
        <v>0</v>
      </c>
      <c r="N2965" s="404">
        <f t="shared" si="2510"/>
        <v>0</v>
      </c>
    </row>
    <row r="2966" spans="1:14" ht="30" hidden="1" outlineLevel="1">
      <c r="A2966" s="18">
        <f t="shared" ref="A2966:E2966" si="2521">A2573</f>
        <v>19.100000000000001</v>
      </c>
      <c r="B2966" s="372" t="str">
        <f t="shared" si="2521"/>
        <v>Design, supply, erection, installation &amp; comissioning of DM water close loop cooling system for air compressors at AHP U-8.</v>
      </c>
      <c r="C2966" s="53" t="str">
        <f t="shared" si="2521"/>
        <v>Yet to be approved</v>
      </c>
      <c r="D2966" s="403" t="str">
        <f t="shared" si="2521"/>
        <v>-</v>
      </c>
      <c r="E2966" s="118">
        <f t="shared" si="2521"/>
        <v>0</v>
      </c>
      <c r="F2966" s="404">
        <f t="shared" si="2506"/>
        <v>3</v>
      </c>
      <c r="G2966" s="404">
        <f t="shared" si="2507"/>
        <v>3</v>
      </c>
      <c r="H2966" s="404">
        <f t="shared" si="2509"/>
        <v>0</v>
      </c>
      <c r="I2966" s="404">
        <f>'F4.2'!AB214</f>
        <v>0</v>
      </c>
      <c r="J2966" s="404">
        <f>'F4.2'!BA214</f>
        <v>0</v>
      </c>
      <c r="K2966" s="405"/>
      <c r="L2966" s="405"/>
      <c r="M2966" s="404">
        <f t="shared" si="2504"/>
        <v>0</v>
      </c>
      <c r="N2966" s="404">
        <f t="shared" si="2510"/>
        <v>0</v>
      </c>
    </row>
    <row r="2967" spans="1:14" ht="30" hidden="1" outlineLevel="1">
      <c r="A2967" s="18">
        <f t="shared" ref="A2967:E2967" si="2522">A2574</f>
        <v>19.2</v>
      </c>
      <c r="B2967" s="372" t="str">
        <f t="shared" si="2522"/>
        <v>Up-gradation of Existing Schneider make PLC (HMI + PLC hardware) installed at AHP Unit -8 at Parli TPS.</v>
      </c>
      <c r="C2967" s="53" t="str">
        <f t="shared" si="2522"/>
        <v>Yet to be approved</v>
      </c>
      <c r="D2967" s="403" t="str">
        <f t="shared" si="2522"/>
        <v>-</v>
      </c>
      <c r="E2967" s="118">
        <f t="shared" si="2522"/>
        <v>0</v>
      </c>
      <c r="F2967" s="404">
        <f t="shared" si="2506"/>
        <v>1.5</v>
      </c>
      <c r="G2967" s="404">
        <f t="shared" si="2507"/>
        <v>1.5</v>
      </c>
      <c r="H2967" s="404">
        <f t="shared" si="2509"/>
        <v>0</v>
      </c>
      <c r="I2967" s="404">
        <f>'F4.2'!AB215</f>
        <v>0</v>
      </c>
      <c r="J2967" s="404">
        <f>'F4.2'!BA215</f>
        <v>0</v>
      </c>
      <c r="K2967" s="405"/>
      <c r="L2967" s="405"/>
      <c r="M2967" s="404">
        <f t="shared" si="2504"/>
        <v>0</v>
      </c>
      <c r="N2967" s="404">
        <f t="shared" si="2510"/>
        <v>0</v>
      </c>
    </row>
    <row r="2968" spans="1:14" hidden="1" outlineLevel="1">
      <c r="A2968" s="18">
        <f t="shared" ref="A2968:E2968" si="2523">A2575</f>
        <v>19.3</v>
      </c>
      <c r="B2968" s="372" t="str">
        <f t="shared" si="2523"/>
        <v>Procurement of HT motors for AHP U-8 Parli TPS.</v>
      </c>
      <c r="C2968" s="53" t="str">
        <f t="shared" si="2523"/>
        <v>Yet to be approved</v>
      </c>
      <c r="D2968" s="403" t="str">
        <f t="shared" si="2523"/>
        <v>-</v>
      </c>
      <c r="E2968" s="118">
        <f t="shared" si="2523"/>
        <v>0</v>
      </c>
      <c r="F2968" s="404">
        <f t="shared" si="2506"/>
        <v>2.2999999999999998</v>
      </c>
      <c r="G2968" s="404">
        <f t="shared" si="2507"/>
        <v>2.2999999999999998</v>
      </c>
      <c r="H2968" s="404">
        <f t="shared" si="2509"/>
        <v>0</v>
      </c>
      <c r="I2968" s="404">
        <f>'F4.2'!AB216</f>
        <v>0</v>
      </c>
      <c r="J2968" s="404">
        <f>'F4.2'!BA216</f>
        <v>0</v>
      </c>
      <c r="K2968" s="405"/>
      <c r="L2968" s="405"/>
      <c r="M2968" s="404">
        <f t="shared" si="2504"/>
        <v>0</v>
      </c>
      <c r="N2968" s="404">
        <f t="shared" si="2510"/>
        <v>0</v>
      </c>
    </row>
    <row r="2969" spans="1:14" ht="45" hidden="1" outlineLevel="1">
      <c r="A2969" s="18">
        <f t="shared" ref="A2969:E2969" si="2524">A2576</f>
        <v>19.399999999999999</v>
      </c>
      <c r="B2969" s="372" t="str">
        <f t="shared" si="2524"/>
        <v>PROCUREMENT OF CRITICAL GEARBOXES AND FLUID COUPLINGS INTERNAL ASSEMBLIES FOR SLURRY PUMPS AND SILO HCSD SYSTEM INSTALLED AT AHP, PARLI TPS.</v>
      </c>
      <c r="C2969" s="53" t="str">
        <f t="shared" si="2524"/>
        <v>Yet to be approved</v>
      </c>
      <c r="D2969" s="403" t="str">
        <f t="shared" si="2524"/>
        <v>-</v>
      </c>
      <c r="E2969" s="118">
        <f t="shared" si="2524"/>
        <v>0</v>
      </c>
      <c r="F2969" s="404">
        <f t="shared" si="2506"/>
        <v>1.2</v>
      </c>
      <c r="G2969" s="404">
        <f t="shared" si="2507"/>
        <v>1.2</v>
      </c>
      <c r="H2969" s="404">
        <f t="shared" si="2509"/>
        <v>0</v>
      </c>
      <c r="I2969" s="404">
        <f>'F4.2'!AB217</f>
        <v>0</v>
      </c>
      <c r="J2969" s="404">
        <f>'F4.2'!BA217</f>
        <v>0</v>
      </c>
      <c r="K2969" s="405"/>
      <c r="L2969" s="405"/>
      <c r="M2969" s="404">
        <f t="shared" si="2504"/>
        <v>0</v>
      </c>
      <c r="N2969" s="404">
        <f t="shared" si="2510"/>
        <v>0</v>
      </c>
    </row>
    <row r="2970" spans="1:14" ht="45" hidden="1" outlineLevel="1">
      <c r="A2970" s="18">
        <f t="shared" ref="A2970:E2970" si="2525">A2577</f>
        <v>19.5</v>
      </c>
      <c r="B2970" s="372" t="str">
        <f t="shared" si="2525"/>
        <v>Procurement of Atlas Copco Make Instrument Air Compressors Critical/Non-Critical Spares sub-assembly for performance improvement</v>
      </c>
      <c r="C2970" s="53" t="str">
        <f t="shared" si="2525"/>
        <v>Yet to be approved</v>
      </c>
      <c r="D2970" s="403" t="str">
        <f t="shared" si="2525"/>
        <v>-</v>
      </c>
      <c r="E2970" s="118">
        <f t="shared" si="2525"/>
        <v>0</v>
      </c>
      <c r="F2970" s="404">
        <f t="shared" si="2506"/>
        <v>6</v>
      </c>
      <c r="G2970" s="404">
        <f t="shared" si="2507"/>
        <v>6</v>
      </c>
      <c r="H2970" s="404">
        <f t="shared" si="2509"/>
        <v>0</v>
      </c>
      <c r="I2970" s="404">
        <f>'F4.2'!AB218</f>
        <v>0</v>
      </c>
      <c r="J2970" s="404">
        <f>'F4.2'!BA218</f>
        <v>0</v>
      </c>
      <c r="K2970" s="405"/>
      <c r="L2970" s="405"/>
      <c r="M2970" s="404">
        <f t="shared" si="2504"/>
        <v>0</v>
      </c>
      <c r="N2970" s="404">
        <f t="shared" si="2510"/>
        <v>0</v>
      </c>
    </row>
    <row r="2971" spans="1:14" ht="60" hidden="1" outlineLevel="1">
      <c r="A2971" s="18">
        <f t="shared" ref="A2971:E2971" si="2526">A2578</f>
        <v>19.600000000000001</v>
      </c>
      <c r="B2971" s="372" t="str">
        <f t="shared" si="2526"/>
        <v>Upgradation and improvement in Hopper Temperature monitoring system by providing Rf Type Hopper Level Sensors for performance improvement of conveying of Dry ash evacuation system.</v>
      </c>
      <c r="C2971" s="53" t="str">
        <f t="shared" si="2526"/>
        <v>Yet to be approved</v>
      </c>
      <c r="D2971" s="403" t="str">
        <f t="shared" si="2526"/>
        <v>-</v>
      </c>
      <c r="E2971" s="118">
        <f t="shared" si="2526"/>
        <v>0</v>
      </c>
      <c r="F2971" s="404">
        <f t="shared" si="2506"/>
        <v>1.2</v>
      </c>
      <c r="G2971" s="404">
        <f t="shared" si="2507"/>
        <v>1.2</v>
      </c>
      <c r="H2971" s="404">
        <f t="shared" si="2509"/>
        <v>0</v>
      </c>
      <c r="I2971" s="404">
        <f>'F4.2'!AB219</f>
        <v>0</v>
      </c>
      <c r="J2971" s="404">
        <f>'F4.2'!BA219</f>
        <v>0</v>
      </c>
      <c r="K2971" s="405"/>
      <c r="L2971" s="405"/>
      <c r="M2971" s="404">
        <f t="shared" si="2504"/>
        <v>0</v>
      </c>
      <c r="N2971" s="404">
        <f t="shared" si="2510"/>
        <v>0</v>
      </c>
    </row>
    <row r="2972" spans="1:14" ht="31.5" hidden="1" outlineLevel="1">
      <c r="A2972" s="271">
        <f t="shared" ref="A2972:E2972" si="2527">A2579</f>
        <v>20</v>
      </c>
      <c r="B2972" s="272" t="str">
        <f t="shared" si="2527"/>
        <v>DPR on ash handling plant improvement scheme for AHP U-8 NPTPS Parli-V.</v>
      </c>
      <c r="C2972" s="53" t="str">
        <f t="shared" si="2527"/>
        <v>Yet to be approved</v>
      </c>
      <c r="D2972" s="403" t="str">
        <f t="shared" si="2527"/>
        <v>-</v>
      </c>
      <c r="E2972" s="118">
        <f t="shared" si="2527"/>
        <v>0</v>
      </c>
      <c r="F2972" s="404">
        <f t="shared" si="2506"/>
        <v>0</v>
      </c>
      <c r="G2972" s="404">
        <f t="shared" si="2507"/>
        <v>0</v>
      </c>
      <c r="H2972" s="404">
        <f t="shared" si="2509"/>
        <v>0</v>
      </c>
      <c r="I2972" s="404">
        <f>'F4.2'!AB220</f>
        <v>0</v>
      </c>
      <c r="J2972" s="404">
        <f>'F4.2'!BA220</f>
        <v>0</v>
      </c>
      <c r="K2972" s="405"/>
      <c r="L2972" s="405"/>
      <c r="M2972" s="404">
        <f t="shared" si="2504"/>
        <v>0</v>
      </c>
      <c r="N2972" s="404">
        <f t="shared" si="2510"/>
        <v>0</v>
      </c>
    </row>
    <row r="2973" spans="1:14" ht="30" hidden="1" outlineLevel="1">
      <c r="A2973" s="18">
        <f t="shared" ref="A2973:E2973" si="2528">A2580</f>
        <v>20.100000000000001</v>
      </c>
      <c r="B2973" s="372" t="str">
        <f t="shared" si="2528"/>
        <v xml:space="preserve"> Design, supply, erection, installation &amp; comissioning ESP 1st &amp; 2nd field dry fly ash evacuation &amp; conveying system at AHP U-8.</v>
      </c>
      <c r="C2973" s="53" t="str">
        <f t="shared" si="2528"/>
        <v>Yet to be approved</v>
      </c>
      <c r="D2973" s="403" t="str">
        <f t="shared" si="2528"/>
        <v>-</v>
      </c>
      <c r="E2973" s="118">
        <f t="shared" si="2528"/>
        <v>0</v>
      </c>
      <c r="F2973" s="404">
        <f t="shared" si="2506"/>
        <v>21.25</v>
      </c>
      <c r="G2973" s="404">
        <f t="shared" si="2507"/>
        <v>21.25</v>
      </c>
      <c r="H2973" s="404">
        <f t="shared" si="2509"/>
        <v>0</v>
      </c>
      <c r="I2973" s="404">
        <f>'F4.2'!AB221</f>
        <v>0</v>
      </c>
      <c r="J2973" s="404">
        <f>'F4.2'!BA221</f>
        <v>0</v>
      </c>
      <c r="K2973" s="405"/>
      <c r="L2973" s="405"/>
      <c r="M2973" s="404">
        <f t="shared" si="2504"/>
        <v>0</v>
      </c>
      <c r="N2973" s="404">
        <f t="shared" si="2510"/>
        <v>0</v>
      </c>
    </row>
    <row r="2974" spans="1:14" ht="45" hidden="1" outlineLevel="1">
      <c r="A2974" s="18">
        <f t="shared" ref="A2974:E2974" si="2529">A2581</f>
        <v>20.2</v>
      </c>
      <c r="B2974" s="372" t="str">
        <f t="shared" si="2529"/>
        <v>Design, supply, erection, installation &amp; comissioning of dry ash evacuation &amp; conveying system for APH &amp; Economiser ash hoppers at AHP U-8.</v>
      </c>
      <c r="C2974" s="53" t="str">
        <f t="shared" si="2529"/>
        <v>Yet to be approved</v>
      </c>
      <c r="D2974" s="403" t="str">
        <f t="shared" si="2529"/>
        <v>-</v>
      </c>
      <c r="E2974" s="118">
        <f t="shared" si="2529"/>
        <v>0</v>
      </c>
      <c r="F2974" s="404">
        <f t="shared" si="2506"/>
        <v>3</v>
      </c>
      <c r="G2974" s="404">
        <f t="shared" si="2507"/>
        <v>3</v>
      </c>
      <c r="H2974" s="404">
        <f t="shared" si="2509"/>
        <v>0</v>
      </c>
      <c r="I2974" s="404">
        <f>'F4.2'!AB222</f>
        <v>0</v>
      </c>
      <c r="J2974" s="404">
        <f>'F4.2'!BA222</f>
        <v>0</v>
      </c>
      <c r="K2974" s="405"/>
      <c r="L2974" s="405"/>
      <c r="M2974" s="404">
        <f t="shared" si="2504"/>
        <v>0</v>
      </c>
      <c r="N2974" s="404">
        <f t="shared" si="2510"/>
        <v>0</v>
      </c>
    </row>
    <row r="2975" spans="1:14" ht="15.75" hidden="1" outlineLevel="1">
      <c r="A2975" s="271">
        <f t="shared" ref="A2975:E2975" si="2530">A2582</f>
        <v>21</v>
      </c>
      <c r="B2975" s="272" t="str">
        <f t="shared" si="2530"/>
        <v>Verious Civil schemes in Unit 8 NPTPS  Parli V.</v>
      </c>
      <c r="C2975" s="53" t="str">
        <f t="shared" si="2530"/>
        <v>Yet to be approved</v>
      </c>
      <c r="D2975" s="403" t="str">
        <f t="shared" si="2530"/>
        <v>-</v>
      </c>
      <c r="E2975" s="118">
        <f t="shared" si="2530"/>
        <v>0</v>
      </c>
      <c r="F2975" s="404">
        <f t="shared" si="2506"/>
        <v>0</v>
      </c>
      <c r="G2975" s="404">
        <f t="shared" si="2507"/>
        <v>0</v>
      </c>
      <c r="H2975" s="404">
        <f t="shared" si="2509"/>
        <v>0</v>
      </c>
      <c r="I2975" s="404">
        <f>'F4.2'!AB223</f>
        <v>0</v>
      </c>
      <c r="J2975" s="404">
        <f>'F4.2'!BA223</f>
        <v>0</v>
      </c>
      <c r="K2975" s="405"/>
      <c r="L2975" s="405"/>
      <c r="M2975" s="404">
        <f t="shared" si="2504"/>
        <v>0</v>
      </c>
      <c r="N2975" s="404">
        <f t="shared" si="2510"/>
        <v>0</v>
      </c>
    </row>
    <row r="2976" spans="1:14" ht="30" hidden="1" outlineLevel="1">
      <c r="A2976" s="18">
        <f t="shared" ref="A2976:E2976" si="2531">A2583</f>
        <v>21.1</v>
      </c>
      <c r="B2976" s="372" t="str">
        <f t="shared" si="2531"/>
        <v>Construction of chemical laboratory building at Unit 8, NPTPS, Parli V.</v>
      </c>
      <c r="C2976" s="53" t="str">
        <f t="shared" si="2531"/>
        <v>Yet to be approved</v>
      </c>
      <c r="D2976" s="403" t="str">
        <f t="shared" si="2531"/>
        <v>-</v>
      </c>
      <c r="E2976" s="118">
        <f t="shared" si="2531"/>
        <v>0</v>
      </c>
      <c r="F2976" s="404">
        <f t="shared" si="2506"/>
        <v>3.7800000000000002</v>
      </c>
      <c r="G2976" s="404">
        <f t="shared" si="2507"/>
        <v>3.7800000000000002</v>
      </c>
      <c r="H2976" s="404">
        <f t="shared" si="2509"/>
        <v>0</v>
      </c>
      <c r="I2976" s="404">
        <f>'F4.2'!AB224</f>
        <v>0</v>
      </c>
      <c r="J2976" s="404">
        <f>'F4.2'!BA224</f>
        <v>0</v>
      </c>
      <c r="K2976" s="405"/>
      <c r="L2976" s="405"/>
      <c r="M2976" s="404">
        <f t="shared" si="2504"/>
        <v>0</v>
      </c>
      <c r="N2976" s="404">
        <f t="shared" si="2510"/>
        <v>0</v>
      </c>
    </row>
    <row r="2977" spans="1:14" ht="30" hidden="1" outlineLevel="1">
      <c r="A2977" s="18">
        <f t="shared" ref="A2977:E2977" si="2532">A2584</f>
        <v>21.2</v>
      </c>
      <c r="B2977" s="372" t="str">
        <f t="shared" si="2532"/>
        <v>Construction of Alum/salt storage area at Unit No.8 (1X250MW) NPTPS Parli Vaijnath.</v>
      </c>
      <c r="C2977" s="53" t="str">
        <f t="shared" si="2532"/>
        <v>Yet to be approved</v>
      </c>
      <c r="D2977" s="403" t="str">
        <f t="shared" si="2532"/>
        <v>-</v>
      </c>
      <c r="E2977" s="118">
        <f t="shared" si="2532"/>
        <v>0</v>
      </c>
      <c r="F2977" s="404">
        <f t="shared" si="2506"/>
        <v>3.46</v>
      </c>
      <c r="G2977" s="404">
        <f t="shared" si="2507"/>
        <v>3.46</v>
      </c>
      <c r="H2977" s="404">
        <f t="shared" si="2509"/>
        <v>0</v>
      </c>
      <c r="I2977" s="404">
        <f>'F4.2'!AB225</f>
        <v>0</v>
      </c>
      <c r="J2977" s="404">
        <f>'F4.2'!BA225</f>
        <v>0</v>
      </c>
      <c r="K2977" s="405"/>
      <c r="L2977" s="405"/>
      <c r="M2977" s="404">
        <f t="shared" si="2504"/>
        <v>0</v>
      </c>
      <c r="N2977" s="404">
        <f t="shared" si="2510"/>
        <v>0</v>
      </c>
    </row>
    <row r="2978" spans="1:14" hidden="1" outlineLevel="1">
      <c r="A2978" s="18">
        <f t="shared" ref="A2978:E2978" si="2533">A2585</f>
        <v>21.3</v>
      </c>
      <c r="B2978" s="372" t="str">
        <f t="shared" si="2533"/>
        <v>Construction of Fire Fighting station  at Unit-8,  NPTPS  Parli V.</v>
      </c>
      <c r="C2978" s="53" t="str">
        <f t="shared" si="2533"/>
        <v>Yet to be approved</v>
      </c>
      <c r="D2978" s="403" t="str">
        <f t="shared" si="2533"/>
        <v>-</v>
      </c>
      <c r="E2978" s="118">
        <f t="shared" si="2533"/>
        <v>0</v>
      </c>
      <c r="F2978" s="404">
        <f t="shared" si="2506"/>
        <v>1.8599999999999999</v>
      </c>
      <c r="G2978" s="404">
        <f t="shared" si="2507"/>
        <v>1.8599999999999999</v>
      </c>
      <c r="H2978" s="404">
        <f t="shared" si="2509"/>
        <v>0</v>
      </c>
      <c r="I2978" s="404">
        <f>'F4.2'!AB226</f>
        <v>0</v>
      </c>
      <c r="J2978" s="404">
        <f>'F4.2'!BA226</f>
        <v>0</v>
      </c>
      <c r="K2978" s="405"/>
      <c r="L2978" s="405"/>
      <c r="M2978" s="404">
        <f t="shared" si="2504"/>
        <v>0</v>
      </c>
      <c r="N2978" s="404">
        <f t="shared" si="2510"/>
        <v>0</v>
      </c>
    </row>
    <row r="2979" spans="1:14" hidden="1" outlineLevel="1">
      <c r="A2979" s="18">
        <f t="shared" ref="A2979:E2979" si="2534">A2586</f>
        <v>21.4</v>
      </c>
      <c r="B2979" s="372" t="str">
        <f t="shared" si="2534"/>
        <v xml:space="preserve">Construction of workshop building at Unit-8,  NPTPS  Parli V. </v>
      </c>
      <c r="C2979" s="53" t="str">
        <f t="shared" si="2534"/>
        <v>Yet to be approved</v>
      </c>
      <c r="D2979" s="403" t="str">
        <f t="shared" si="2534"/>
        <v>-</v>
      </c>
      <c r="E2979" s="118">
        <f t="shared" si="2534"/>
        <v>0</v>
      </c>
      <c r="F2979" s="404">
        <f t="shared" si="2506"/>
        <v>2.13</v>
      </c>
      <c r="G2979" s="404">
        <f t="shared" si="2507"/>
        <v>2.13</v>
      </c>
      <c r="H2979" s="404">
        <f t="shared" si="2509"/>
        <v>0</v>
      </c>
      <c r="I2979" s="404">
        <f>'F4.2'!AB227</f>
        <v>0</v>
      </c>
      <c r="J2979" s="404">
        <f>'F4.2'!BA227</f>
        <v>0</v>
      </c>
      <c r="K2979" s="405"/>
      <c r="L2979" s="405"/>
      <c r="M2979" s="404">
        <f t="shared" si="2504"/>
        <v>0</v>
      </c>
      <c r="N2979" s="404">
        <f t="shared" si="2510"/>
        <v>0</v>
      </c>
    </row>
    <row r="2980" spans="1:14" ht="15.75" hidden="1" outlineLevel="1">
      <c r="A2980" s="271">
        <f t="shared" ref="A2980:E2980" si="2535">A2587</f>
        <v>22</v>
      </c>
      <c r="B2980" s="272" t="str">
        <f t="shared" si="2535"/>
        <v>CHP improvement scheme at 250 MW</v>
      </c>
      <c r="C2980" s="53">
        <f t="shared" si="2535"/>
        <v>0</v>
      </c>
      <c r="D2980" s="403" t="str">
        <f t="shared" si="2535"/>
        <v>-</v>
      </c>
      <c r="E2980" s="118">
        <f t="shared" si="2535"/>
        <v>0</v>
      </c>
      <c r="F2980" s="404">
        <f t="shared" si="2506"/>
        <v>0</v>
      </c>
      <c r="G2980" s="404">
        <f t="shared" si="2507"/>
        <v>0</v>
      </c>
      <c r="H2980" s="404">
        <f t="shared" si="2509"/>
        <v>0</v>
      </c>
      <c r="I2980" s="404">
        <f>'F4.2'!AB228</f>
        <v>0</v>
      </c>
      <c r="J2980" s="404">
        <f>'F4.2'!BA228</f>
        <v>0</v>
      </c>
      <c r="K2980" s="405"/>
      <c r="L2980" s="405"/>
      <c r="M2980" s="404">
        <f t="shared" si="2504"/>
        <v>0</v>
      </c>
      <c r="N2980" s="404">
        <f t="shared" si="2510"/>
        <v>0</v>
      </c>
    </row>
    <row r="2981" spans="1:14" hidden="1" outlineLevel="1">
      <c r="A2981" s="18">
        <f t="shared" ref="A2981:E2981" si="2536">A2588</f>
        <v>22.1</v>
      </c>
      <c r="B2981" s="372" t="str">
        <f t="shared" si="2536"/>
        <v>CHP improvement scheme at 250 MW</v>
      </c>
      <c r="C2981" s="53">
        <f t="shared" si="2536"/>
        <v>0</v>
      </c>
      <c r="D2981" s="403" t="str">
        <f t="shared" si="2536"/>
        <v>-</v>
      </c>
      <c r="E2981" s="118">
        <f t="shared" si="2536"/>
        <v>0</v>
      </c>
      <c r="F2981" s="404">
        <f t="shared" si="2506"/>
        <v>25</v>
      </c>
      <c r="G2981" s="404">
        <f t="shared" si="2507"/>
        <v>25</v>
      </c>
      <c r="H2981" s="404">
        <f t="shared" si="2509"/>
        <v>0</v>
      </c>
      <c r="I2981" s="404">
        <f>'F4.2'!AB229</f>
        <v>0</v>
      </c>
      <c r="J2981" s="404">
        <f>'F4.2'!BA229</f>
        <v>0</v>
      </c>
      <c r="K2981" s="405"/>
      <c r="L2981" s="405"/>
      <c r="M2981" s="404">
        <f t="shared" si="2504"/>
        <v>0</v>
      </c>
      <c r="N2981" s="404">
        <f t="shared" si="2510"/>
        <v>0</v>
      </c>
    </row>
    <row r="2982" spans="1:14" hidden="1" outlineLevel="1">
      <c r="A2982" s="366">
        <f t="shared" ref="A2982:E2982" si="2537">A2589</f>
        <v>0</v>
      </c>
      <c r="B2982" s="266" t="str">
        <f t="shared" si="2537"/>
        <v>B) Non-DPR</v>
      </c>
      <c r="C2982" s="53">
        <f t="shared" si="2537"/>
        <v>0</v>
      </c>
      <c r="D2982" s="403" t="str">
        <f t="shared" si="2537"/>
        <v>-</v>
      </c>
      <c r="E2982" s="118">
        <f t="shared" si="2537"/>
        <v>0</v>
      </c>
      <c r="F2982" s="404">
        <f t="shared" si="2506"/>
        <v>0</v>
      </c>
      <c r="G2982" s="404">
        <f t="shared" si="2507"/>
        <v>0</v>
      </c>
      <c r="H2982" s="404">
        <f t="shared" si="2509"/>
        <v>0</v>
      </c>
      <c r="I2982" s="404">
        <f>'F4.2'!AB230</f>
        <v>0</v>
      </c>
      <c r="J2982" s="404">
        <f>'F4.2'!BA230</f>
        <v>0</v>
      </c>
      <c r="K2982" s="405"/>
      <c r="L2982" s="405"/>
      <c r="M2982" s="404">
        <f t="shared" si="2504"/>
        <v>0</v>
      </c>
      <c r="N2982" s="404">
        <f t="shared" si="2510"/>
        <v>0</v>
      </c>
    </row>
    <row r="2983" spans="1:14" ht="15.75" hidden="1" outlineLevel="1">
      <c r="A2983" s="271">
        <f t="shared" ref="A2983:E2983" si="2538">A2590</f>
        <v>0</v>
      </c>
      <c r="B2983" s="272">
        <f t="shared" si="2538"/>
        <v>0</v>
      </c>
      <c r="C2983" s="53">
        <f t="shared" si="2538"/>
        <v>0</v>
      </c>
      <c r="D2983" s="403" t="str">
        <f t="shared" si="2538"/>
        <v>-</v>
      </c>
      <c r="E2983" s="118">
        <f t="shared" si="2538"/>
        <v>0</v>
      </c>
      <c r="F2983" s="404">
        <f t="shared" si="2506"/>
        <v>0.56615120600000002</v>
      </c>
      <c r="G2983" s="404">
        <f t="shared" si="2507"/>
        <v>0.56615120600000002</v>
      </c>
      <c r="H2983" s="404">
        <f t="shared" si="2509"/>
        <v>0</v>
      </c>
      <c r="I2983" s="404">
        <f>'F4.2'!AB231</f>
        <v>0</v>
      </c>
      <c r="J2983" s="404">
        <f>'F4.2'!BA231</f>
        <v>0</v>
      </c>
      <c r="K2983" s="405"/>
      <c r="L2983" s="405"/>
      <c r="M2983" s="404">
        <f t="shared" si="2504"/>
        <v>0</v>
      </c>
      <c r="N2983" s="404">
        <f t="shared" si="2510"/>
        <v>0</v>
      </c>
    </row>
    <row r="2984" spans="1:14" ht="15.75" hidden="1" outlineLevel="1">
      <c r="A2984" s="205">
        <f t="shared" ref="A2984:E2984" si="2539">A2591</f>
        <v>0</v>
      </c>
      <c r="B2984" s="206" t="str">
        <f t="shared" si="2539"/>
        <v>B) GA</v>
      </c>
      <c r="C2984" s="53">
        <f t="shared" si="2539"/>
        <v>0</v>
      </c>
      <c r="D2984" s="403" t="str">
        <f t="shared" si="2539"/>
        <v>-</v>
      </c>
      <c r="E2984" s="118">
        <f t="shared" si="2539"/>
        <v>0</v>
      </c>
      <c r="F2984" s="404">
        <f t="shared" si="2506"/>
        <v>1.5031236510000001</v>
      </c>
      <c r="G2984" s="404">
        <f t="shared" si="2507"/>
        <v>1.563711651</v>
      </c>
      <c r="H2984" s="404">
        <f t="shared" si="2509"/>
        <v>-6.0587999999999864E-2</v>
      </c>
      <c r="I2984" s="404">
        <f>'F4.2'!AB232</f>
        <v>0.28999999999999998</v>
      </c>
      <c r="J2984" s="404">
        <f>'F4.2'!BA232</f>
        <v>0.28999999999999998</v>
      </c>
      <c r="K2984" s="405"/>
      <c r="L2984" s="405"/>
      <c r="M2984" s="404">
        <f t="shared" si="2504"/>
        <v>0.28999999999999998</v>
      </c>
      <c r="N2984" s="404">
        <f t="shared" si="2510"/>
        <v>-6.0587999999999864E-2</v>
      </c>
    </row>
    <row r="2985" spans="1:14" hidden="1" outlineLevel="1">
      <c r="A2985" s="68">
        <f t="shared" ref="A2985:E2985" si="2540">A2592</f>
        <v>0</v>
      </c>
      <c r="B2985" s="123">
        <f t="shared" si="2540"/>
        <v>0</v>
      </c>
      <c r="C2985" s="53">
        <f t="shared" si="2540"/>
        <v>0</v>
      </c>
      <c r="D2985" s="403" t="str">
        <f t="shared" si="2540"/>
        <v>-</v>
      </c>
      <c r="E2985" s="118">
        <f t="shared" si="2540"/>
        <v>0</v>
      </c>
      <c r="F2985" s="404">
        <f t="shared" si="2506"/>
        <v>0.28999999999999998</v>
      </c>
      <c r="G2985" s="404">
        <f t="shared" si="2507"/>
        <v>0</v>
      </c>
      <c r="H2985" s="404">
        <f t="shared" si="2509"/>
        <v>0.28999999999999998</v>
      </c>
      <c r="I2985" s="404">
        <f>'F4.2'!AB233</f>
        <v>0</v>
      </c>
      <c r="J2985" s="404">
        <f>'F4.2'!BA233</f>
        <v>0</v>
      </c>
      <c r="K2985" s="405"/>
      <c r="L2985" s="405"/>
      <c r="M2985" s="404">
        <f t="shared" si="2504"/>
        <v>0</v>
      </c>
      <c r="N2985" s="404">
        <f t="shared" si="2510"/>
        <v>0.28999999999999998</v>
      </c>
    </row>
    <row r="2986" spans="1:14" ht="15.75" hidden="1" outlineLevel="1">
      <c r="A2986" s="205">
        <f t="shared" ref="A2986:E2986" si="2541">A2593</f>
        <v>0</v>
      </c>
      <c r="B2986" s="206" t="str">
        <f t="shared" si="2541"/>
        <v>C) Asset received from Project U#8</v>
      </c>
      <c r="C2986" s="53">
        <f t="shared" si="2541"/>
        <v>0</v>
      </c>
      <c r="D2986" s="403" t="str">
        <f t="shared" si="2541"/>
        <v>-</v>
      </c>
      <c r="E2986" s="118">
        <f t="shared" si="2541"/>
        <v>0</v>
      </c>
      <c r="F2986" s="404">
        <f t="shared" si="2506"/>
        <v>0</v>
      </c>
      <c r="G2986" s="404">
        <f t="shared" si="2507"/>
        <v>0</v>
      </c>
      <c r="H2986" s="404">
        <f t="shared" si="2509"/>
        <v>0</v>
      </c>
      <c r="I2986" s="404">
        <f>'F4.2'!AB234</f>
        <v>0</v>
      </c>
      <c r="J2986" s="404">
        <f>'F4.2'!BA234</f>
        <v>0</v>
      </c>
      <c r="K2986" s="405"/>
      <c r="L2986" s="405"/>
      <c r="M2986" s="404">
        <f t="shared" si="2504"/>
        <v>0</v>
      </c>
      <c r="N2986" s="404">
        <f t="shared" si="2510"/>
        <v>0</v>
      </c>
    </row>
    <row r="2987" spans="1:14" hidden="1" outlineLevel="1">
      <c r="A2987" s="68">
        <f t="shared" ref="A2987:E2987" si="2542">A2594</f>
        <v>1</v>
      </c>
      <c r="B2987" s="123" t="str">
        <f t="shared" si="2542"/>
        <v>Asset Recived From Civil-U#8-Land-10101</v>
      </c>
      <c r="C2987" s="53" t="str">
        <f t="shared" si="2542"/>
        <v>N.A.</v>
      </c>
      <c r="D2987" s="403" t="str">
        <f t="shared" si="2542"/>
        <v>-</v>
      </c>
      <c r="E2987" s="118">
        <f t="shared" si="2542"/>
        <v>0</v>
      </c>
      <c r="F2987" s="404">
        <f t="shared" si="2506"/>
        <v>3.1293089999999998E-3</v>
      </c>
      <c r="G2987" s="404">
        <f t="shared" si="2507"/>
        <v>0</v>
      </c>
      <c r="H2987" s="404">
        <f t="shared" si="2509"/>
        <v>3.1293089999999998E-3</v>
      </c>
      <c r="I2987" s="404">
        <f>'F4.2'!AB235</f>
        <v>0</v>
      </c>
      <c r="J2987" s="404">
        <f>'F4.2'!BA235</f>
        <v>0</v>
      </c>
      <c r="K2987" s="405"/>
      <c r="L2987" s="405"/>
      <c r="M2987" s="404">
        <f t="shared" si="2504"/>
        <v>0</v>
      </c>
      <c r="N2987" s="404">
        <f t="shared" si="2510"/>
        <v>3.1293089999999998E-3</v>
      </c>
    </row>
    <row r="2988" spans="1:14" hidden="1" outlineLevel="1">
      <c r="A2988" s="68">
        <f t="shared" ref="A2988:E2988" si="2543">A2595</f>
        <v>2</v>
      </c>
      <c r="B2988" s="123" t="str">
        <f t="shared" si="2543"/>
        <v>Asset Recived From Civil-U#8-T.G. Building-10201</v>
      </c>
      <c r="C2988" s="53" t="str">
        <f t="shared" si="2543"/>
        <v>N.A.</v>
      </c>
      <c r="D2988" s="403" t="str">
        <f t="shared" si="2543"/>
        <v>-</v>
      </c>
      <c r="E2988" s="118">
        <f t="shared" si="2543"/>
        <v>0</v>
      </c>
      <c r="F2988" s="404">
        <f t="shared" si="2506"/>
        <v>1.0037712000000001E-2</v>
      </c>
      <c r="G2988" s="404">
        <f t="shared" si="2507"/>
        <v>0</v>
      </c>
      <c r="H2988" s="404">
        <f t="shared" si="2509"/>
        <v>1.0037712000000001E-2</v>
      </c>
      <c r="I2988" s="404">
        <f>'F4.2'!AB236</f>
        <v>0</v>
      </c>
      <c r="J2988" s="404">
        <f>'F4.2'!BA236</f>
        <v>0</v>
      </c>
      <c r="K2988" s="405"/>
      <c r="L2988" s="405"/>
      <c r="M2988" s="404">
        <f t="shared" si="2504"/>
        <v>0</v>
      </c>
      <c r="N2988" s="404">
        <f t="shared" si="2510"/>
        <v>1.0037712000000001E-2</v>
      </c>
    </row>
    <row r="2989" spans="1:14" ht="30" hidden="1" outlineLevel="1">
      <c r="A2989" s="68">
        <f t="shared" ref="A2989:E2989" si="2544">A2596</f>
        <v>3</v>
      </c>
      <c r="B2989" s="123" t="str">
        <f t="shared" si="2544"/>
        <v>Asset Recived From Civil-U#8-T.G. Building(BC)bay&amp;control room-10201</v>
      </c>
      <c r="C2989" s="53" t="str">
        <f t="shared" si="2544"/>
        <v>N.A.</v>
      </c>
      <c r="D2989" s="403" t="str">
        <f t="shared" si="2544"/>
        <v>-</v>
      </c>
      <c r="E2989" s="118">
        <f t="shared" si="2544"/>
        <v>0</v>
      </c>
      <c r="F2989" s="404">
        <f t="shared" si="2506"/>
        <v>4.578426E-3</v>
      </c>
      <c r="G2989" s="404">
        <f t="shared" si="2507"/>
        <v>0</v>
      </c>
      <c r="H2989" s="404">
        <f t="shared" si="2509"/>
        <v>4.578426E-3</v>
      </c>
      <c r="I2989" s="404">
        <f>'F4.2'!AB237</f>
        <v>0</v>
      </c>
      <c r="J2989" s="404">
        <f>'F4.2'!BA237</f>
        <v>0</v>
      </c>
      <c r="K2989" s="405"/>
      <c r="L2989" s="405"/>
      <c r="M2989" s="404">
        <f t="shared" si="2504"/>
        <v>0</v>
      </c>
      <c r="N2989" s="404">
        <f t="shared" si="2510"/>
        <v>4.578426E-3</v>
      </c>
    </row>
    <row r="2990" spans="1:14" ht="30" hidden="1" outlineLevel="1">
      <c r="A2990" s="68">
        <f t="shared" ref="A2990:E2990" si="2545">A2597</f>
        <v>4</v>
      </c>
      <c r="B2990" s="123" t="str">
        <f t="shared" si="2545"/>
        <v>Asset Recived From Civil-U#8-StructuralSteelWorks4TGBldgA2EBays-10201</v>
      </c>
      <c r="C2990" s="53" t="str">
        <f t="shared" si="2545"/>
        <v>N.A.</v>
      </c>
      <c r="D2990" s="403" t="str">
        <f t="shared" si="2545"/>
        <v>-</v>
      </c>
      <c r="E2990" s="118">
        <f t="shared" si="2545"/>
        <v>0</v>
      </c>
      <c r="F2990" s="404">
        <f t="shared" si="2506"/>
        <v>1.397639E-3</v>
      </c>
      <c r="G2990" s="404">
        <f t="shared" si="2507"/>
        <v>0</v>
      </c>
      <c r="H2990" s="404">
        <f t="shared" si="2509"/>
        <v>1.397639E-3</v>
      </c>
      <c r="I2990" s="404">
        <f>'F4.2'!AB238</f>
        <v>0</v>
      </c>
      <c r="J2990" s="404">
        <f>'F4.2'!BA238</f>
        <v>0</v>
      </c>
      <c r="K2990" s="405"/>
      <c r="L2990" s="405"/>
      <c r="M2990" s="404">
        <f t="shared" si="2504"/>
        <v>0</v>
      </c>
      <c r="N2990" s="404">
        <f t="shared" si="2510"/>
        <v>1.397639E-3</v>
      </c>
    </row>
    <row r="2991" spans="1:14" hidden="1" outlineLevel="1">
      <c r="A2991" s="68">
        <f t="shared" ref="A2991:E2991" si="2546">A2598</f>
        <v>5</v>
      </c>
      <c r="B2991" s="123" t="str">
        <f t="shared" si="2546"/>
        <v>Asset Recived From Civil-U#8-WTP Building-10201</v>
      </c>
      <c r="C2991" s="53" t="str">
        <f t="shared" si="2546"/>
        <v>N.A.</v>
      </c>
      <c r="D2991" s="403" t="str">
        <f t="shared" si="2546"/>
        <v>-</v>
      </c>
      <c r="E2991" s="118">
        <f t="shared" si="2546"/>
        <v>0</v>
      </c>
      <c r="F2991" s="404">
        <f t="shared" si="2506"/>
        <v>1.14825E-4</v>
      </c>
      <c r="G2991" s="404">
        <f t="shared" si="2507"/>
        <v>0</v>
      </c>
      <c r="H2991" s="404">
        <f t="shared" si="2509"/>
        <v>1.14825E-4</v>
      </c>
      <c r="I2991" s="404">
        <f>'F4.2'!AB239</f>
        <v>0</v>
      </c>
      <c r="J2991" s="404">
        <f>'F4.2'!BA239</f>
        <v>0</v>
      </c>
      <c r="K2991" s="405"/>
      <c r="L2991" s="405"/>
      <c r="M2991" s="404">
        <f t="shared" si="2504"/>
        <v>0</v>
      </c>
      <c r="N2991" s="404">
        <f t="shared" si="2510"/>
        <v>1.14825E-4</v>
      </c>
    </row>
    <row r="2992" spans="1:14" ht="30" hidden="1" outlineLevel="1">
      <c r="A2992" s="68">
        <f t="shared" ref="A2992:E2992" si="2547">A2599</f>
        <v>6</v>
      </c>
      <c r="B2992" s="123" t="str">
        <f t="shared" si="2547"/>
        <v>Asset Recived From Civil-U#8-DG SET ROOM CUM AIR COMP. HOUSE-10201</v>
      </c>
      <c r="C2992" s="53" t="str">
        <f t="shared" si="2547"/>
        <v>N.A.</v>
      </c>
      <c r="D2992" s="403" t="str">
        <f t="shared" si="2547"/>
        <v>-</v>
      </c>
      <c r="E2992" s="118">
        <f t="shared" si="2547"/>
        <v>0</v>
      </c>
      <c r="F2992" s="404">
        <f t="shared" si="2506"/>
        <v>1.05983E-4</v>
      </c>
      <c r="G2992" s="404">
        <f t="shared" si="2507"/>
        <v>0</v>
      </c>
      <c r="H2992" s="404">
        <f t="shared" si="2509"/>
        <v>1.05983E-4</v>
      </c>
      <c r="I2992" s="404">
        <f>'F4.2'!AB240</f>
        <v>0</v>
      </c>
      <c r="J2992" s="404">
        <f>'F4.2'!BA240</f>
        <v>0</v>
      </c>
      <c r="K2992" s="405"/>
      <c r="L2992" s="405"/>
      <c r="M2992" s="404">
        <f t="shared" si="2504"/>
        <v>0</v>
      </c>
      <c r="N2992" s="404">
        <f t="shared" si="2510"/>
        <v>1.05983E-4</v>
      </c>
    </row>
    <row r="2993" spans="1:14" ht="30" hidden="1" outlineLevel="1">
      <c r="A2993" s="68">
        <f t="shared" ref="A2993:E2993" si="2548">A2600</f>
        <v>7</v>
      </c>
      <c r="B2993" s="123" t="str">
        <f t="shared" si="2548"/>
        <v>Asset Recived From Civil-U#8-WTP-Raw/Fire water pump House-10233</v>
      </c>
      <c r="C2993" s="53" t="str">
        <f t="shared" si="2548"/>
        <v>N.A.</v>
      </c>
      <c r="D2993" s="403" t="str">
        <f t="shared" si="2548"/>
        <v>-</v>
      </c>
      <c r="E2993" s="118">
        <f t="shared" si="2548"/>
        <v>0</v>
      </c>
      <c r="F2993" s="404">
        <f t="shared" si="2506"/>
        <v>6.9018599999999997E-4</v>
      </c>
      <c r="G2993" s="404">
        <f t="shared" si="2507"/>
        <v>0</v>
      </c>
      <c r="H2993" s="404">
        <f t="shared" si="2509"/>
        <v>6.9018599999999997E-4</v>
      </c>
      <c r="I2993" s="404">
        <f>'F4.2'!AB241</f>
        <v>0</v>
      </c>
      <c r="J2993" s="404">
        <f>'F4.2'!BA241</f>
        <v>0</v>
      </c>
      <c r="K2993" s="405"/>
      <c r="L2993" s="405"/>
      <c r="M2993" s="404">
        <f t="shared" si="2504"/>
        <v>0</v>
      </c>
      <c r="N2993" s="404">
        <f t="shared" si="2510"/>
        <v>6.9018599999999997E-4</v>
      </c>
    </row>
    <row r="2994" spans="1:14" hidden="1" outlineLevel="1">
      <c r="A2994" s="68">
        <f t="shared" ref="A2994:E2994" si="2549">A2601</f>
        <v>8</v>
      </c>
      <c r="B2994" s="123" t="str">
        <f t="shared" si="2549"/>
        <v>Asset Recived From Civil-U#8-SERVICE BUILDING -10211</v>
      </c>
      <c r="C2994" s="53" t="str">
        <f t="shared" si="2549"/>
        <v>N.A.</v>
      </c>
      <c r="D2994" s="403" t="str">
        <f t="shared" si="2549"/>
        <v>-</v>
      </c>
      <c r="E2994" s="118">
        <f t="shared" si="2549"/>
        <v>0</v>
      </c>
      <c r="F2994" s="404">
        <f t="shared" si="2506"/>
        <v>5.51437E-4</v>
      </c>
      <c r="G2994" s="404">
        <f t="shared" si="2507"/>
        <v>0</v>
      </c>
      <c r="H2994" s="404">
        <f t="shared" si="2509"/>
        <v>5.51437E-4</v>
      </c>
      <c r="I2994" s="404">
        <f>'F4.2'!AB242</f>
        <v>0</v>
      </c>
      <c r="J2994" s="404">
        <f>'F4.2'!BA242</f>
        <v>0</v>
      </c>
      <c r="K2994" s="405"/>
      <c r="L2994" s="405"/>
      <c r="M2994" s="404">
        <f t="shared" si="2504"/>
        <v>0</v>
      </c>
      <c r="N2994" s="404">
        <f t="shared" si="2510"/>
        <v>5.51437E-4</v>
      </c>
    </row>
    <row r="2995" spans="1:14" hidden="1" outlineLevel="1">
      <c r="A2995" s="68">
        <f t="shared" ref="A2995:E2995" si="2550">A2602</f>
        <v>9</v>
      </c>
      <c r="B2995" s="123" t="str">
        <f t="shared" si="2550"/>
        <v>Asset Recived From Civil-U#8-Canteen -10233</v>
      </c>
      <c r="C2995" s="53" t="str">
        <f t="shared" si="2550"/>
        <v>N.A.</v>
      </c>
      <c r="D2995" s="403" t="str">
        <f t="shared" si="2550"/>
        <v>-</v>
      </c>
      <c r="E2995" s="118">
        <f t="shared" si="2550"/>
        <v>0</v>
      </c>
      <c r="F2995" s="404">
        <f t="shared" si="2506"/>
        <v>7.2491400000000001E-4</v>
      </c>
      <c r="G2995" s="404">
        <f t="shared" si="2507"/>
        <v>0</v>
      </c>
      <c r="H2995" s="404">
        <f t="shared" si="2509"/>
        <v>7.2491400000000001E-4</v>
      </c>
      <c r="I2995" s="404">
        <f>'F4.2'!AB243</f>
        <v>0</v>
      </c>
      <c r="J2995" s="404">
        <f>'F4.2'!BA243</f>
        <v>0</v>
      </c>
      <c r="K2995" s="405"/>
      <c r="L2995" s="405"/>
      <c r="M2995" s="404">
        <f t="shared" si="2504"/>
        <v>0</v>
      </c>
      <c r="N2995" s="404">
        <f t="shared" si="2510"/>
        <v>7.2491400000000001E-4</v>
      </c>
    </row>
    <row r="2996" spans="1:14" hidden="1" outlineLevel="1">
      <c r="A2996" s="68">
        <f t="shared" ref="A2996:E2996" si="2551">A2603</f>
        <v>10</v>
      </c>
      <c r="B2996" s="123" t="str">
        <f t="shared" si="2551"/>
        <v>Asset Recived From Civil-U#8-PARKING SHED -10233</v>
      </c>
      <c r="C2996" s="53" t="str">
        <f t="shared" si="2551"/>
        <v>N.A.</v>
      </c>
      <c r="D2996" s="403" t="str">
        <f t="shared" si="2551"/>
        <v>-</v>
      </c>
      <c r="E2996" s="118">
        <f t="shared" si="2551"/>
        <v>0</v>
      </c>
      <c r="F2996" s="404">
        <f t="shared" si="2506"/>
        <v>6.1109999999999996E-6</v>
      </c>
      <c r="G2996" s="404">
        <f t="shared" si="2507"/>
        <v>0</v>
      </c>
      <c r="H2996" s="404">
        <f t="shared" si="2509"/>
        <v>6.1109999999999996E-6</v>
      </c>
      <c r="I2996" s="404">
        <f>'F4.2'!AB244</f>
        <v>0</v>
      </c>
      <c r="J2996" s="404">
        <f>'F4.2'!BA244</f>
        <v>0</v>
      </c>
      <c r="K2996" s="405"/>
      <c r="L2996" s="405"/>
      <c r="M2996" s="404">
        <f t="shared" si="2504"/>
        <v>0</v>
      </c>
      <c r="N2996" s="404">
        <f t="shared" si="2510"/>
        <v>6.1109999999999996E-6</v>
      </c>
    </row>
    <row r="2997" spans="1:14" hidden="1" outlineLevel="1">
      <c r="A2997" s="68">
        <f t="shared" ref="A2997:E2997" si="2552">A2604</f>
        <v>11</v>
      </c>
      <c r="B2997" s="123" t="str">
        <f t="shared" si="2552"/>
        <v>Asset Recived From Civil-U#8-Time Security Building -10233</v>
      </c>
      <c r="C2997" s="53" t="str">
        <f t="shared" si="2552"/>
        <v>N.A.</v>
      </c>
      <c r="D2997" s="403" t="str">
        <f t="shared" si="2552"/>
        <v>-</v>
      </c>
      <c r="E2997" s="118">
        <f t="shared" si="2552"/>
        <v>0</v>
      </c>
      <c r="F2997" s="404">
        <f t="shared" si="2506"/>
        <v>3.595E-5</v>
      </c>
      <c r="G2997" s="404">
        <f t="shared" si="2507"/>
        <v>0</v>
      </c>
      <c r="H2997" s="404">
        <f t="shared" si="2509"/>
        <v>3.595E-5</v>
      </c>
      <c r="I2997" s="404">
        <f>'F4.2'!AB245</f>
        <v>0</v>
      </c>
      <c r="J2997" s="404">
        <f>'F4.2'!BA245</f>
        <v>0</v>
      </c>
      <c r="K2997" s="405"/>
      <c r="L2997" s="405"/>
      <c r="M2997" s="404">
        <f t="shared" si="2504"/>
        <v>0</v>
      </c>
      <c r="N2997" s="404">
        <f t="shared" si="2510"/>
        <v>3.595E-5</v>
      </c>
    </row>
    <row r="2998" spans="1:14" ht="30" hidden="1" outlineLevel="1">
      <c r="A2998" s="68">
        <f t="shared" ref="A2998:E2998" si="2553">A2605</f>
        <v>12</v>
      </c>
      <c r="B2998" s="123" t="str">
        <f t="shared" si="2553"/>
        <v>Asset Recived From Civil-U#8-Misc.Building/structure/Watchtower-10233</v>
      </c>
      <c r="C2998" s="53" t="str">
        <f t="shared" si="2553"/>
        <v>N.A.</v>
      </c>
      <c r="D2998" s="403" t="str">
        <f t="shared" si="2553"/>
        <v>-</v>
      </c>
      <c r="E2998" s="118">
        <f t="shared" si="2553"/>
        <v>0</v>
      </c>
      <c r="F2998" s="404">
        <f t="shared" si="2506"/>
        <v>1.7243E-4</v>
      </c>
      <c r="G2998" s="404">
        <f t="shared" si="2507"/>
        <v>0</v>
      </c>
      <c r="H2998" s="404">
        <f t="shared" si="2509"/>
        <v>1.7243E-4</v>
      </c>
      <c r="I2998" s="404">
        <f>'F4.2'!AB246</f>
        <v>0</v>
      </c>
      <c r="J2998" s="404">
        <f>'F4.2'!BA246</f>
        <v>0</v>
      </c>
      <c r="K2998" s="405"/>
      <c r="L2998" s="405"/>
      <c r="M2998" s="404">
        <f t="shared" si="2504"/>
        <v>0</v>
      </c>
      <c r="N2998" s="404">
        <f t="shared" si="2510"/>
        <v>1.7243E-4</v>
      </c>
    </row>
    <row r="2999" spans="1:14" ht="30" hidden="1" outlineLevel="1">
      <c r="A2999" s="68">
        <f t="shared" ref="A2999:E2999" si="2554">A2606</f>
        <v>13</v>
      </c>
      <c r="B2999" s="123" t="str">
        <f t="shared" si="2554"/>
        <v>Asset Recived From Civil-U#8-Boundry compound wall Mall-10233</v>
      </c>
      <c r="C2999" s="53" t="str">
        <f t="shared" si="2554"/>
        <v>N.A.</v>
      </c>
      <c r="D2999" s="403" t="str">
        <f t="shared" si="2554"/>
        <v>-</v>
      </c>
      <c r="E2999" s="118">
        <f t="shared" si="2554"/>
        <v>0</v>
      </c>
      <c r="F2999" s="404">
        <f t="shared" si="2506"/>
        <v>0.15765880700000001</v>
      </c>
      <c r="G2999" s="404">
        <f t="shared" si="2507"/>
        <v>0</v>
      </c>
      <c r="H2999" s="404">
        <f t="shared" si="2509"/>
        <v>0.15765880700000001</v>
      </c>
      <c r="I2999" s="404">
        <f>'F4.2'!AB247</f>
        <v>0</v>
      </c>
      <c r="J2999" s="404">
        <f>'F4.2'!BA247</f>
        <v>0</v>
      </c>
      <c r="K2999" s="405"/>
      <c r="L2999" s="405"/>
      <c r="M2999" s="404">
        <f t="shared" si="2504"/>
        <v>0</v>
      </c>
      <c r="N2999" s="404">
        <f t="shared" si="2510"/>
        <v>0.15765880700000001</v>
      </c>
    </row>
    <row r="3000" spans="1:14" hidden="1" outlineLevel="1">
      <c r="A3000" s="68">
        <f t="shared" ref="A3000:E3000" si="2555">A2607</f>
        <v>14</v>
      </c>
      <c r="B3000" s="123" t="str">
        <f t="shared" si="2555"/>
        <v>Asset Recived From Civil-U#8-Workshop civil work-10233</v>
      </c>
      <c r="C3000" s="53" t="str">
        <f t="shared" si="2555"/>
        <v>N.A.</v>
      </c>
      <c r="D3000" s="403" t="str">
        <f t="shared" si="2555"/>
        <v>-</v>
      </c>
      <c r="E3000" s="118">
        <f t="shared" si="2555"/>
        <v>0</v>
      </c>
      <c r="F3000" s="404">
        <f t="shared" si="2506"/>
        <v>4.1879999999999999E-5</v>
      </c>
      <c r="G3000" s="404">
        <f t="shared" si="2507"/>
        <v>0</v>
      </c>
      <c r="H3000" s="404">
        <f t="shared" si="2509"/>
        <v>4.1879999999999999E-5</v>
      </c>
      <c r="I3000" s="404">
        <f>'F4.2'!AB248</f>
        <v>0</v>
      </c>
      <c r="J3000" s="404">
        <f>'F4.2'!BA248</f>
        <v>0</v>
      </c>
      <c r="K3000" s="405"/>
      <c r="L3000" s="405"/>
      <c r="M3000" s="404">
        <f t="shared" si="2504"/>
        <v>0</v>
      </c>
      <c r="N3000" s="404">
        <f t="shared" si="2510"/>
        <v>4.1879999999999999E-5</v>
      </c>
    </row>
    <row r="3001" spans="1:14" ht="30" hidden="1" outlineLevel="1">
      <c r="A3001" s="68">
        <f t="shared" ref="A3001:E3001" si="2556">A2608</f>
        <v>15</v>
      </c>
      <c r="B3001" s="123" t="str">
        <f t="shared" si="2556"/>
        <v>Asset Recived From Civil-U#8-Interior Work for CEC-I Office-10233</v>
      </c>
      <c r="C3001" s="53" t="str">
        <f t="shared" si="2556"/>
        <v>N.A.</v>
      </c>
      <c r="D3001" s="403" t="str">
        <f t="shared" si="2556"/>
        <v>-</v>
      </c>
      <c r="E3001" s="118">
        <f t="shared" si="2556"/>
        <v>0</v>
      </c>
      <c r="F3001" s="404">
        <f t="shared" si="2506"/>
        <v>5.6437999999999997E-5</v>
      </c>
      <c r="G3001" s="404">
        <f t="shared" si="2507"/>
        <v>0</v>
      </c>
      <c r="H3001" s="404">
        <f t="shared" si="2509"/>
        <v>5.6437999999999997E-5</v>
      </c>
      <c r="I3001" s="404">
        <f>'F4.2'!AB249</f>
        <v>0</v>
      </c>
      <c r="J3001" s="404">
        <f>'F4.2'!BA249</f>
        <v>0</v>
      </c>
      <c r="K3001" s="405"/>
      <c r="L3001" s="405"/>
      <c r="M3001" s="404">
        <f t="shared" si="2504"/>
        <v>0</v>
      </c>
      <c r="N3001" s="404">
        <f t="shared" si="2510"/>
        <v>5.6437999999999997E-5</v>
      </c>
    </row>
    <row r="3002" spans="1:14" hidden="1" outlineLevel="1">
      <c r="A3002" s="68">
        <f t="shared" ref="A3002:E3002" si="2557">A2609</f>
        <v>16</v>
      </c>
      <c r="B3002" s="123" t="str">
        <f t="shared" si="2557"/>
        <v>Asset Recived From Civil-U#8-WTP-Raw water reservoir -10305</v>
      </c>
      <c r="C3002" s="53" t="str">
        <f t="shared" si="2557"/>
        <v>N.A.</v>
      </c>
      <c r="D3002" s="403" t="str">
        <f t="shared" si="2557"/>
        <v>-</v>
      </c>
      <c r="E3002" s="118">
        <f t="shared" si="2557"/>
        <v>0</v>
      </c>
      <c r="F3002" s="404">
        <f t="shared" si="2506"/>
        <v>1.224798E-3</v>
      </c>
      <c r="G3002" s="404">
        <f t="shared" si="2507"/>
        <v>0</v>
      </c>
      <c r="H3002" s="404">
        <f t="shared" si="2509"/>
        <v>1.224798E-3</v>
      </c>
      <c r="I3002" s="404">
        <f>'F4.2'!AB250</f>
        <v>0</v>
      </c>
      <c r="J3002" s="404">
        <f>'F4.2'!BA250</f>
        <v>0</v>
      </c>
      <c r="K3002" s="405"/>
      <c r="L3002" s="405"/>
      <c r="M3002" s="404">
        <f t="shared" si="2504"/>
        <v>0</v>
      </c>
      <c r="N3002" s="404">
        <f t="shared" si="2510"/>
        <v>1.224798E-3</v>
      </c>
    </row>
    <row r="3003" spans="1:14" hidden="1" outlineLevel="1">
      <c r="A3003" s="68">
        <f t="shared" ref="A3003:E3003" si="2558">A2610</f>
        <v>17</v>
      </c>
      <c r="B3003" s="123" t="str">
        <f t="shared" si="2558"/>
        <v>Asset Recived From Civil-U#8-WTP-Clarifier -10305</v>
      </c>
      <c r="C3003" s="53" t="str">
        <f t="shared" si="2558"/>
        <v>N.A.</v>
      </c>
      <c r="D3003" s="403" t="str">
        <f t="shared" si="2558"/>
        <v>-</v>
      </c>
      <c r="E3003" s="118">
        <f t="shared" si="2558"/>
        <v>0</v>
      </c>
      <c r="F3003" s="404">
        <f t="shared" si="2506"/>
        <v>1.1651750000000001E-3</v>
      </c>
      <c r="G3003" s="404">
        <f t="shared" si="2507"/>
        <v>0</v>
      </c>
      <c r="H3003" s="404">
        <f t="shared" si="2509"/>
        <v>1.1651750000000001E-3</v>
      </c>
      <c r="I3003" s="404">
        <f>'F4.2'!AB251</f>
        <v>0</v>
      </c>
      <c r="J3003" s="404">
        <f>'F4.2'!BA251</f>
        <v>0</v>
      </c>
      <c r="K3003" s="405"/>
      <c r="L3003" s="405"/>
      <c r="M3003" s="404">
        <f t="shared" si="2504"/>
        <v>0</v>
      </c>
      <c r="N3003" s="404">
        <f t="shared" si="2510"/>
        <v>1.1651750000000001E-3</v>
      </c>
    </row>
    <row r="3004" spans="1:14" ht="30" hidden="1" outlineLevel="1">
      <c r="A3004" s="68">
        <f t="shared" ref="A3004:E3004" si="2559">A2611</f>
        <v>18</v>
      </c>
      <c r="B3004" s="123" t="str">
        <f t="shared" si="2559"/>
        <v>Asset Recived From Civil-U#8-WTP-Clarifier Water Storage Tank-10305</v>
      </c>
      <c r="C3004" s="53" t="str">
        <f t="shared" si="2559"/>
        <v>N.A.</v>
      </c>
      <c r="D3004" s="403" t="str">
        <f t="shared" si="2559"/>
        <v>-</v>
      </c>
      <c r="E3004" s="118">
        <f t="shared" si="2559"/>
        <v>0</v>
      </c>
      <c r="F3004" s="404">
        <f t="shared" si="2506"/>
        <v>1.9514200000000001E-4</v>
      </c>
      <c r="G3004" s="404">
        <f t="shared" si="2507"/>
        <v>0</v>
      </c>
      <c r="H3004" s="404">
        <f t="shared" si="2509"/>
        <v>1.9514200000000001E-4</v>
      </c>
      <c r="I3004" s="404">
        <f>'F4.2'!AB252</f>
        <v>0</v>
      </c>
      <c r="J3004" s="404">
        <f>'F4.2'!BA252</f>
        <v>0</v>
      </c>
      <c r="K3004" s="405"/>
      <c r="L3004" s="405"/>
      <c r="M3004" s="404">
        <f t="shared" si="2504"/>
        <v>0</v>
      </c>
      <c r="N3004" s="404">
        <f t="shared" si="2510"/>
        <v>1.9514200000000001E-4</v>
      </c>
    </row>
    <row r="3005" spans="1:14" hidden="1" outlineLevel="1">
      <c r="A3005" s="68">
        <f t="shared" ref="A3005:E3005" si="2560">A2612</f>
        <v>19</v>
      </c>
      <c r="B3005" s="123" t="str">
        <f t="shared" si="2560"/>
        <v>Asset Recived From Civil-U#8-C.W. pump house &amp; forebay-10310</v>
      </c>
      <c r="C3005" s="53" t="str">
        <f t="shared" si="2560"/>
        <v>N.A.</v>
      </c>
      <c r="D3005" s="403" t="str">
        <f t="shared" si="2560"/>
        <v>-</v>
      </c>
      <c r="E3005" s="118">
        <f t="shared" si="2560"/>
        <v>0</v>
      </c>
      <c r="F3005" s="404">
        <f t="shared" si="2506"/>
        <v>5.2946099999999995E-4</v>
      </c>
      <c r="G3005" s="404">
        <f t="shared" si="2507"/>
        <v>0</v>
      </c>
      <c r="H3005" s="404">
        <f t="shared" si="2509"/>
        <v>5.2946099999999995E-4</v>
      </c>
      <c r="I3005" s="404">
        <f>'F4.2'!AB253</f>
        <v>0</v>
      </c>
      <c r="J3005" s="404">
        <f>'F4.2'!BA253</f>
        <v>0</v>
      </c>
      <c r="K3005" s="405"/>
      <c r="L3005" s="405"/>
      <c r="M3005" s="404">
        <f t="shared" si="2504"/>
        <v>0</v>
      </c>
      <c r="N3005" s="404">
        <f t="shared" si="2510"/>
        <v>5.2946099999999995E-4</v>
      </c>
    </row>
    <row r="3006" spans="1:14" ht="30" hidden="1" outlineLevel="1">
      <c r="A3006" s="68">
        <f t="shared" ref="A3006:E3006" si="2561">A2613</f>
        <v>20</v>
      </c>
      <c r="B3006" s="123" t="str">
        <f t="shared" si="2561"/>
        <v>Asset Recived From Civil-U#8-Construction of STP for Colony-10322</v>
      </c>
      <c r="C3006" s="53" t="str">
        <f t="shared" si="2561"/>
        <v>N.A.</v>
      </c>
      <c r="D3006" s="403" t="str">
        <f t="shared" si="2561"/>
        <v>-</v>
      </c>
      <c r="E3006" s="118">
        <f t="shared" si="2561"/>
        <v>0</v>
      </c>
      <c r="F3006" s="404">
        <f t="shared" si="2506"/>
        <v>1.79662E-4</v>
      </c>
      <c r="G3006" s="404">
        <f t="shared" si="2507"/>
        <v>0</v>
      </c>
      <c r="H3006" s="404">
        <f t="shared" si="2509"/>
        <v>1.79662E-4</v>
      </c>
      <c r="I3006" s="404">
        <f>'F4.2'!AB254</f>
        <v>0</v>
      </c>
      <c r="J3006" s="404">
        <f>'F4.2'!BA254</f>
        <v>0</v>
      </c>
      <c r="K3006" s="405"/>
      <c r="L3006" s="405"/>
      <c r="M3006" s="404">
        <f t="shared" si="2504"/>
        <v>0</v>
      </c>
      <c r="N3006" s="404">
        <f t="shared" si="2510"/>
        <v>1.79662E-4</v>
      </c>
    </row>
    <row r="3007" spans="1:14" hidden="1" outlineLevel="1">
      <c r="A3007" s="68">
        <f t="shared" ref="A3007:E3007" si="2562">A2614</f>
        <v>21</v>
      </c>
      <c r="B3007" s="123" t="str">
        <f t="shared" si="2562"/>
        <v>Asset Recived From Civil-U#8-Cooling Towers-10311</v>
      </c>
      <c r="C3007" s="53" t="str">
        <f t="shared" si="2562"/>
        <v>N.A.</v>
      </c>
      <c r="D3007" s="403" t="str">
        <f t="shared" si="2562"/>
        <v>-</v>
      </c>
      <c r="E3007" s="118">
        <f t="shared" si="2562"/>
        <v>0</v>
      </c>
      <c r="F3007" s="404">
        <f t="shared" si="2506"/>
        <v>0.37627639299999999</v>
      </c>
      <c r="G3007" s="404">
        <f t="shared" si="2507"/>
        <v>0</v>
      </c>
      <c r="H3007" s="404">
        <f t="shared" si="2509"/>
        <v>0.37627639299999999</v>
      </c>
      <c r="I3007" s="404">
        <f>'F4.2'!AB255</f>
        <v>0</v>
      </c>
      <c r="J3007" s="404">
        <f>'F4.2'!BA255</f>
        <v>0</v>
      </c>
      <c r="K3007" s="405"/>
      <c r="L3007" s="405"/>
      <c r="M3007" s="404">
        <f t="shared" si="2504"/>
        <v>0</v>
      </c>
      <c r="N3007" s="404">
        <f t="shared" si="2510"/>
        <v>0.37627639299999999</v>
      </c>
    </row>
    <row r="3008" spans="1:14" hidden="1" outlineLevel="1">
      <c r="A3008" s="68">
        <f t="shared" ref="A3008:E3008" si="2563">A2615</f>
        <v>22</v>
      </c>
      <c r="B3008" s="123" t="str">
        <f t="shared" si="2563"/>
        <v>Asset Recived From Civil-U#8-Railway sidings-10412</v>
      </c>
      <c r="C3008" s="53" t="str">
        <f t="shared" si="2563"/>
        <v>N.A.</v>
      </c>
      <c r="D3008" s="403" t="str">
        <f t="shared" si="2563"/>
        <v>-</v>
      </c>
      <c r="E3008" s="118">
        <f t="shared" si="2563"/>
        <v>0</v>
      </c>
      <c r="F3008" s="404">
        <f t="shared" si="2506"/>
        <v>0.13615478800000003</v>
      </c>
      <c r="G3008" s="404">
        <f t="shared" si="2507"/>
        <v>0</v>
      </c>
      <c r="H3008" s="404">
        <f t="shared" si="2509"/>
        <v>0.13615478800000003</v>
      </c>
      <c r="I3008" s="404">
        <f>'F4.2'!AB256</f>
        <v>0</v>
      </c>
      <c r="J3008" s="404">
        <f>'F4.2'!BA256</f>
        <v>0</v>
      </c>
      <c r="K3008" s="405"/>
      <c r="L3008" s="405"/>
      <c r="M3008" s="404">
        <f t="shared" si="2504"/>
        <v>0</v>
      </c>
      <c r="N3008" s="404">
        <f t="shared" si="2510"/>
        <v>0.13615478800000003</v>
      </c>
    </row>
    <row r="3009" spans="1:14" hidden="1" outlineLevel="1">
      <c r="A3009" s="68">
        <f t="shared" ref="A3009:E3009" si="2564">A2616</f>
        <v>23</v>
      </c>
      <c r="B3009" s="123" t="str">
        <f t="shared" si="2564"/>
        <v>Asset Recived From Civil-U#8-In plant Roads -10401</v>
      </c>
      <c r="C3009" s="53" t="str">
        <f t="shared" si="2564"/>
        <v>N.A.</v>
      </c>
      <c r="D3009" s="403" t="str">
        <f t="shared" si="2564"/>
        <v>-</v>
      </c>
      <c r="E3009" s="118">
        <f t="shared" si="2564"/>
        <v>0</v>
      </c>
      <c r="F3009" s="404">
        <f t="shared" si="2506"/>
        <v>9.1029900000000005E-4</v>
      </c>
      <c r="G3009" s="404">
        <f t="shared" si="2507"/>
        <v>0</v>
      </c>
      <c r="H3009" s="404">
        <f t="shared" si="2509"/>
        <v>9.1029900000000005E-4</v>
      </c>
      <c r="I3009" s="404">
        <f>'F4.2'!AB257</f>
        <v>0</v>
      </c>
      <c r="J3009" s="404">
        <f>'F4.2'!BA257</f>
        <v>0</v>
      </c>
      <c r="K3009" s="405"/>
      <c r="L3009" s="405"/>
      <c r="M3009" s="404">
        <f t="shared" si="2504"/>
        <v>0</v>
      </c>
      <c r="N3009" s="404">
        <f t="shared" si="2510"/>
        <v>9.1029900000000005E-4</v>
      </c>
    </row>
    <row r="3010" spans="1:14" hidden="1" outlineLevel="1">
      <c r="A3010" s="68">
        <f t="shared" ref="A3010:E3010" si="2565">A2617</f>
        <v>24</v>
      </c>
      <c r="B3010" s="123" t="str">
        <f t="shared" si="2565"/>
        <v>Asset Recived From Civil-U#8-Pipe Rack -10419</v>
      </c>
      <c r="C3010" s="53" t="str">
        <f t="shared" si="2565"/>
        <v>N.A.</v>
      </c>
      <c r="D3010" s="403" t="str">
        <f t="shared" si="2565"/>
        <v>-</v>
      </c>
      <c r="E3010" s="118">
        <f t="shared" si="2565"/>
        <v>0</v>
      </c>
      <c r="F3010" s="404">
        <f t="shared" si="2506"/>
        <v>4.1823400000000002E-4</v>
      </c>
      <c r="G3010" s="404">
        <f t="shared" si="2507"/>
        <v>0</v>
      </c>
      <c r="H3010" s="404">
        <f t="shared" si="2509"/>
        <v>4.1823400000000002E-4</v>
      </c>
      <c r="I3010" s="404">
        <f>'F4.2'!AB258</f>
        <v>0</v>
      </c>
      <c r="J3010" s="404">
        <f>'F4.2'!BA258</f>
        <v>0</v>
      </c>
      <c r="K3010" s="405"/>
      <c r="L3010" s="405"/>
      <c r="M3010" s="404">
        <f t="shared" si="2504"/>
        <v>0</v>
      </c>
      <c r="N3010" s="404">
        <f t="shared" si="2510"/>
        <v>4.1823400000000002E-4</v>
      </c>
    </row>
    <row r="3011" spans="1:14" hidden="1" outlineLevel="1">
      <c r="A3011" s="68">
        <f t="shared" ref="A3011:E3011" si="2566">A2618</f>
        <v>25</v>
      </c>
      <c r="B3011" s="123" t="str">
        <f t="shared" si="2566"/>
        <v>Asset Recived From Civil-U#8-Transformar yard area -10541</v>
      </c>
      <c r="C3011" s="53" t="str">
        <f t="shared" si="2566"/>
        <v>N.A.</v>
      </c>
      <c r="D3011" s="403" t="str">
        <f t="shared" si="2566"/>
        <v>-</v>
      </c>
      <c r="E3011" s="118">
        <f t="shared" si="2566"/>
        <v>0</v>
      </c>
      <c r="F3011" s="404">
        <f t="shared" si="2506"/>
        <v>5.31695E-4</v>
      </c>
      <c r="G3011" s="404">
        <f t="shared" si="2507"/>
        <v>0</v>
      </c>
      <c r="H3011" s="404">
        <f t="shared" si="2509"/>
        <v>5.31695E-4</v>
      </c>
      <c r="I3011" s="404">
        <f>'F4.2'!AB259</f>
        <v>0</v>
      </c>
      <c r="J3011" s="404">
        <f>'F4.2'!BA259</f>
        <v>0</v>
      </c>
      <c r="K3011" s="405"/>
      <c r="L3011" s="405"/>
      <c r="M3011" s="404">
        <f t="shared" si="2504"/>
        <v>0</v>
      </c>
      <c r="N3011" s="404">
        <f t="shared" si="2510"/>
        <v>5.31695E-4</v>
      </c>
    </row>
    <row r="3012" spans="1:14" ht="30" hidden="1" outlineLevel="1">
      <c r="A3012" s="68">
        <f t="shared" ref="A3012:E3012" si="2567">A2619</f>
        <v>26</v>
      </c>
      <c r="B3012" s="123" t="str">
        <f t="shared" si="2567"/>
        <v>Asset Recived From Civil-U#8-BA-Boiler and Auxilary foundation-10501</v>
      </c>
      <c r="C3012" s="53" t="str">
        <f t="shared" si="2567"/>
        <v>N.A.</v>
      </c>
      <c r="D3012" s="403" t="str">
        <f t="shared" si="2567"/>
        <v>-</v>
      </c>
      <c r="E3012" s="118">
        <f t="shared" si="2567"/>
        <v>0</v>
      </c>
      <c r="F3012" s="404">
        <f t="shared" si="2506"/>
        <v>6.1116199999999999E-3</v>
      </c>
      <c r="G3012" s="404">
        <f t="shared" si="2507"/>
        <v>0</v>
      </c>
      <c r="H3012" s="404">
        <f t="shared" si="2509"/>
        <v>6.1116199999999999E-3</v>
      </c>
      <c r="I3012" s="404">
        <f>'F4.2'!AB260</f>
        <v>0</v>
      </c>
      <c r="J3012" s="404">
        <f>'F4.2'!BA260</f>
        <v>0</v>
      </c>
      <c r="K3012" s="405"/>
      <c r="L3012" s="405"/>
      <c r="M3012" s="404">
        <f t="shared" si="2504"/>
        <v>0</v>
      </c>
      <c r="N3012" s="404">
        <f t="shared" si="2510"/>
        <v>6.1116199999999999E-3</v>
      </c>
    </row>
    <row r="3013" spans="1:14" hidden="1" outlineLevel="1">
      <c r="A3013" s="68">
        <f t="shared" ref="A3013:E3013" si="2568">A2620</f>
        <v>27</v>
      </c>
      <c r="B3013" s="123" t="str">
        <f t="shared" si="2568"/>
        <v>Asset Recived From Civil-U#8-BA-FD FAN FOUNDATIONS -10501</v>
      </c>
      <c r="C3013" s="53" t="str">
        <f t="shared" si="2568"/>
        <v>N.A.</v>
      </c>
      <c r="D3013" s="403" t="str">
        <f t="shared" si="2568"/>
        <v>-</v>
      </c>
      <c r="E3013" s="118">
        <f t="shared" si="2568"/>
        <v>0</v>
      </c>
      <c r="F3013" s="404">
        <f t="shared" si="2506"/>
        <v>1.11659E-4</v>
      </c>
      <c r="G3013" s="404">
        <f t="shared" si="2507"/>
        <v>0</v>
      </c>
      <c r="H3013" s="404">
        <f t="shared" si="2509"/>
        <v>1.11659E-4</v>
      </c>
      <c r="I3013" s="404">
        <f>'F4.2'!AB261</f>
        <v>0</v>
      </c>
      <c r="J3013" s="404">
        <f>'F4.2'!BA261</f>
        <v>0</v>
      </c>
      <c r="K3013" s="405"/>
      <c r="L3013" s="405"/>
      <c r="M3013" s="404">
        <f t="shared" si="2504"/>
        <v>0</v>
      </c>
      <c r="N3013" s="404">
        <f t="shared" si="2510"/>
        <v>1.11659E-4</v>
      </c>
    </row>
    <row r="3014" spans="1:14" hidden="1" outlineLevel="1">
      <c r="A3014" s="68">
        <f t="shared" ref="A3014:E3014" si="2569">A2621</f>
        <v>28</v>
      </c>
      <c r="B3014" s="123" t="str">
        <f t="shared" si="2569"/>
        <v>Asset Recived From Civil-U#8-BA-PA FAN FOUNDATION -10501</v>
      </c>
      <c r="C3014" s="53" t="str">
        <f t="shared" si="2569"/>
        <v>N.A.</v>
      </c>
      <c r="D3014" s="403" t="str">
        <f t="shared" si="2569"/>
        <v>-</v>
      </c>
      <c r="E3014" s="118">
        <f t="shared" si="2569"/>
        <v>0</v>
      </c>
      <c r="F3014" s="404">
        <f t="shared" si="2506"/>
        <v>1.11659E-4</v>
      </c>
      <c r="G3014" s="404">
        <f t="shared" si="2507"/>
        <v>0</v>
      </c>
      <c r="H3014" s="404">
        <f t="shared" si="2509"/>
        <v>1.11659E-4</v>
      </c>
      <c r="I3014" s="404">
        <f>'F4.2'!AB262</f>
        <v>0</v>
      </c>
      <c r="J3014" s="404">
        <f>'F4.2'!BA262</f>
        <v>0</v>
      </c>
      <c r="K3014" s="405"/>
      <c r="L3014" s="405"/>
      <c r="M3014" s="404">
        <f t="shared" si="2504"/>
        <v>0</v>
      </c>
      <c r="N3014" s="404">
        <f t="shared" si="2510"/>
        <v>1.11659E-4</v>
      </c>
    </row>
    <row r="3015" spans="1:14" hidden="1" outlineLevel="1">
      <c r="A3015" s="68">
        <f t="shared" ref="A3015:E3015" si="2570">A2622</f>
        <v>29</v>
      </c>
      <c r="B3015" s="123" t="str">
        <f t="shared" si="2570"/>
        <v>Asset Recived From Civil-U#8-BA-I.D. Fan foundation -10501</v>
      </c>
      <c r="C3015" s="53" t="str">
        <f t="shared" si="2570"/>
        <v>N.A.</v>
      </c>
      <c r="D3015" s="403" t="str">
        <f t="shared" si="2570"/>
        <v>-</v>
      </c>
      <c r="E3015" s="118">
        <f t="shared" si="2570"/>
        <v>0</v>
      </c>
      <c r="F3015" s="404">
        <f t="shared" si="2506"/>
        <v>2.23317E-4</v>
      </c>
      <c r="G3015" s="404">
        <f t="shared" si="2507"/>
        <v>0</v>
      </c>
      <c r="H3015" s="404">
        <f t="shared" si="2509"/>
        <v>2.23317E-4</v>
      </c>
      <c r="I3015" s="404">
        <f>'F4.2'!AB263</f>
        <v>0</v>
      </c>
      <c r="J3015" s="404">
        <f>'F4.2'!BA263</f>
        <v>0</v>
      </c>
      <c r="K3015" s="405"/>
      <c r="L3015" s="405"/>
      <c r="M3015" s="404">
        <f t="shared" si="2504"/>
        <v>0</v>
      </c>
      <c r="N3015" s="404">
        <f t="shared" si="2510"/>
        <v>2.23317E-4</v>
      </c>
    </row>
    <row r="3016" spans="1:14" hidden="1" outlineLevel="1">
      <c r="A3016" s="68">
        <f t="shared" ref="A3016:E3016" si="2571">A2623</f>
        <v>30</v>
      </c>
      <c r="B3016" s="123" t="str">
        <f t="shared" si="2571"/>
        <v>Asset Recived From Civil-U#8-BA-MILL FOUNDATION-10501</v>
      </c>
      <c r="C3016" s="53" t="str">
        <f t="shared" si="2571"/>
        <v>N.A.</v>
      </c>
      <c r="D3016" s="403" t="str">
        <f t="shared" si="2571"/>
        <v>-</v>
      </c>
      <c r="E3016" s="118">
        <f t="shared" si="2571"/>
        <v>0</v>
      </c>
      <c r="F3016" s="404">
        <f t="shared" si="2506"/>
        <v>1.98259E-4</v>
      </c>
      <c r="G3016" s="404">
        <f t="shared" si="2507"/>
        <v>0</v>
      </c>
      <c r="H3016" s="404">
        <f t="shared" si="2509"/>
        <v>1.98259E-4</v>
      </c>
      <c r="I3016" s="404">
        <f>'F4.2'!AB264</f>
        <v>0</v>
      </c>
      <c r="J3016" s="404">
        <f>'F4.2'!BA264</f>
        <v>0</v>
      </c>
      <c r="K3016" s="405"/>
      <c r="L3016" s="405"/>
      <c r="M3016" s="404">
        <f t="shared" si="2504"/>
        <v>0</v>
      </c>
      <c r="N3016" s="404">
        <f t="shared" si="2510"/>
        <v>1.98259E-4</v>
      </c>
    </row>
    <row r="3017" spans="1:14" ht="30" hidden="1" outlineLevel="1">
      <c r="A3017" s="68">
        <f t="shared" ref="A3017:E3017" si="2572">A2624</f>
        <v>31</v>
      </c>
      <c r="B3017" s="123" t="str">
        <f t="shared" si="2572"/>
        <v>Asset Recived From Civil-U#8-BA-BUNKER FOUNDATION &amp; STRUCTURE-10515</v>
      </c>
      <c r="C3017" s="53" t="str">
        <f t="shared" si="2572"/>
        <v>N.A.</v>
      </c>
      <c r="D3017" s="403" t="str">
        <f t="shared" si="2572"/>
        <v>-</v>
      </c>
      <c r="E3017" s="118">
        <f t="shared" si="2572"/>
        <v>0</v>
      </c>
      <c r="F3017" s="404">
        <f t="shared" si="2506"/>
        <v>1.392536E-3</v>
      </c>
      <c r="G3017" s="404">
        <f t="shared" si="2507"/>
        <v>0</v>
      </c>
      <c r="H3017" s="404">
        <f t="shared" si="2509"/>
        <v>1.392536E-3</v>
      </c>
      <c r="I3017" s="404">
        <f>'F4.2'!AB265</f>
        <v>0</v>
      </c>
      <c r="J3017" s="404">
        <f>'F4.2'!BA265</f>
        <v>0</v>
      </c>
      <c r="K3017" s="405"/>
      <c r="L3017" s="405"/>
      <c r="M3017" s="404">
        <f t="shared" ref="M3017:M3080" si="2573">SUM(J3017:L3017)</f>
        <v>0</v>
      </c>
      <c r="N3017" s="404">
        <f t="shared" si="2510"/>
        <v>1.392536E-3</v>
      </c>
    </row>
    <row r="3018" spans="1:14" hidden="1" outlineLevel="1">
      <c r="A3018" s="68">
        <f t="shared" ref="A3018:E3018" si="2574">A2625</f>
        <v>32</v>
      </c>
      <c r="B3018" s="123" t="str">
        <f t="shared" si="2574"/>
        <v>Asset Recived From Civil-U#8-ESP-10501</v>
      </c>
      <c r="C3018" s="53" t="str">
        <f t="shared" si="2574"/>
        <v>N.A.</v>
      </c>
      <c r="D3018" s="403" t="str">
        <f t="shared" si="2574"/>
        <v>-</v>
      </c>
      <c r="E3018" s="118">
        <f t="shared" si="2574"/>
        <v>0</v>
      </c>
      <c r="F3018" s="404">
        <f t="shared" ref="F3018:F3081" si="2575">F2625+I2625</f>
        <v>7.0722000000000005E-4</v>
      </c>
      <c r="G3018" s="404">
        <f t="shared" ref="G3018:G3081" si="2576">G2625+M2625</f>
        <v>0</v>
      </c>
      <c r="H3018" s="404">
        <f t="shared" si="2509"/>
        <v>7.0722000000000005E-4</v>
      </c>
      <c r="I3018" s="404">
        <f>'F4.2'!AB266</f>
        <v>0</v>
      </c>
      <c r="J3018" s="404">
        <f>'F4.2'!BA266</f>
        <v>0</v>
      </c>
      <c r="K3018" s="405"/>
      <c r="L3018" s="405"/>
      <c r="M3018" s="404">
        <f t="shared" si="2573"/>
        <v>0</v>
      </c>
      <c r="N3018" s="404">
        <f t="shared" si="2510"/>
        <v>7.0722000000000005E-4</v>
      </c>
    </row>
    <row r="3019" spans="1:14" hidden="1" outlineLevel="1">
      <c r="A3019" s="68">
        <f t="shared" ref="A3019:E3019" si="2577">A2626</f>
        <v>33</v>
      </c>
      <c r="B3019" s="123" t="str">
        <f t="shared" si="2577"/>
        <v>Asset Recived From Civil-U#8-ESP Control Room-10501</v>
      </c>
      <c r="C3019" s="53" t="str">
        <f t="shared" si="2577"/>
        <v>N.A.</v>
      </c>
      <c r="D3019" s="403" t="str">
        <f t="shared" si="2577"/>
        <v>-</v>
      </c>
      <c r="E3019" s="118">
        <f t="shared" si="2577"/>
        <v>0</v>
      </c>
      <c r="F3019" s="404">
        <f t="shared" si="2575"/>
        <v>4.2763499999999999E-4</v>
      </c>
      <c r="G3019" s="404">
        <f t="shared" si="2576"/>
        <v>0</v>
      </c>
      <c r="H3019" s="404">
        <f t="shared" ref="H3019:H3082" si="2578">F3019-G3019</f>
        <v>4.2763499999999999E-4</v>
      </c>
      <c r="I3019" s="404">
        <f>'F4.2'!AB267</f>
        <v>0</v>
      </c>
      <c r="J3019" s="404">
        <f>'F4.2'!BA267</f>
        <v>0</v>
      </c>
      <c r="K3019" s="405"/>
      <c r="L3019" s="405"/>
      <c r="M3019" s="404">
        <f t="shared" si="2573"/>
        <v>0</v>
      </c>
      <c r="N3019" s="404">
        <f t="shared" ref="N3019:N3082" si="2579">H3019+I3019-M3019</f>
        <v>4.2763499999999999E-4</v>
      </c>
    </row>
    <row r="3020" spans="1:14" hidden="1" outlineLevel="1">
      <c r="A3020" s="68">
        <f t="shared" ref="A3020:E3020" si="2580">A2627</f>
        <v>34</v>
      </c>
      <c r="B3020" s="123" t="str">
        <f t="shared" si="2580"/>
        <v>Asset Recived From Civil-U#8-RCC Chimney -10501</v>
      </c>
      <c r="C3020" s="53" t="str">
        <f t="shared" si="2580"/>
        <v>N.A.</v>
      </c>
      <c r="D3020" s="403" t="str">
        <f t="shared" si="2580"/>
        <v>-</v>
      </c>
      <c r="E3020" s="118">
        <f t="shared" si="2580"/>
        <v>0</v>
      </c>
      <c r="F3020" s="404">
        <f t="shared" si="2575"/>
        <v>4.612672E-3</v>
      </c>
      <c r="G3020" s="404">
        <f t="shared" si="2576"/>
        <v>0</v>
      </c>
      <c r="H3020" s="404">
        <f t="shared" si="2578"/>
        <v>4.612672E-3</v>
      </c>
      <c r="I3020" s="404">
        <f>'F4.2'!AB268</f>
        <v>0</v>
      </c>
      <c r="J3020" s="404">
        <f>'F4.2'!BA268</f>
        <v>0</v>
      </c>
      <c r="K3020" s="405"/>
      <c r="L3020" s="405"/>
      <c r="M3020" s="404">
        <f t="shared" si="2573"/>
        <v>0</v>
      </c>
      <c r="N3020" s="404">
        <f t="shared" si="2579"/>
        <v>4.612672E-3</v>
      </c>
    </row>
    <row r="3021" spans="1:14" ht="30" hidden="1" outlineLevel="1">
      <c r="A3021" s="68">
        <f t="shared" ref="A3021:E3021" si="2581">A2628</f>
        <v>35</v>
      </c>
      <c r="B3021" s="123" t="str">
        <f t="shared" si="2581"/>
        <v>Asset Recived From Civil-U#8-WTP-D.M.Plant equipment fdn. etc.-10509</v>
      </c>
      <c r="C3021" s="53" t="str">
        <f t="shared" si="2581"/>
        <v>N.A.</v>
      </c>
      <c r="D3021" s="403" t="str">
        <f t="shared" si="2581"/>
        <v>-</v>
      </c>
      <c r="E3021" s="118">
        <f t="shared" si="2581"/>
        <v>0</v>
      </c>
      <c r="F3021" s="404">
        <f t="shared" si="2575"/>
        <v>6.3898000000000004E-5</v>
      </c>
      <c r="G3021" s="404">
        <f t="shared" si="2576"/>
        <v>0</v>
      </c>
      <c r="H3021" s="404">
        <f t="shared" si="2578"/>
        <v>6.3898000000000004E-5</v>
      </c>
      <c r="I3021" s="404">
        <f>'F4.2'!AB269</f>
        <v>0</v>
      </c>
      <c r="J3021" s="404">
        <f>'F4.2'!BA269</f>
        <v>0</v>
      </c>
      <c r="K3021" s="405"/>
      <c r="L3021" s="405"/>
      <c r="M3021" s="404">
        <f t="shared" si="2573"/>
        <v>0</v>
      </c>
      <c r="N3021" s="404">
        <f t="shared" si="2579"/>
        <v>6.3898000000000004E-5</v>
      </c>
    </row>
    <row r="3022" spans="1:14" hidden="1" outlineLevel="1">
      <c r="A3022" s="68">
        <f t="shared" ref="A3022:E3022" si="2582">A2629</f>
        <v>36</v>
      </c>
      <c r="B3022" s="123" t="str">
        <f t="shared" si="2582"/>
        <v>Asset Recived From Civil-U#8-CHP-Wagon Tippler-10515</v>
      </c>
      <c r="C3022" s="53" t="str">
        <f t="shared" si="2582"/>
        <v>N.A.</v>
      </c>
      <c r="D3022" s="403" t="str">
        <f t="shared" si="2582"/>
        <v>-</v>
      </c>
      <c r="E3022" s="118">
        <f t="shared" si="2582"/>
        <v>0</v>
      </c>
      <c r="F3022" s="404">
        <f t="shared" si="2575"/>
        <v>9.4041100000000005E-4</v>
      </c>
      <c r="G3022" s="404">
        <f t="shared" si="2576"/>
        <v>0</v>
      </c>
      <c r="H3022" s="404">
        <f t="shared" si="2578"/>
        <v>9.4041100000000005E-4</v>
      </c>
      <c r="I3022" s="404">
        <f>'F4.2'!AB270</f>
        <v>0</v>
      </c>
      <c r="J3022" s="404">
        <f>'F4.2'!BA270</f>
        <v>0</v>
      </c>
      <c r="K3022" s="405"/>
      <c r="L3022" s="405"/>
      <c r="M3022" s="404">
        <f t="shared" si="2573"/>
        <v>0</v>
      </c>
      <c r="N3022" s="404">
        <f t="shared" si="2579"/>
        <v>9.4041100000000005E-4</v>
      </c>
    </row>
    <row r="3023" spans="1:14" hidden="1" outlineLevel="1">
      <c r="A3023" s="68">
        <f t="shared" ref="A3023:E3023" si="2583">A2630</f>
        <v>37</v>
      </c>
      <c r="B3023" s="123" t="str">
        <f t="shared" si="2583"/>
        <v>Asset Recived From Civil-U#8-CHP-Crusher House -10515</v>
      </c>
      <c r="C3023" s="53" t="str">
        <f t="shared" si="2583"/>
        <v>N.A.</v>
      </c>
      <c r="D3023" s="403" t="str">
        <f t="shared" si="2583"/>
        <v>-</v>
      </c>
      <c r="E3023" s="118">
        <f t="shared" si="2583"/>
        <v>0</v>
      </c>
      <c r="F3023" s="404">
        <f t="shared" si="2575"/>
        <v>7.4704199999999995E-4</v>
      </c>
      <c r="G3023" s="404">
        <f t="shared" si="2576"/>
        <v>0</v>
      </c>
      <c r="H3023" s="404">
        <f t="shared" si="2578"/>
        <v>7.4704199999999995E-4</v>
      </c>
      <c r="I3023" s="404">
        <f>'F4.2'!AB271</f>
        <v>0</v>
      </c>
      <c r="J3023" s="404">
        <f>'F4.2'!BA271</f>
        <v>0</v>
      </c>
      <c r="K3023" s="405"/>
      <c r="L3023" s="405"/>
      <c r="M3023" s="404">
        <f t="shared" si="2573"/>
        <v>0</v>
      </c>
      <c r="N3023" s="404">
        <f t="shared" si="2579"/>
        <v>7.4704199999999995E-4</v>
      </c>
    </row>
    <row r="3024" spans="1:14" hidden="1" outlineLevel="1">
      <c r="A3024" s="68">
        <f t="shared" ref="A3024:E3024" si="2584">A2631</f>
        <v>38</v>
      </c>
      <c r="B3024" s="123" t="str">
        <f t="shared" si="2584"/>
        <v>Asset Recived From Civil-U#8-CHP-Stacker Reclaimer -10515</v>
      </c>
      <c r="C3024" s="53" t="str">
        <f t="shared" si="2584"/>
        <v>N.A.</v>
      </c>
      <c r="D3024" s="403" t="str">
        <f t="shared" si="2584"/>
        <v>-</v>
      </c>
      <c r="E3024" s="118">
        <f t="shared" si="2584"/>
        <v>0</v>
      </c>
      <c r="F3024" s="404">
        <f t="shared" si="2575"/>
        <v>2.8485300000000001E-4</v>
      </c>
      <c r="G3024" s="404">
        <f t="shared" si="2576"/>
        <v>0</v>
      </c>
      <c r="H3024" s="404">
        <f t="shared" si="2578"/>
        <v>2.8485300000000001E-4</v>
      </c>
      <c r="I3024" s="404">
        <f>'F4.2'!AB272</f>
        <v>0</v>
      </c>
      <c r="J3024" s="404">
        <f>'F4.2'!BA272</f>
        <v>0</v>
      </c>
      <c r="K3024" s="405"/>
      <c r="L3024" s="405"/>
      <c r="M3024" s="404">
        <f t="shared" si="2573"/>
        <v>0</v>
      </c>
      <c r="N3024" s="404">
        <f t="shared" si="2579"/>
        <v>2.8485300000000001E-4</v>
      </c>
    </row>
    <row r="3025" spans="1:14" hidden="1" outlineLevel="1">
      <c r="A3025" s="68">
        <f t="shared" ref="A3025:E3025" si="2585">A2632</f>
        <v>39</v>
      </c>
      <c r="B3025" s="123" t="str">
        <f t="shared" si="2585"/>
        <v>Asset Recived From Civil-U#8-CHP-Stock Yard-10515</v>
      </c>
      <c r="C3025" s="53" t="str">
        <f t="shared" si="2585"/>
        <v>N.A.</v>
      </c>
      <c r="D3025" s="403" t="str">
        <f t="shared" si="2585"/>
        <v>-</v>
      </c>
      <c r="E3025" s="118">
        <f t="shared" si="2585"/>
        <v>0</v>
      </c>
      <c r="F3025" s="404">
        <f t="shared" si="2575"/>
        <v>1.5851400000000001E-4</v>
      </c>
      <c r="G3025" s="404">
        <f t="shared" si="2576"/>
        <v>0</v>
      </c>
      <c r="H3025" s="404">
        <f t="shared" si="2578"/>
        <v>1.5851400000000001E-4</v>
      </c>
      <c r="I3025" s="404">
        <f>'F4.2'!AB273</f>
        <v>0</v>
      </c>
      <c r="J3025" s="404">
        <f>'F4.2'!BA273</f>
        <v>0</v>
      </c>
      <c r="K3025" s="405"/>
      <c r="L3025" s="405"/>
      <c r="M3025" s="404">
        <f t="shared" si="2573"/>
        <v>0</v>
      </c>
      <c r="N3025" s="404">
        <f t="shared" si="2579"/>
        <v>1.5851400000000001E-4</v>
      </c>
    </row>
    <row r="3026" spans="1:14" ht="30" hidden="1" outlineLevel="1">
      <c r="A3026" s="68">
        <f t="shared" ref="A3026:E3026" si="2586">A2633</f>
        <v>40</v>
      </c>
      <c r="B3026" s="123" t="str">
        <f t="shared" si="2586"/>
        <v>Asset Recived From Civil-U#8-CHP-ConveyorPedetals&amp;TransferPoint-10515</v>
      </c>
      <c r="C3026" s="53" t="str">
        <f t="shared" si="2586"/>
        <v>N.A.</v>
      </c>
      <c r="D3026" s="403" t="str">
        <f t="shared" si="2586"/>
        <v>-</v>
      </c>
      <c r="E3026" s="118">
        <f t="shared" si="2586"/>
        <v>0</v>
      </c>
      <c r="F3026" s="404">
        <f t="shared" si="2575"/>
        <v>5.5407899999999996E-4</v>
      </c>
      <c r="G3026" s="404">
        <f t="shared" si="2576"/>
        <v>0</v>
      </c>
      <c r="H3026" s="404">
        <f t="shared" si="2578"/>
        <v>5.5407899999999996E-4</v>
      </c>
      <c r="I3026" s="404">
        <f>'F4.2'!AB274</f>
        <v>0</v>
      </c>
      <c r="J3026" s="404">
        <f>'F4.2'!BA274</f>
        <v>0</v>
      </c>
      <c r="K3026" s="405"/>
      <c r="L3026" s="405"/>
      <c r="M3026" s="404">
        <f t="shared" si="2573"/>
        <v>0</v>
      </c>
      <c r="N3026" s="404">
        <f t="shared" si="2579"/>
        <v>5.5407899999999996E-4</v>
      </c>
    </row>
    <row r="3027" spans="1:14" hidden="1" outlineLevel="1">
      <c r="A3027" s="68">
        <f t="shared" ref="A3027:E3027" si="2587">A2634</f>
        <v>41</v>
      </c>
      <c r="B3027" s="123" t="str">
        <f t="shared" si="2587"/>
        <v>Asset Recived From Civil-U#8-CHP-MCC ROOM -10515</v>
      </c>
      <c r="C3027" s="53" t="str">
        <f t="shared" si="2587"/>
        <v>N.A.</v>
      </c>
      <c r="D3027" s="403" t="str">
        <f t="shared" si="2587"/>
        <v>-</v>
      </c>
      <c r="E3027" s="118">
        <f t="shared" si="2587"/>
        <v>0</v>
      </c>
      <c r="F3027" s="404">
        <f t="shared" si="2575"/>
        <v>2.6945000000000002E-4</v>
      </c>
      <c r="G3027" s="404">
        <f t="shared" si="2576"/>
        <v>0</v>
      </c>
      <c r="H3027" s="404">
        <f t="shared" si="2578"/>
        <v>2.6945000000000002E-4</v>
      </c>
      <c r="I3027" s="404">
        <f>'F4.2'!AB275</f>
        <v>0</v>
      </c>
      <c r="J3027" s="404">
        <f>'F4.2'!BA275</f>
        <v>0</v>
      </c>
      <c r="K3027" s="405"/>
      <c r="L3027" s="405"/>
      <c r="M3027" s="404">
        <f t="shared" si="2573"/>
        <v>0</v>
      </c>
      <c r="N3027" s="404">
        <f t="shared" si="2579"/>
        <v>2.6945000000000002E-4</v>
      </c>
    </row>
    <row r="3028" spans="1:14" hidden="1" outlineLevel="1">
      <c r="A3028" s="68">
        <f t="shared" ref="A3028:E3028" si="2588">A2635</f>
        <v>42</v>
      </c>
      <c r="B3028" s="123" t="str">
        <f t="shared" si="2588"/>
        <v>Asset Recived From Civil-U#8-AHP-RCC Ash Silo -10501</v>
      </c>
      <c r="C3028" s="53" t="str">
        <f t="shared" si="2588"/>
        <v>N.A.</v>
      </c>
      <c r="D3028" s="403" t="str">
        <f t="shared" si="2588"/>
        <v>-</v>
      </c>
      <c r="E3028" s="118">
        <f t="shared" si="2588"/>
        <v>0</v>
      </c>
      <c r="F3028" s="404">
        <f t="shared" si="2575"/>
        <v>1.64229E-4</v>
      </c>
      <c r="G3028" s="404">
        <f t="shared" si="2576"/>
        <v>0</v>
      </c>
      <c r="H3028" s="404">
        <f t="shared" si="2578"/>
        <v>1.64229E-4</v>
      </c>
      <c r="I3028" s="404">
        <f>'F4.2'!AB276</f>
        <v>0</v>
      </c>
      <c r="J3028" s="404">
        <f>'F4.2'!BA276</f>
        <v>0</v>
      </c>
      <c r="K3028" s="405"/>
      <c r="L3028" s="405"/>
      <c r="M3028" s="404">
        <f t="shared" si="2573"/>
        <v>0</v>
      </c>
      <c r="N3028" s="404">
        <f t="shared" si="2579"/>
        <v>1.64229E-4</v>
      </c>
    </row>
    <row r="3029" spans="1:14" hidden="1" outlineLevel="1">
      <c r="A3029" s="68">
        <f t="shared" ref="A3029:E3029" si="2589">A2636</f>
        <v>43</v>
      </c>
      <c r="B3029" s="123" t="str">
        <f t="shared" si="2589"/>
        <v>Asset Recived From Civil-U#8-AHP-Staicase near Silo-10501</v>
      </c>
      <c r="C3029" s="53" t="str">
        <f t="shared" si="2589"/>
        <v>N.A.</v>
      </c>
      <c r="D3029" s="403" t="str">
        <f t="shared" si="2589"/>
        <v>-</v>
      </c>
      <c r="E3029" s="118">
        <f t="shared" si="2589"/>
        <v>0</v>
      </c>
      <c r="F3029" s="404">
        <f t="shared" si="2575"/>
        <v>1.7302000000000001E-5</v>
      </c>
      <c r="G3029" s="404">
        <f t="shared" si="2576"/>
        <v>0</v>
      </c>
      <c r="H3029" s="404">
        <f t="shared" si="2578"/>
        <v>1.7302000000000001E-5</v>
      </c>
      <c r="I3029" s="404">
        <f>'F4.2'!AB277</f>
        <v>0</v>
      </c>
      <c r="J3029" s="404">
        <f>'F4.2'!BA277</f>
        <v>0</v>
      </c>
      <c r="K3029" s="405"/>
      <c r="L3029" s="405"/>
      <c r="M3029" s="404">
        <f t="shared" si="2573"/>
        <v>0</v>
      </c>
      <c r="N3029" s="404">
        <f t="shared" si="2579"/>
        <v>1.7302000000000001E-5</v>
      </c>
    </row>
    <row r="3030" spans="1:14" hidden="1" outlineLevel="1">
      <c r="A3030" s="68">
        <f t="shared" ref="A3030:E3030" si="2590">A2637</f>
        <v>44</v>
      </c>
      <c r="B3030" s="123" t="str">
        <f t="shared" si="2590"/>
        <v>Asset Recived From Civil-U#8-AHP-Drain sump in Silo Area -10501</v>
      </c>
      <c r="C3030" s="53" t="str">
        <f t="shared" si="2590"/>
        <v>N.A.</v>
      </c>
      <c r="D3030" s="403" t="str">
        <f t="shared" si="2590"/>
        <v>-</v>
      </c>
      <c r="E3030" s="118">
        <f t="shared" si="2590"/>
        <v>0</v>
      </c>
      <c r="F3030" s="404">
        <f t="shared" si="2575"/>
        <v>8.551E-6</v>
      </c>
      <c r="G3030" s="404">
        <f t="shared" si="2576"/>
        <v>0</v>
      </c>
      <c r="H3030" s="404">
        <f t="shared" si="2578"/>
        <v>8.551E-6</v>
      </c>
      <c r="I3030" s="404">
        <f>'F4.2'!AB278</f>
        <v>0</v>
      </c>
      <c r="J3030" s="404">
        <f>'F4.2'!BA278</f>
        <v>0</v>
      </c>
      <c r="K3030" s="405"/>
      <c r="L3030" s="405"/>
      <c r="M3030" s="404">
        <f t="shared" si="2573"/>
        <v>0</v>
      </c>
      <c r="N3030" s="404">
        <f t="shared" si="2579"/>
        <v>8.551E-6</v>
      </c>
    </row>
    <row r="3031" spans="1:14" hidden="1" outlineLevel="1">
      <c r="A3031" s="68">
        <f t="shared" ref="A3031:E3031" si="2591">A2638</f>
        <v>45</v>
      </c>
      <c r="B3031" s="123" t="str">
        <f t="shared" si="2591"/>
        <v>Asset Recived From Civil-U#8-AHP-Slurry Mixing Tank Fdn.-10501</v>
      </c>
      <c r="C3031" s="53" t="str">
        <f t="shared" si="2591"/>
        <v>N.A.</v>
      </c>
      <c r="D3031" s="403" t="str">
        <f t="shared" si="2591"/>
        <v>-</v>
      </c>
      <c r="E3031" s="118">
        <f t="shared" si="2591"/>
        <v>0</v>
      </c>
      <c r="F3031" s="404">
        <f t="shared" si="2575"/>
        <v>1.6923E-5</v>
      </c>
      <c r="G3031" s="404">
        <f t="shared" si="2576"/>
        <v>0</v>
      </c>
      <c r="H3031" s="404">
        <f t="shared" si="2578"/>
        <v>1.6923E-5</v>
      </c>
      <c r="I3031" s="404">
        <f>'F4.2'!AB279</f>
        <v>0</v>
      </c>
      <c r="J3031" s="404">
        <f>'F4.2'!BA279</f>
        <v>0</v>
      </c>
      <c r="K3031" s="405"/>
      <c r="L3031" s="405"/>
      <c r="M3031" s="404">
        <f t="shared" si="2573"/>
        <v>0</v>
      </c>
      <c r="N3031" s="404">
        <f t="shared" si="2579"/>
        <v>1.6923E-5</v>
      </c>
    </row>
    <row r="3032" spans="1:14" hidden="1" outlineLevel="1">
      <c r="A3032" s="68">
        <f t="shared" ref="A3032:E3032" si="2592">A2639</f>
        <v>46</v>
      </c>
      <c r="B3032" s="123" t="str">
        <f t="shared" si="2592"/>
        <v>Asset Recived From Civil-U#8-AHP-HCSD PUMP HOUSE-10501</v>
      </c>
      <c r="C3032" s="53" t="str">
        <f t="shared" si="2592"/>
        <v>N.A.</v>
      </c>
      <c r="D3032" s="403" t="str">
        <f t="shared" si="2592"/>
        <v>-</v>
      </c>
      <c r="E3032" s="118">
        <f t="shared" si="2592"/>
        <v>0</v>
      </c>
      <c r="F3032" s="404">
        <f t="shared" si="2575"/>
        <v>5.8934000000000002E-5</v>
      </c>
      <c r="G3032" s="404">
        <f t="shared" si="2576"/>
        <v>0</v>
      </c>
      <c r="H3032" s="404">
        <f t="shared" si="2578"/>
        <v>5.8934000000000002E-5</v>
      </c>
      <c r="I3032" s="404">
        <f>'F4.2'!AB280</f>
        <v>0</v>
      </c>
      <c r="J3032" s="404">
        <f>'F4.2'!BA280</f>
        <v>0</v>
      </c>
      <c r="K3032" s="405"/>
      <c r="L3032" s="405"/>
      <c r="M3032" s="404">
        <f t="shared" si="2573"/>
        <v>0</v>
      </c>
      <c r="N3032" s="404">
        <f t="shared" si="2579"/>
        <v>5.8934000000000002E-5</v>
      </c>
    </row>
    <row r="3033" spans="1:14" hidden="1" outlineLevel="1">
      <c r="A3033" s="68">
        <f t="shared" ref="A3033:E3033" si="2593">A2640</f>
        <v>47</v>
      </c>
      <c r="B3033" s="123" t="str">
        <f t="shared" si="2593"/>
        <v>Asset Recived From Civil-U#8-AHP-Ash Slurry Pump House -10501</v>
      </c>
      <c r="C3033" s="53" t="str">
        <f t="shared" si="2593"/>
        <v>N.A.</v>
      </c>
      <c r="D3033" s="403" t="str">
        <f t="shared" si="2593"/>
        <v>-</v>
      </c>
      <c r="E3033" s="118">
        <f t="shared" si="2593"/>
        <v>0</v>
      </c>
      <c r="F3033" s="404">
        <f t="shared" si="2575"/>
        <v>1.4947300000000001E-4</v>
      </c>
      <c r="G3033" s="404">
        <f t="shared" si="2576"/>
        <v>0</v>
      </c>
      <c r="H3033" s="404">
        <f t="shared" si="2578"/>
        <v>1.4947300000000001E-4</v>
      </c>
      <c r="I3033" s="404">
        <f>'F4.2'!AB281</f>
        <v>0</v>
      </c>
      <c r="J3033" s="404">
        <f>'F4.2'!BA281</f>
        <v>0</v>
      </c>
      <c r="K3033" s="405"/>
      <c r="L3033" s="405"/>
      <c r="M3033" s="404">
        <f t="shared" si="2573"/>
        <v>0</v>
      </c>
      <c r="N3033" s="404">
        <f t="shared" si="2579"/>
        <v>1.4947300000000001E-4</v>
      </c>
    </row>
    <row r="3034" spans="1:14" hidden="1" outlineLevel="1">
      <c r="A3034" s="68">
        <f t="shared" ref="A3034:E3034" si="2594">A2641</f>
        <v>48</v>
      </c>
      <c r="B3034" s="123" t="str">
        <f t="shared" si="2594"/>
        <v>Asset Recived From Civil-U#8-AHP-Ash Slurry Sump-10501</v>
      </c>
      <c r="C3034" s="53" t="str">
        <f t="shared" si="2594"/>
        <v>N.A.</v>
      </c>
      <c r="D3034" s="403" t="str">
        <f t="shared" si="2594"/>
        <v>-</v>
      </c>
      <c r="E3034" s="118">
        <f t="shared" si="2594"/>
        <v>0</v>
      </c>
      <c r="F3034" s="404">
        <f t="shared" si="2575"/>
        <v>4.5158999999999999E-5</v>
      </c>
      <c r="G3034" s="404">
        <f t="shared" si="2576"/>
        <v>0</v>
      </c>
      <c r="H3034" s="404">
        <f t="shared" si="2578"/>
        <v>4.5158999999999999E-5</v>
      </c>
      <c r="I3034" s="404">
        <f>'F4.2'!AB282</f>
        <v>0</v>
      </c>
      <c r="J3034" s="404">
        <f>'F4.2'!BA282</f>
        <v>0</v>
      </c>
      <c r="K3034" s="405"/>
      <c r="L3034" s="405"/>
      <c r="M3034" s="404">
        <f t="shared" si="2573"/>
        <v>0</v>
      </c>
      <c r="N3034" s="404">
        <f t="shared" si="2579"/>
        <v>4.5158999999999999E-5</v>
      </c>
    </row>
    <row r="3035" spans="1:14" hidden="1" outlineLevel="1">
      <c r="A3035" s="68">
        <f t="shared" ref="A3035:E3035" si="2595">A2642</f>
        <v>49</v>
      </c>
      <c r="B3035" s="123" t="str">
        <f t="shared" si="2595"/>
        <v>Asset Recived From Civil-U#8-AHP-Ash Water Tank-10501</v>
      </c>
      <c r="C3035" s="53" t="str">
        <f t="shared" si="2595"/>
        <v>N.A.</v>
      </c>
      <c r="D3035" s="403" t="str">
        <f t="shared" si="2595"/>
        <v>-</v>
      </c>
      <c r="E3035" s="118">
        <f t="shared" si="2595"/>
        <v>0</v>
      </c>
      <c r="F3035" s="404">
        <f t="shared" si="2575"/>
        <v>3.4220000000000001E-5</v>
      </c>
      <c r="G3035" s="404">
        <f t="shared" si="2576"/>
        <v>0</v>
      </c>
      <c r="H3035" s="404">
        <f t="shared" si="2578"/>
        <v>3.4220000000000001E-5</v>
      </c>
      <c r="I3035" s="404">
        <f>'F4.2'!AB283</f>
        <v>0</v>
      </c>
      <c r="J3035" s="404">
        <f>'F4.2'!BA283</f>
        <v>0</v>
      </c>
      <c r="K3035" s="405"/>
      <c r="L3035" s="405"/>
      <c r="M3035" s="404">
        <f t="shared" si="2573"/>
        <v>0</v>
      </c>
      <c r="N3035" s="404">
        <f t="shared" si="2579"/>
        <v>3.4220000000000001E-5</v>
      </c>
    </row>
    <row r="3036" spans="1:14" hidden="1" outlineLevel="1">
      <c r="A3036" s="68">
        <f t="shared" ref="A3036:E3036" si="2596">A2643</f>
        <v>50</v>
      </c>
      <c r="B3036" s="123" t="str">
        <f t="shared" si="2596"/>
        <v>Asset Recived From Civil-U#8-AHP-Bottom Ash Hopper-10501</v>
      </c>
      <c r="C3036" s="53" t="str">
        <f t="shared" si="2596"/>
        <v>N.A.</v>
      </c>
      <c r="D3036" s="403" t="str">
        <f t="shared" si="2596"/>
        <v>-</v>
      </c>
      <c r="E3036" s="118">
        <f t="shared" si="2596"/>
        <v>0</v>
      </c>
      <c r="F3036" s="404">
        <f t="shared" si="2575"/>
        <v>4.409E-5</v>
      </c>
      <c r="G3036" s="404">
        <f t="shared" si="2576"/>
        <v>0</v>
      </c>
      <c r="H3036" s="404">
        <f t="shared" si="2578"/>
        <v>4.409E-5</v>
      </c>
      <c r="I3036" s="404">
        <f>'F4.2'!AB284</f>
        <v>0</v>
      </c>
      <c r="J3036" s="404">
        <f>'F4.2'!BA284</f>
        <v>0</v>
      </c>
      <c r="K3036" s="405"/>
      <c r="L3036" s="405"/>
      <c r="M3036" s="404">
        <f t="shared" si="2573"/>
        <v>0</v>
      </c>
      <c r="N3036" s="404">
        <f t="shared" si="2579"/>
        <v>4.409E-5</v>
      </c>
    </row>
    <row r="3037" spans="1:14" ht="30" hidden="1" outlineLevel="1">
      <c r="A3037" s="68">
        <f t="shared" ref="A3037:E3037" si="2597">A2644</f>
        <v>51</v>
      </c>
      <c r="B3037" s="123" t="str">
        <f t="shared" si="2597"/>
        <v>Asset Recived From Civil-U#8-AHP-Drain sump in BAH Area -10501</v>
      </c>
      <c r="C3037" s="53" t="str">
        <f t="shared" si="2597"/>
        <v>N.A.</v>
      </c>
      <c r="D3037" s="403" t="str">
        <f t="shared" si="2597"/>
        <v>-</v>
      </c>
      <c r="E3037" s="118">
        <f t="shared" si="2597"/>
        <v>0</v>
      </c>
      <c r="F3037" s="404">
        <f t="shared" si="2575"/>
        <v>8.5750000000000001E-6</v>
      </c>
      <c r="G3037" s="404">
        <f t="shared" si="2576"/>
        <v>0</v>
      </c>
      <c r="H3037" s="404">
        <f t="shared" si="2578"/>
        <v>8.5750000000000001E-6</v>
      </c>
      <c r="I3037" s="404">
        <f>'F4.2'!AB285</f>
        <v>0</v>
      </c>
      <c r="J3037" s="404">
        <f>'F4.2'!BA285</f>
        <v>0</v>
      </c>
      <c r="K3037" s="405"/>
      <c r="L3037" s="405"/>
      <c r="M3037" s="404">
        <f t="shared" si="2573"/>
        <v>0</v>
      </c>
      <c r="N3037" s="404">
        <f t="shared" si="2579"/>
        <v>8.5750000000000001E-6</v>
      </c>
    </row>
    <row r="3038" spans="1:14" ht="30" hidden="1" outlineLevel="1">
      <c r="A3038" s="68">
        <f t="shared" ref="A3038:E3038" si="2598">A2645</f>
        <v>52</v>
      </c>
      <c r="B3038" s="123" t="str">
        <f t="shared" si="2598"/>
        <v>Asset Recived From Civil-U#8-Ash Slurry Pipe Line AHP-Pedestals-10501</v>
      </c>
      <c r="C3038" s="53" t="str">
        <f t="shared" si="2598"/>
        <v>N.A.</v>
      </c>
      <c r="D3038" s="403" t="str">
        <f t="shared" si="2598"/>
        <v>-</v>
      </c>
      <c r="E3038" s="118">
        <f t="shared" si="2598"/>
        <v>0</v>
      </c>
      <c r="F3038" s="404">
        <f t="shared" si="2575"/>
        <v>1.38462E-4</v>
      </c>
      <c r="G3038" s="404">
        <f t="shared" si="2576"/>
        <v>0</v>
      </c>
      <c r="H3038" s="404">
        <f t="shared" si="2578"/>
        <v>1.38462E-4</v>
      </c>
      <c r="I3038" s="404">
        <f>'F4.2'!AB286</f>
        <v>0</v>
      </c>
      <c r="J3038" s="404">
        <f>'F4.2'!BA286</f>
        <v>0</v>
      </c>
      <c r="K3038" s="405"/>
      <c r="L3038" s="405"/>
      <c r="M3038" s="404">
        <f t="shared" si="2573"/>
        <v>0</v>
      </c>
      <c r="N3038" s="404">
        <f t="shared" si="2579"/>
        <v>1.38462E-4</v>
      </c>
    </row>
    <row r="3039" spans="1:14" ht="30" hidden="1" outlineLevel="1">
      <c r="A3039" s="68">
        <f t="shared" ref="A3039:E3039" si="2599">A2646</f>
        <v>53</v>
      </c>
      <c r="B3039" s="123" t="str">
        <f t="shared" si="2599"/>
        <v>Asset Recived From Civil-U#8-AHP-Buffer Hopper Foundation-10501</v>
      </c>
      <c r="C3039" s="53" t="str">
        <f t="shared" si="2599"/>
        <v>N.A.</v>
      </c>
      <c r="D3039" s="403" t="str">
        <f t="shared" si="2599"/>
        <v>-</v>
      </c>
      <c r="E3039" s="118">
        <f t="shared" si="2599"/>
        <v>0</v>
      </c>
      <c r="F3039" s="404">
        <f t="shared" si="2575"/>
        <v>3.5627999999999998E-5</v>
      </c>
      <c r="G3039" s="404">
        <f t="shared" si="2576"/>
        <v>0</v>
      </c>
      <c r="H3039" s="404">
        <f t="shared" si="2578"/>
        <v>3.5627999999999998E-5</v>
      </c>
      <c r="I3039" s="404">
        <f>'F4.2'!AB287</f>
        <v>0</v>
      </c>
      <c r="J3039" s="404">
        <f>'F4.2'!BA287</f>
        <v>0</v>
      </c>
      <c r="K3039" s="405"/>
      <c r="L3039" s="405"/>
      <c r="M3039" s="404">
        <f t="shared" si="2573"/>
        <v>0</v>
      </c>
      <c r="N3039" s="404">
        <f t="shared" si="2579"/>
        <v>3.5627999999999998E-5</v>
      </c>
    </row>
    <row r="3040" spans="1:14" ht="30" hidden="1" outlineLevel="1">
      <c r="A3040" s="68">
        <f t="shared" ref="A3040:E3040" si="2600">A2647</f>
        <v>54</v>
      </c>
      <c r="B3040" s="123" t="str">
        <f t="shared" si="2600"/>
        <v>Asset Recived From Civil-U#8-AHP-Mill reject hopper foundation-10501</v>
      </c>
      <c r="C3040" s="53" t="str">
        <f t="shared" si="2600"/>
        <v>N.A.</v>
      </c>
      <c r="D3040" s="403" t="str">
        <f t="shared" si="2600"/>
        <v>-</v>
      </c>
      <c r="E3040" s="118">
        <f t="shared" si="2600"/>
        <v>0</v>
      </c>
      <c r="F3040" s="404">
        <f t="shared" si="2575"/>
        <v>1.7813999999999999E-5</v>
      </c>
      <c r="G3040" s="404">
        <f t="shared" si="2576"/>
        <v>0</v>
      </c>
      <c r="H3040" s="404">
        <f t="shared" si="2578"/>
        <v>1.7813999999999999E-5</v>
      </c>
      <c r="I3040" s="404">
        <f>'F4.2'!AB288</f>
        <v>0</v>
      </c>
      <c r="J3040" s="404">
        <f>'F4.2'!BA288</f>
        <v>0</v>
      </c>
      <c r="K3040" s="405"/>
      <c r="L3040" s="405"/>
      <c r="M3040" s="404">
        <f t="shared" si="2573"/>
        <v>0</v>
      </c>
      <c r="N3040" s="404">
        <f t="shared" si="2579"/>
        <v>1.7813999999999999E-5</v>
      </c>
    </row>
    <row r="3041" spans="1:14" hidden="1" outlineLevel="1">
      <c r="A3041" s="68">
        <f t="shared" ref="A3041:E3041" si="2601">A2648</f>
        <v>55</v>
      </c>
      <c r="B3041" s="123" t="str">
        <f t="shared" si="2601"/>
        <v>Asset Recived From Civil-U#8-FHP-Fuel Oil pump house-10516</v>
      </c>
      <c r="C3041" s="53" t="str">
        <f t="shared" si="2601"/>
        <v>N.A.</v>
      </c>
      <c r="D3041" s="403" t="str">
        <f t="shared" si="2601"/>
        <v>-</v>
      </c>
      <c r="E3041" s="118">
        <f t="shared" si="2601"/>
        <v>0</v>
      </c>
      <c r="F3041" s="404">
        <f t="shared" si="2575"/>
        <v>6.5769099999999996E-4</v>
      </c>
      <c r="G3041" s="404">
        <f t="shared" si="2576"/>
        <v>0</v>
      </c>
      <c r="H3041" s="404">
        <f t="shared" si="2578"/>
        <v>6.5769099999999996E-4</v>
      </c>
      <c r="I3041" s="404">
        <f>'F4.2'!AB289</f>
        <v>0</v>
      </c>
      <c r="J3041" s="404">
        <f>'F4.2'!BA289</f>
        <v>0</v>
      </c>
      <c r="K3041" s="405"/>
      <c r="L3041" s="405"/>
      <c r="M3041" s="404">
        <f t="shared" si="2573"/>
        <v>0</v>
      </c>
      <c r="N3041" s="404">
        <f t="shared" si="2579"/>
        <v>6.5769099999999996E-4</v>
      </c>
    </row>
    <row r="3042" spans="1:14" hidden="1" outlineLevel="1">
      <c r="A3042" s="68">
        <f t="shared" ref="A3042:E3042" si="2602">A2649</f>
        <v>56</v>
      </c>
      <c r="B3042" s="123" t="str">
        <f t="shared" si="2602"/>
        <v>Asset Recived From Civil-U#8-FHP-DYKE AREA -10516</v>
      </c>
      <c r="C3042" s="53" t="str">
        <f t="shared" si="2602"/>
        <v>N.A.</v>
      </c>
      <c r="D3042" s="403" t="str">
        <f t="shared" si="2602"/>
        <v>-</v>
      </c>
      <c r="E3042" s="118">
        <f t="shared" si="2602"/>
        <v>0</v>
      </c>
      <c r="F3042" s="404">
        <f t="shared" si="2575"/>
        <v>1.9338999999999999E-5</v>
      </c>
      <c r="G3042" s="404">
        <f t="shared" si="2576"/>
        <v>0</v>
      </c>
      <c r="H3042" s="404">
        <f t="shared" si="2578"/>
        <v>1.9338999999999999E-5</v>
      </c>
      <c r="I3042" s="404">
        <f>'F4.2'!AB290</f>
        <v>0</v>
      </c>
      <c r="J3042" s="404">
        <f>'F4.2'!BA290</f>
        <v>0</v>
      </c>
      <c r="K3042" s="405"/>
      <c r="L3042" s="405"/>
      <c r="M3042" s="404">
        <f t="shared" si="2573"/>
        <v>0</v>
      </c>
      <c r="N3042" s="404">
        <f t="shared" si="2579"/>
        <v>1.9338999999999999E-5</v>
      </c>
    </row>
    <row r="3043" spans="1:14" hidden="1" outlineLevel="1">
      <c r="A3043" s="68">
        <f t="shared" ref="A3043:E3043" si="2603">A2650</f>
        <v>57</v>
      </c>
      <c r="B3043" s="123" t="str">
        <f t="shared" si="2603"/>
        <v>Asset Recived From Civil-U#8-Effulent Treatment Plant -10509</v>
      </c>
      <c r="C3043" s="53" t="str">
        <f t="shared" si="2603"/>
        <v>N.A.</v>
      </c>
      <c r="D3043" s="403" t="str">
        <f t="shared" si="2603"/>
        <v>-</v>
      </c>
      <c r="E3043" s="118">
        <f t="shared" si="2603"/>
        <v>0</v>
      </c>
      <c r="F3043" s="404">
        <f t="shared" si="2575"/>
        <v>1.4134799999999999E-4</v>
      </c>
      <c r="G3043" s="404">
        <f t="shared" si="2576"/>
        <v>0</v>
      </c>
      <c r="H3043" s="404">
        <f t="shared" si="2578"/>
        <v>1.4134799999999999E-4</v>
      </c>
      <c r="I3043" s="404">
        <f>'F4.2'!AB291</f>
        <v>0</v>
      </c>
      <c r="J3043" s="404">
        <f>'F4.2'!BA291</f>
        <v>0</v>
      </c>
      <c r="K3043" s="405"/>
      <c r="L3043" s="405"/>
      <c r="M3043" s="404">
        <f t="shared" si="2573"/>
        <v>0</v>
      </c>
      <c r="N3043" s="404">
        <f t="shared" si="2579"/>
        <v>1.4134799999999999E-4</v>
      </c>
    </row>
    <row r="3044" spans="1:14" hidden="1" outlineLevel="1">
      <c r="A3044" s="68">
        <f t="shared" ref="A3044:E3044" si="2604">A2651</f>
        <v>58</v>
      </c>
      <c r="B3044" s="123" t="str">
        <f t="shared" si="2604"/>
        <v>Asset Recived From Project-U#8-Boiler Pressure parts-10501</v>
      </c>
      <c r="C3044" s="53" t="str">
        <f t="shared" si="2604"/>
        <v>N.A.</v>
      </c>
      <c r="D3044" s="403" t="str">
        <f t="shared" si="2604"/>
        <v>-</v>
      </c>
      <c r="E3044" s="118">
        <f t="shared" si="2604"/>
        <v>0</v>
      </c>
      <c r="F3044" s="404">
        <f t="shared" si="2575"/>
        <v>6.5490000000000007E-2</v>
      </c>
      <c r="G3044" s="404">
        <f t="shared" si="2576"/>
        <v>0</v>
      </c>
      <c r="H3044" s="404">
        <f t="shared" si="2578"/>
        <v>6.5490000000000007E-2</v>
      </c>
      <c r="I3044" s="404">
        <f>'F4.2'!AB292</f>
        <v>0</v>
      </c>
      <c r="J3044" s="404">
        <f>'F4.2'!BA292</f>
        <v>0</v>
      </c>
      <c r="K3044" s="405"/>
      <c r="L3044" s="405"/>
      <c r="M3044" s="404">
        <f t="shared" si="2573"/>
        <v>0</v>
      </c>
      <c r="N3044" s="404">
        <f t="shared" si="2579"/>
        <v>6.5490000000000007E-2</v>
      </c>
    </row>
    <row r="3045" spans="1:14" ht="30" hidden="1" outlineLevel="1">
      <c r="A3045" s="68">
        <f t="shared" ref="A3045:E3045" si="2605">A2652</f>
        <v>59</v>
      </c>
      <c r="B3045" s="123" t="str">
        <f t="shared" si="2605"/>
        <v>Asset Recived From Project-U#8-Mandatory Spares from BHEL–Trichy</v>
      </c>
      <c r="C3045" s="53" t="str">
        <f t="shared" si="2605"/>
        <v>N.A.</v>
      </c>
      <c r="D3045" s="403" t="str">
        <f t="shared" si="2605"/>
        <v>-</v>
      </c>
      <c r="E3045" s="118">
        <f t="shared" si="2605"/>
        <v>0</v>
      </c>
      <c r="F3045" s="404">
        <f t="shared" si="2575"/>
        <v>7.4618999999999996E-3</v>
      </c>
      <c r="G3045" s="404">
        <f t="shared" si="2576"/>
        <v>0</v>
      </c>
      <c r="H3045" s="404">
        <f t="shared" si="2578"/>
        <v>7.4618999999999996E-3</v>
      </c>
      <c r="I3045" s="404">
        <f>'F4.2'!AB293</f>
        <v>0</v>
      </c>
      <c r="J3045" s="404">
        <f>'F4.2'!BA293</f>
        <v>0</v>
      </c>
      <c r="K3045" s="405"/>
      <c r="L3045" s="405"/>
      <c r="M3045" s="404">
        <f t="shared" si="2573"/>
        <v>0</v>
      </c>
      <c r="N3045" s="404">
        <f t="shared" si="2579"/>
        <v>7.4618999999999996E-3</v>
      </c>
    </row>
    <row r="3046" spans="1:14" ht="30" hidden="1" outlineLevel="1">
      <c r="A3046" s="68">
        <f t="shared" ref="A3046:E3046" si="2606">A2653</f>
        <v>60</v>
      </c>
      <c r="B3046" s="123" t="str">
        <f t="shared" si="2606"/>
        <v>Asset Recived From Civil-U#8-Coal mill reject trench at coal mill D&amp;E</v>
      </c>
      <c r="C3046" s="53" t="str">
        <f t="shared" si="2606"/>
        <v>N.A.</v>
      </c>
      <c r="D3046" s="403" t="str">
        <f t="shared" si="2606"/>
        <v>-</v>
      </c>
      <c r="E3046" s="118">
        <f t="shared" si="2606"/>
        <v>0</v>
      </c>
      <c r="F3046" s="404">
        <f t="shared" si="2575"/>
        <v>4.6610299000000001E-2</v>
      </c>
      <c r="G3046" s="404">
        <f t="shared" si="2576"/>
        <v>0</v>
      </c>
      <c r="H3046" s="404">
        <f t="shared" si="2578"/>
        <v>4.6610299000000001E-2</v>
      </c>
      <c r="I3046" s="404">
        <f>'F4.2'!AB294</f>
        <v>0</v>
      </c>
      <c r="J3046" s="404">
        <f>'F4.2'!BA294</f>
        <v>0</v>
      </c>
      <c r="K3046" s="405"/>
      <c r="L3046" s="405"/>
      <c r="M3046" s="404">
        <f t="shared" si="2573"/>
        <v>0</v>
      </c>
      <c r="N3046" s="404">
        <f t="shared" si="2579"/>
        <v>4.6610299000000001E-2</v>
      </c>
    </row>
    <row r="3047" spans="1:14" ht="30" hidden="1" outlineLevel="1">
      <c r="A3047" s="68">
        <f t="shared" ref="A3047:E3047" si="2607">A2654</f>
        <v>61</v>
      </c>
      <c r="B3047" s="123" t="str">
        <f t="shared" si="2607"/>
        <v>Asset Recived From Project-U#8-Canteen Equipments &amp; kitchen Utensils</v>
      </c>
      <c r="C3047" s="53" t="str">
        <f t="shared" si="2607"/>
        <v>N.A.</v>
      </c>
      <c r="D3047" s="403" t="str">
        <f t="shared" si="2607"/>
        <v>-</v>
      </c>
      <c r="E3047" s="118">
        <f t="shared" si="2607"/>
        <v>0</v>
      </c>
      <c r="F3047" s="404">
        <f t="shared" si="2575"/>
        <v>0.21887515400000002</v>
      </c>
      <c r="G3047" s="404">
        <f t="shared" si="2576"/>
        <v>0</v>
      </c>
      <c r="H3047" s="404">
        <f t="shared" si="2578"/>
        <v>0.21887515400000002</v>
      </c>
      <c r="I3047" s="404">
        <f>'F4.2'!AB295</f>
        <v>0</v>
      </c>
      <c r="J3047" s="404">
        <f>'F4.2'!BA295</f>
        <v>0</v>
      </c>
      <c r="K3047" s="405"/>
      <c r="L3047" s="405"/>
      <c r="M3047" s="404">
        <f t="shared" si="2573"/>
        <v>0</v>
      </c>
      <c r="N3047" s="404">
        <f t="shared" si="2579"/>
        <v>0.21887515400000002</v>
      </c>
    </row>
    <row r="3048" spans="1:14" ht="30" hidden="1" outlineLevel="1">
      <c r="A3048" s="68">
        <f t="shared" ref="A3048:E3048" si="2608">A2655</f>
        <v>62</v>
      </c>
      <c r="B3048" s="123" t="str">
        <f t="shared" si="2608"/>
        <v>Asset Recived From Project-U#8-Supply &amp; Erection of ACW system-10310</v>
      </c>
      <c r="C3048" s="53" t="str">
        <f t="shared" si="2608"/>
        <v>N.A.</v>
      </c>
      <c r="D3048" s="403" t="str">
        <f t="shared" si="2608"/>
        <v>-</v>
      </c>
      <c r="E3048" s="118">
        <f t="shared" si="2608"/>
        <v>0</v>
      </c>
      <c r="F3048" s="404">
        <f t="shared" si="2575"/>
        <v>8.3684199999999997E-4</v>
      </c>
      <c r="G3048" s="404">
        <f t="shared" si="2576"/>
        <v>0</v>
      </c>
      <c r="H3048" s="404">
        <f t="shared" si="2578"/>
        <v>8.3684199999999997E-4</v>
      </c>
      <c r="I3048" s="404">
        <f>'F4.2'!AB296</f>
        <v>0</v>
      </c>
      <c r="J3048" s="404">
        <f>'F4.2'!BA296</f>
        <v>0</v>
      </c>
      <c r="K3048" s="405"/>
      <c r="L3048" s="405"/>
      <c r="M3048" s="404">
        <f t="shared" si="2573"/>
        <v>0</v>
      </c>
      <c r="N3048" s="404">
        <f t="shared" si="2579"/>
        <v>8.3684199999999997E-4</v>
      </c>
    </row>
    <row r="3049" spans="1:14" ht="30" hidden="1" outlineLevel="1">
      <c r="A3049" s="68">
        <f t="shared" ref="A3049:E3049" si="2609">A2656</f>
        <v>63</v>
      </c>
      <c r="B3049" s="123" t="str">
        <f t="shared" si="2609"/>
        <v>Asset Recived From Project-U#8-SUPPLY &amp; ERECTION OF CCW SYSTEM-10310</v>
      </c>
      <c r="C3049" s="53" t="str">
        <f t="shared" si="2609"/>
        <v>N.A.</v>
      </c>
      <c r="D3049" s="403" t="str">
        <f t="shared" si="2609"/>
        <v>-</v>
      </c>
      <c r="E3049" s="118">
        <f t="shared" si="2609"/>
        <v>0</v>
      </c>
      <c r="F3049" s="404">
        <f t="shared" si="2575"/>
        <v>4.8560299999999999E-3</v>
      </c>
      <c r="G3049" s="404">
        <f t="shared" si="2576"/>
        <v>0</v>
      </c>
      <c r="H3049" s="404">
        <f t="shared" si="2578"/>
        <v>4.8560299999999999E-3</v>
      </c>
      <c r="I3049" s="404">
        <f>'F4.2'!AB297</f>
        <v>0</v>
      </c>
      <c r="J3049" s="404">
        <f>'F4.2'!BA297</f>
        <v>0</v>
      </c>
      <c r="K3049" s="405"/>
      <c r="L3049" s="405"/>
      <c r="M3049" s="404">
        <f t="shared" si="2573"/>
        <v>0</v>
      </c>
      <c r="N3049" s="404">
        <f t="shared" si="2579"/>
        <v>4.8560299999999999E-3</v>
      </c>
    </row>
    <row r="3050" spans="1:14" ht="30" hidden="1" outlineLevel="1">
      <c r="A3050" s="68">
        <f t="shared" ref="A3050:E3050" si="2610">A2657</f>
        <v>64</v>
      </c>
      <c r="B3050" s="123" t="str">
        <f t="shared" si="2610"/>
        <v>Asset Recived From Project-U#8-TG set &amp; its auxilleries-HP/LPFeedWate</v>
      </c>
      <c r="C3050" s="53" t="str">
        <f t="shared" si="2610"/>
        <v>N.A.</v>
      </c>
      <c r="D3050" s="403" t="str">
        <f t="shared" si="2610"/>
        <v>-</v>
      </c>
      <c r="E3050" s="118">
        <f t="shared" si="2610"/>
        <v>0</v>
      </c>
      <c r="F3050" s="404">
        <f t="shared" si="2575"/>
        <v>1.6841648000000001E-2</v>
      </c>
      <c r="G3050" s="404">
        <f t="shared" si="2576"/>
        <v>0</v>
      </c>
      <c r="H3050" s="404">
        <f t="shared" si="2578"/>
        <v>1.6841648000000001E-2</v>
      </c>
      <c r="I3050" s="404">
        <f>'F4.2'!AB298</f>
        <v>0</v>
      </c>
      <c r="J3050" s="404">
        <f>'F4.2'!BA298</f>
        <v>0</v>
      </c>
      <c r="K3050" s="405"/>
      <c r="L3050" s="405"/>
      <c r="M3050" s="404">
        <f t="shared" si="2573"/>
        <v>0</v>
      </c>
      <c r="N3050" s="404">
        <f t="shared" si="2579"/>
        <v>1.6841648000000001E-2</v>
      </c>
    </row>
    <row r="3051" spans="1:14" ht="30" hidden="1" outlineLevel="1">
      <c r="A3051" s="68">
        <f t="shared" ref="A3051:E3051" si="2611">A2658</f>
        <v>65</v>
      </c>
      <c r="B3051" s="123" t="str">
        <f t="shared" si="2611"/>
        <v>Asset Recived From Project-U#8-TG set and its auxilleries- Boilerfeed</v>
      </c>
      <c r="C3051" s="53" t="str">
        <f t="shared" si="2611"/>
        <v>N.A.</v>
      </c>
      <c r="D3051" s="403" t="str">
        <f t="shared" si="2611"/>
        <v>-</v>
      </c>
      <c r="E3051" s="118">
        <f t="shared" si="2611"/>
        <v>0</v>
      </c>
      <c r="F3051" s="404">
        <f t="shared" si="2575"/>
        <v>1.8479445000000001E-2</v>
      </c>
      <c r="G3051" s="404">
        <f t="shared" si="2576"/>
        <v>0</v>
      </c>
      <c r="H3051" s="404">
        <f t="shared" si="2578"/>
        <v>1.8479445000000001E-2</v>
      </c>
      <c r="I3051" s="404">
        <f>'F4.2'!AB299</f>
        <v>0</v>
      </c>
      <c r="J3051" s="404">
        <f>'F4.2'!BA299</f>
        <v>0</v>
      </c>
      <c r="K3051" s="405"/>
      <c r="L3051" s="405"/>
      <c r="M3051" s="404">
        <f t="shared" si="2573"/>
        <v>0</v>
      </c>
      <c r="N3051" s="404">
        <f t="shared" si="2579"/>
        <v>1.8479445000000001E-2</v>
      </c>
    </row>
    <row r="3052" spans="1:14" ht="30" hidden="1" outlineLevel="1">
      <c r="A3052" s="68">
        <f t="shared" ref="A3052:E3052" si="2612">A2659</f>
        <v>66</v>
      </c>
      <c r="B3052" s="123" t="str">
        <f t="shared" si="2612"/>
        <v>Asset Recived From Project-U#8-Air Conditioning-MandatorySpares-10576</v>
      </c>
      <c r="C3052" s="53" t="str">
        <f t="shared" si="2612"/>
        <v>N.A.</v>
      </c>
      <c r="D3052" s="403" t="str">
        <f t="shared" si="2612"/>
        <v>-</v>
      </c>
      <c r="E3052" s="118">
        <f t="shared" si="2612"/>
        <v>0</v>
      </c>
      <c r="F3052" s="404">
        <f t="shared" si="2575"/>
        <v>1.7255999999999999E-5</v>
      </c>
      <c r="G3052" s="404">
        <f t="shared" si="2576"/>
        <v>0</v>
      </c>
      <c r="H3052" s="404">
        <f t="shared" si="2578"/>
        <v>1.7255999999999999E-5</v>
      </c>
      <c r="I3052" s="404">
        <f>'F4.2'!AB300</f>
        <v>0</v>
      </c>
      <c r="J3052" s="404">
        <f>'F4.2'!BA300</f>
        <v>0</v>
      </c>
      <c r="K3052" s="405"/>
      <c r="L3052" s="405"/>
      <c r="M3052" s="404">
        <f t="shared" si="2573"/>
        <v>0</v>
      </c>
      <c r="N3052" s="404">
        <f t="shared" si="2579"/>
        <v>1.7255999999999999E-5</v>
      </c>
    </row>
    <row r="3053" spans="1:14" hidden="1" outlineLevel="1">
      <c r="A3053" s="68">
        <f t="shared" ref="A3053:E3053" si="2613">A2660</f>
        <v>67</v>
      </c>
      <c r="B3053" s="123" t="str">
        <f t="shared" si="2613"/>
        <v>Asset Recived From Project-U#8-Air Conditioning system-10576</v>
      </c>
      <c r="C3053" s="53" t="str">
        <f t="shared" si="2613"/>
        <v>N.A.</v>
      </c>
      <c r="D3053" s="403" t="str">
        <f t="shared" si="2613"/>
        <v>-</v>
      </c>
      <c r="E3053" s="118">
        <f t="shared" si="2613"/>
        <v>0</v>
      </c>
      <c r="F3053" s="404">
        <f t="shared" si="2575"/>
        <v>1.344619E-3</v>
      </c>
      <c r="G3053" s="404">
        <f t="shared" si="2576"/>
        <v>0</v>
      </c>
      <c r="H3053" s="404">
        <f t="shared" si="2578"/>
        <v>1.344619E-3</v>
      </c>
      <c r="I3053" s="404">
        <f>'F4.2'!AB301</f>
        <v>0</v>
      </c>
      <c r="J3053" s="404">
        <f>'F4.2'!BA301</f>
        <v>0</v>
      </c>
      <c r="K3053" s="405"/>
      <c r="L3053" s="405"/>
      <c r="M3053" s="404">
        <f t="shared" si="2573"/>
        <v>0</v>
      </c>
      <c r="N3053" s="404">
        <f t="shared" si="2579"/>
        <v>1.344619E-3</v>
      </c>
    </row>
    <row r="3054" spans="1:14" ht="30" hidden="1" outlineLevel="1">
      <c r="A3054" s="68">
        <f t="shared" ref="A3054:E3054" si="2614">A2661</f>
        <v>68</v>
      </c>
      <c r="B3054" s="123" t="str">
        <f t="shared" si="2614"/>
        <v>Asset Recived From Project-U#8-AHP-FLY ASH &amp; HCSD-SYSTEM-10501</v>
      </c>
      <c r="C3054" s="53" t="str">
        <f t="shared" si="2614"/>
        <v>N.A.</v>
      </c>
      <c r="D3054" s="403" t="str">
        <f t="shared" si="2614"/>
        <v>-</v>
      </c>
      <c r="E3054" s="118">
        <f t="shared" si="2614"/>
        <v>0</v>
      </c>
      <c r="F3054" s="404">
        <f t="shared" si="2575"/>
        <v>2.1652109999999998E-3</v>
      </c>
      <c r="G3054" s="404">
        <f t="shared" si="2576"/>
        <v>0</v>
      </c>
      <c r="H3054" s="404">
        <f t="shared" si="2578"/>
        <v>2.1652109999999998E-3</v>
      </c>
      <c r="I3054" s="404">
        <f>'F4.2'!AB302</f>
        <v>0</v>
      </c>
      <c r="J3054" s="404">
        <f>'F4.2'!BA302</f>
        <v>0</v>
      </c>
      <c r="K3054" s="405"/>
      <c r="L3054" s="405"/>
      <c r="M3054" s="404">
        <f t="shared" si="2573"/>
        <v>0</v>
      </c>
      <c r="N3054" s="404">
        <f t="shared" si="2579"/>
        <v>2.1652109999999998E-3</v>
      </c>
    </row>
    <row r="3055" spans="1:14" ht="30" hidden="1" outlineLevel="1">
      <c r="A3055" s="68">
        <f t="shared" ref="A3055:E3055" si="2615">A2662</f>
        <v>69</v>
      </c>
      <c r="B3055" s="123" t="str">
        <f t="shared" si="2615"/>
        <v>Asset Recived From Project-U#8-AHP-FLYASH&amp;HCSD-SYSTEMBOUGHT OUT-10501</v>
      </c>
      <c r="C3055" s="53" t="str">
        <f t="shared" si="2615"/>
        <v>N.A.</v>
      </c>
      <c r="D3055" s="403" t="str">
        <f t="shared" si="2615"/>
        <v>-</v>
      </c>
      <c r="E3055" s="118">
        <f t="shared" si="2615"/>
        <v>0</v>
      </c>
      <c r="F3055" s="404">
        <f t="shared" si="2575"/>
        <v>7.0969070000000004E-3</v>
      </c>
      <c r="G3055" s="404">
        <f t="shared" si="2576"/>
        <v>0</v>
      </c>
      <c r="H3055" s="404">
        <f t="shared" si="2578"/>
        <v>7.0969070000000004E-3</v>
      </c>
      <c r="I3055" s="404">
        <f>'F4.2'!AB303</f>
        <v>0</v>
      </c>
      <c r="J3055" s="404">
        <f>'F4.2'!BA303</f>
        <v>0</v>
      </c>
      <c r="K3055" s="405"/>
      <c r="L3055" s="405"/>
      <c r="M3055" s="404">
        <f t="shared" si="2573"/>
        <v>0</v>
      </c>
      <c r="N3055" s="404">
        <f t="shared" si="2579"/>
        <v>7.0969070000000004E-3</v>
      </c>
    </row>
    <row r="3056" spans="1:14" ht="30" hidden="1" outlineLevel="1">
      <c r="A3056" s="68">
        <f t="shared" ref="A3056:E3056" si="2616">A2663</f>
        <v>70</v>
      </c>
      <c r="B3056" s="123" t="str">
        <f t="shared" si="2616"/>
        <v>Asset Recived From Project-U#8-AHP-BOTTOM ASH SYSTEM-10501</v>
      </c>
      <c r="C3056" s="53" t="str">
        <f t="shared" si="2616"/>
        <v>N.A.</v>
      </c>
      <c r="D3056" s="403" t="str">
        <f t="shared" si="2616"/>
        <v>-</v>
      </c>
      <c r="E3056" s="118">
        <f t="shared" si="2616"/>
        <v>0</v>
      </c>
      <c r="F3056" s="404">
        <f t="shared" si="2575"/>
        <v>1.2125858999999999E-2</v>
      </c>
      <c r="G3056" s="404">
        <f t="shared" si="2576"/>
        <v>0</v>
      </c>
      <c r="H3056" s="404">
        <f t="shared" si="2578"/>
        <v>1.2125858999999999E-2</v>
      </c>
      <c r="I3056" s="404">
        <f>'F4.2'!AB304</f>
        <v>0</v>
      </c>
      <c r="J3056" s="404">
        <f>'F4.2'!BA304</f>
        <v>0</v>
      </c>
      <c r="K3056" s="405"/>
      <c r="L3056" s="405"/>
      <c r="M3056" s="404">
        <f t="shared" si="2573"/>
        <v>0</v>
      </c>
      <c r="N3056" s="404">
        <f t="shared" si="2579"/>
        <v>1.2125858999999999E-2</v>
      </c>
    </row>
    <row r="3057" spans="1:14" hidden="1" outlineLevel="1">
      <c r="A3057" s="68">
        <f t="shared" ref="A3057:E3057" si="2617">A2664</f>
        <v>71</v>
      </c>
      <c r="B3057" s="123" t="str">
        <f t="shared" si="2617"/>
        <v>Asset Recived From Project-U#8-AHP-ELECTRICAL C &amp; I-10501</v>
      </c>
      <c r="C3057" s="53" t="str">
        <f t="shared" si="2617"/>
        <v>N.A.</v>
      </c>
      <c r="D3057" s="403" t="str">
        <f t="shared" si="2617"/>
        <v>-</v>
      </c>
      <c r="E3057" s="118">
        <f t="shared" si="2617"/>
        <v>0</v>
      </c>
      <c r="F3057" s="404">
        <f t="shared" si="2575"/>
        <v>4.0530039999999998E-3</v>
      </c>
      <c r="G3057" s="404">
        <f t="shared" si="2576"/>
        <v>0</v>
      </c>
      <c r="H3057" s="404">
        <f t="shared" si="2578"/>
        <v>4.0530039999999998E-3</v>
      </c>
      <c r="I3057" s="404">
        <f>'F4.2'!AB305</f>
        <v>0</v>
      </c>
      <c r="J3057" s="404">
        <f>'F4.2'!BA305</f>
        <v>0</v>
      </c>
      <c r="K3057" s="405"/>
      <c r="L3057" s="405"/>
      <c r="M3057" s="404">
        <f t="shared" si="2573"/>
        <v>0</v>
      </c>
      <c r="N3057" s="404">
        <f t="shared" si="2579"/>
        <v>4.0530039999999998E-3</v>
      </c>
    </row>
    <row r="3058" spans="1:14" hidden="1" outlineLevel="1">
      <c r="A3058" s="68">
        <f t="shared" ref="A3058:E3058" si="2618">A2665</f>
        <v>72</v>
      </c>
      <c r="B3058" s="123" t="str">
        <f t="shared" si="2618"/>
        <v>Asset Recived From Project-U#8-AHP-GEHO PUMP-10501</v>
      </c>
      <c r="C3058" s="53" t="str">
        <f t="shared" si="2618"/>
        <v>N.A.</v>
      </c>
      <c r="D3058" s="403" t="str">
        <f t="shared" si="2618"/>
        <v>-</v>
      </c>
      <c r="E3058" s="118">
        <f t="shared" si="2618"/>
        <v>0</v>
      </c>
      <c r="F3058" s="404">
        <f t="shared" si="2575"/>
        <v>9.5127619999999993E-3</v>
      </c>
      <c r="G3058" s="404">
        <f t="shared" si="2576"/>
        <v>0</v>
      </c>
      <c r="H3058" s="404">
        <f t="shared" si="2578"/>
        <v>9.5127619999999993E-3</v>
      </c>
      <c r="I3058" s="404">
        <f>'F4.2'!AB306</f>
        <v>0</v>
      </c>
      <c r="J3058" s="404">
        <f>'F4.2'!BA306</f>
        <v>0</v>
      </c>
      <c r="K3058" s="405"/>
      <c r="L3058" s="405"/>
      <c r="M3058" s="404">
        <f t="shared" si="2573"/>
        <v>0</v>
      </c>
      <c r="N3058" s="404">
        <f t="shared" si="2579"/>
        <v>9.5127619999999993E-3</v>
      </c>
    </row>
    <row r="3059" spans="1:14" ht="30" hidden="1" outlineLevel="1">
      <c r="A3059" s="68">
        <f t="shared" ref="A3059:E3059" si="2619">A2666</f>
        <v>73</v>
      </c>
      <c r="B3059" s="123" t="str">
        <f t="shared" si="2619"/>
        <v>Asset Recived FromProject-U#8-Boiler&amp;Aux -Power Cycle Piping-10501</v>
      </c>
      <c r="C3059" s="53" t="str">
        <f t="shared" si="2619"/>
        <v>N.A.</v>
      </c>
      <c r="D3059" s="403" t="str">
        <f t="shared" si="2619"/>
        <v>-</v>
      </c>
      <c r="E3059" s="118">
        <f t="shared" si="2619"/>
        <v>0</v>
      </c>
      <c r="F3059" s="404">
        <f t="shared" si="2575"/>
        <v>4.1004594999999998E-2</v>
      </c>
      <c r="G3059" s="404">
        <f t="shared" si="2576"/>
        <v>0</v>
      </c>
      <c r="H3059" s="404">
        <f t="shared" si="2578"/>
        <v>4.1004594999999998E-2</v>
      </c>
      <c r="I3059" s="404">
        <f>'F4.2'!AB307</f>
        <v>0</v>
      </c>
      <c r="J3059" s="404">
        <f>'F4.2'!BA307</f>
        <v>0</v>
      </c>
      <c r="K3059" s="405"/>
      <c r="L3059" s="405"/>
      <c r="M3059" s="404">
        <f t="shared" si="2573"/>
        <v>0</v>
      </c>
      <c r="N3059" s="404">
        <f t="shared" si="2579"/>
        <v>4.1004594999999998E-2</v>
      </c>
    </row>
    <row r="3060" spans="1:14" ht="30" hidden="1" outlineLevel="1">
      <c r="A3060" s="68">
        <f t="shared" ref="A3060:E3060" si="2620">A2667</f>
        <v>74</v>
      </c>
      <c r="B3060" s="123" t="str">
        <f t="shared" si="2620"/>
        <v>Asset Recived From Project-U#8-Boiler&amp;Aux-SUIT BLOWER &amp; PIPING-10501</v>
      </c>
      <c r="C3060" s="53" t="str">
        <f t="shared" si="2620"/>
        <v>N.A.</v>
      </c>
      <c r="D3060" s="403" t="str">
        <f t="shared" si="2620"/>
        <v>-</v>
      </c>
      <c r="E3060" s="118">
        <f t="shared" si="2620"/>
        <v>0</v>
      </c>
      <c r="F3060" s="404">
        <f t="shared" si="2575"/>
        <v>8.3837327000000003E-2</v>
      </c>
      <c r="G3060" s="404">
        <f t="shared" si="2576"/>
        <v>0</v>
      </c>
      <c r="H3060" s="404">
        <f t="shared" si="2578"/>
        <v>8.3837327000000003E-2</v>
      </c>
      <c r="I3060" s="404">
        <f>'F4.2'!AB308</f>
        <v>0</v>
      </c>
      <c r="J3060" s="404">
        <f>'F4.2'!BA308</f>
        <v>0</v>
      </c>
      <c r="K3060" s="405"/>
      <c r="L3060" s="405"/>
      <c r="M3060" s="404">
        <f t="shared" si="2573"/>
        <v>0</v>
      </c>
      <c r="N3060" s="404">
        <f t="shared" si="2579"/>
        <v>8.3837327000000003E-2</v>
      </c>
    </row>
    <row r="3061" spans="1:14" ht="30" hidden="1" outlineLevel="1">
      <c r="A3061" s="68">
        <f t="shared" ref="A3061:E3061" si="2621">A2668</f>
        <v>75</v>
      </c>
      <c r="B3061" s="123" t="str">
        <f t="shared" si="2621"/>
        <v>Asset Recived From Project-U#8-Boiler &amp; Auxillaries - PA FAN-10501</v>
      </c>
      <c r="C3061" s="53" t="str">
        <f t="shared" si="2621"/>
        <v>N.A.</v>
      </c>
      <c r="D3061" s="403" t="str">
        <f t="shared" si="2621"/>
        <v>-</v>
      </c>
      <c r="E3061" s="118">
        <f t="shared" si="2621"/>
        <v>0</v>
      </c>
      <c r="F3061" s="404">
        <f t="shared" si="2575"/>
        <v>1.022551E-3</v>
      </c>
      <c r="G3061" s="404">
        <f t="shared" si="2576"/>
        <v>0</v>
      </c>
      <c r="H3061" s="404">
        <f t="shared" si="2578"/>
        <v>1.022551E-3</v>
      </c>
      <c r="I3061" s="404">
        <f>'F4.2'!AB309</f>
        <v>0</v>
      </c>
      <c r="J3061" s="404">
        <f>'F4.2'!BA309</f>
        <v>0</v>
      </c>
      <c r="K3061" s="405"/>
      <c r="L3061" s="405"/>
      <c r="M3061" s="404">
        <f t="shared" si="2573"/>
        <v>0</v>
      </c>
      <c r="N3061" s="404">
        <f t="shared" si="2579"/>
        <v>1.022551E-3</v>
      </c>
    </row>
    <row r="3062" spans="1:14" ht="30" hidden="1" outlineLevel="1">
      <c r="A3062" s="68">
        <f t="shared" ref="A3062:E3062" si="2622">A2669</f>
        <v>76</v>
      </c>
      <c r="B3062" s="123" t="str">
        <f t="shared" si="2622"/>
        <v>Asset Recived From Project-U#8-Boiler&amp;Aux-Air Preheaters-10501</v>
      </c>
      <c r="C3062" s="53" t="str">
        <f t="shared" si="2622"/>
        <v>N.A.</v>
      </c>
      <c r="D3062" s="403" t="str">
        <f t="shared" si="2622"/>
        <v>-</v>
      </c>
      <c r="E3062" s="118">
        <f t="shared" si="2622"/>
        <v>0</v>
      </c>
      <c r="F3062" s="404">
        <f t="shared" si="2575"/>
        <v>1.3280755999999999E-2</v>
      </c>
      <c r="G3062" s="404">
        <f t="shared" si="2576"/>
        <v>0</v>
      </c>
      <c r="H3062" s="404">
        <f t="shared" si="2578"/>
        <v>1.3280755999999999E-2</v>
      </c>
      <c r="I3062" s="404">
        <f>'F4.2'!AB310</f>
        <v>0</v>
      </c>
      <c r="J3062" s="404">
        <f>'F4.2'!BA310</f>
        <v>0</v>
      </c>
      <c r="K3062" s="405"/>
      <c r="L3062" s="405"/>
      <c r="M3062" s="404">
        <f t="shared" si="2573"/>
        <v>0</v>
      </c>
      <c r="N3062" s="404">
        <f t="shared" si="2579"/>
        <v>1.3280755999999999E-2</v>
      </c>
    </row>
    <row r="3063" spans="1:14" ht="30" hidden="1" outlineLevel="1">
      <c r="A3063" s="68">
        <f t="shared" ref="A3063:E3063" si="2623">A2670</f>
        <v>77</v>
      </c>
      <c r="B3063" s="123" t="str">
        <f t="shared" si="2623"/>
        <v>Asset Recived From Project-U#8-Boiler &amp; Auxillaries -COAL MILL-10501</v>
      </c>
      <c r="C3063" s="53" t="str">
        <f t="shared" si="2623"/>
        <v>N.A.</v>
      </c>
      <c r="D3063" s="403" t="str">
        <f t="shared" si="2623"/>
        <v>-</v>
      </c>
      <c r="E3063" s="118">
        <f t="shared" si="2623"/>
        <v>0</v>
      </c>
      <c r="F3063" s="404">
        <f t="shared" si="2575"/>
        <v>5.1243500999999997E-2</v>
      </c>
      <c r="G3063" s="404">
        <f t="shared" si="2576"/>
        <v>0</v>
      </c>
      <c r="H3063" s="404">
        <f t="shared" si="2578"/>
        <v>5.1243500999999997E-2</v>
      </c>
      <c r="I3063" s="404">
        <f>'F4.2'!AB311</f>
        <v>0</v>
      </c>
      <c r="J3063" s="404">
        <f>'F4.2'!BA311</f>
        <v>0</v>
      </c>
      <c r="K3063" s="405"/>
      <c r="L3063" s="405"/>
      <c r="M3063" s="404">
        <f t="shared" si="2573"/>
        <v>0</v>
      </c>
      <c r="N3063" s="404">
        <f t="shared" si="2579"/>
        <v>5.1243500999999997E-2</v>
      </c>
    </row>
    <row r="3064" spans="1:14" ht="30" hidden="1" outlineLevel="1">
      <c r="A3064" s="68">
        <f t="shared" ref="A3064:E3064" si="2624">A2671</f>
        <v>78</v>
      </c>
      <c r="B3064" s="123" t="str">
        <f t="shared" si="2624"/>
        <v>Asset Recived From Project-U#8-Boiler &amp; Auxillaries -FD FAN-10501</v>
      </c>
      <c r="C3064" s="53" t="str">
        <f t="shared" si="2624"/>
        <v>N.A.</v>
      </c>
      <c r="D3064" s="403" t="str">
        <f t="shared" si="2624"/>
        <v>-</v>
      </c>
      <c r="E3064" s="118">
        <f t="shared" si="2624"/>
        <v>0</v>
      </c>
      <c r="F3064" s="404">
        <f t="shared" si="2575"/>
        <v>6.8170000000000004E-4</v>
      </c>
      <c r="G3064" s="404">
        <f t="shared" si="2576"/>
        <v>0</v>
      </c>
      <c r="H3064" s="404">
        <f t="shared" si="2578"/>
        <v>6.8170000000000004E-4</v>
      </c>
      <c r="I3064" s="404">
        <f>'F4.2'!AB312</f>
        <v>0</v>
      </c>
      <c r="J3064" s="404">
        <f>'F4.2'!BA312</f>
        <v>0</v>
      </c>
      <c r="K3064" s="405"/>
      <c r="L3064" s="405"/>
      <c r="M3064" s="404">
        <f t="shared" si="2573"/>
        <v>0</v>
      </c>
      <c r="N3064" s="404">
        <f t="shared" si="2579"/>
        <v>6.8170000000000004E-4</v>
      </c>
    </row>
    <row r="3065" spans="1:14" ht="30" hidden="1" outlineLevel="1">
      <c r="A3065" s="68">
        <f t="shared" ref="A3065:E3065" si="2625">A2672</f>
        <v>79</v>
      </c>
      <c r="B3065" s="123" t="str">
        <f t="shared" si="2625"/>
        <v>Asset Recived From Project-U#8-Boiler &amp; Auxillaries- ID FAN-10501</v>
      </c>
      <c r="C3065" s="53" t="str">
        <f t="shared" si="2625"/>
        <v>N.A.</v>
      </c>
      <c r="D3065" s="403" t="str">
        <f t="shared" si="2625"/>
        <v>-</v>
      </c>
      <c r="E3065" s="118">
        <f t="shared" si="2625"/>
        <v>0</v>
      </c>
      <c r="F3065" s="404">
        <f t="shared" si="2575"/>
        <v>1.7042509999999999E-3</v>
      </c>
      <c r="G3065" s="404">
        <f t="shared" si="2576"/>
        <v>0</v>
      </c>
      <c r="H3065" s="404">
        <f t="shared" si="2578"/>
        <v>1.7042509999999999E-3</v>
      </c>
      <c r="I3065" s="404">
        <f>'F4.2'!AB313</f>
        <v>0</v>
      </c>
      <c r="J3065" s="404">
        <f>'F4.2'!BA313</f>
        <v>0</v>
      </c>
      <c r="K3065" s="405"/>
      <c r="L3065" s="405"/>
      <c r="M3065" s="404">
        <f t="shared" si="2573"/>
        <v>0</v>
      </c>
      <c r="N3065" s="404">
        <f t="shared" si="2579"/>
        <v>1.7042509999999999E-3</v>
      </c>
    </row>
    <row r="3066" spans="1:14" ht="30" hidden="1" outlineLevel="1">
      <c r="A3066" s="68">
        <f t="shared" ref="A3066:E3066" si="2626">A2673</f>
        <v>80</v>
      </c>
      <c r="B3066" s="123" t="str">
        <f t="shared" si="2626"/>
        <v>Asset Recived From Project-U#8-Boiler&amp;Aux-Mandatory Spares-10501</v>
      </c>
      <c r="C3066" s="53" t="str">
        <f t="shared" si="2626"/>
        <v>N.A.</v>
      </c>
      <c r="D3066" s="403" t="str">
        <f t="shared" si="2626"/>
        <v>-</v>
      </c>
      <c r="E3066" s="118">
        <f t="shared" si="2626"/>
        <v>0</v>
      </c>
      <c r="F3066" s="404">
        <f t="shared" si="2575"/>
        <v>9.7934579999999997E-3</v>
      </c>
      <c r="G3066" s="404">
        <f t="shared" si="2576"/>
        <v>0</v>
      </c>
      <c r="H3066" s="404">
        <f t="shared" si="2578"/>
        <v>9.7934579999999997E-3</v>
      </c>
      <c r="I3066" s="404">
        <f>'F4.2'!AB314</f>
        <v>0</v>
      </c>
      <c r="J3066" s="404">
        <f>'F4.2'!BA314</f>
        <v>0</v>
      </c>
      <c r="K3066" s="405"/>
      <c r="L3066" s="405"/>
      <c r="M3066" s="404">
        <f t="shared" si="2573"/>
        <v>0</v>
      </c>
      <c r="N3066" s="404">
        <f t="shared" si="2579"/>
        <v>9.7934579999999997E-3</v>
      </c>
    </row>
    <row r="3067" spans="1:14" ht="30" hidden="1" outlineLevel="1">
      <c r="A3067" s="68">
        <f t="shared" ref="A3067:E3067" si="2627">A2674</f>
        <v>81</v>
      </c>
      <c r="B3067" s="123" t="str">
        <f t="shared" si="2627"/>
        <v>Asset Recived From Project-U#8-Boiler&amp;Aux-PLATFORM,STAIRS,GRATINGS,</v>
      </c>
      <c r="C3067" s="53" t="str">
        <f t="shared" si="2627"/>
        <v>N.A.</v>
      </c>
      <c r="D3067" s="403" t="str">
        <f t="shared" si="2627"/>
        <v>-</v>
      </c>
      <c r="E3067" s="118">
        <f t="shared" si="2627"/>
        <v>0</v>
      </c>
      <c r="F3067" s="404">
        <f t="shared" si="2575"/>
        <v>3.0595908000000002E-2</v>
      </c>
      <c r="G3067" s="404">
        <f t="shared" si="2576"/>
        <v>0</v>
      </c>
      <c r="H3067" s="404">
        <f t="shared" si="2578"/>
        <v>3.0595908000000002E-2</v>
      </c>
      <c r="I3067" s="404">
        <f>'F4.2'!AB315</f>
        <v>0</v>
      </c>
      <c r="J3067" s="404">
        <f>'F4.2'!BA315</f>
        <v>0</v>
      </c>
      <c r="K3067" s="405"/>
      <c r="L3067" s="405"/>
      <c r="M3067" s="404">
        <f t="shared" si="2573"/>
        <v>0</v>
      </c>
      <c r="N3067" s="404">
        <f t="shared" si="2579"/>
        <v>3.0595908000000002E-2</v>
      </c>
    </row>
    <row r="3068" spans="1:14" hidden="1" outlineLevel="1">
      <c r="A3068" s="68">
        <f t="shared" ref="A3068:E3068" si="2628">A2675</f>
        <v>82</v>
      </c>
      <c r="B3068" s="123" t="str">
        <f t="shared" si="2628"/>
        <v>Asset Recived From Project-U#8-Boiler Pressure parts-10501</v>
      </c>
      <c r="C3068" s="53" t="str">
        <f t="shared" si="2628"/>
        <v>N.A.</v>
      </c>
      <c r="D3068" s="403" t="str">
        <f t="shared" si="2628"/>
        <v>-</v>
      </c>
      <c r="E3068" s="118">
        <f t="shared" si="2628"/>
        <v>0</v>
      </c>
      <c r="F3068" s="404">
        <f t="shared" si="2575"/>
        <v>0.17807421000000001</v>
      </c>
      <c r="G3068" s="404">
        <f t="shared" si="2576"/>
        <v>0</v>
      </c>
      <c r="H3068" s="404">
        <f t="shared" si="2578"/>
        <v>0.17807421000000001</v>
      </c>
      <c r="I3068" s="404">
        <f>'F4.2'!AB316</f>
        <v>0</v>
      </c>
      <c r="J3068" s="404">
        <f>'F4.2'!BA316</f>
        <v>0</v>
      </c>
      <c r="K3068" s="405"/>
      <c r="L3068" s="405"/>
      <c r="M3068" s="404">
        <f t="shared" si="2573"/>
        <v>0</v>
      </c>
      <c r="N3068" s="404">
        <f t="shared" si="2579"/>
        <v>0.17807421000000001</v>
      </c>
    </row>
    <row r="3069" spans="1:14" ht="30" hidden="1" outlineLevel="1">
      <c r="A3069" s="68">
        <f t="shared" ref="A3069:E3069" si="2629">A2676</f>
        <v>83</v>
      </c>
      <c r="B3069" s="123" t="str">
        <f t="shared" si="2629"/>
        <v>Asset Recived From Project-U#8-220V-BATTERY+CHARGERS-MAIN PLANT-10563</v>
      </c>
      <c r="C3069" s="53" t="str">
        <f t="shared" si="2629"/>
        <v>N.A.</v>
      </c>
      <c r="D3069" s="403" t="str">
        <f t="shared" si="2629"/>
        <v>-</v>
      </c>
      <c r="E3069" s="118">
        <f t="shared" si="2629"/>
        <v>0</v>
      </c>
      <c r="F3069" s="404">
        <f t="shared" si="2575"/>
        <v>2.0848189999999999E-3</v>
      </c>
      <c r="G3069" s="404">
        <f t="shared" si="2576"/>
        <v>0</v>
      </c>
      <c r="H3069" s="404">
        <f t="shared" si="2578"/>
        <v>2.0848189999999999E-3</v>
      </c>
      <c r="I3069" s="404">
        <f>'F4.2'!AB317</f>
        <v>0</v>
      </c>
      <c r="J3069" s="404">
        <f>'F4.2'!BA317</f>
        <v>0</v>
      </c>
      <c r="K3069" s="405"/>
      <c r="L3069" s="405"/>
      <c r="M3069" s="404">
        <f t="shared" si="2573"/>
        <v>0</v>
      </c>
      <c r="N3069" s="404">
        <f t="shared" si="2579"/>
        <v>2.0848189999999999E-3</v>
      </c>
    </row>
    <row r="3070" spans="1:14" ht="30" hidden="1" outlineLevel="1">
      <c r="A3070" s="68">
        <f t="shared" ref="A3070:E3070" si="2630">A2677</f>
        <v>84</v>
      </c>
      <c r="B3070" s="123" t="str">
        <f t="shared" si="2630"/>
        <v>Asset Recived From Project-U#8-220V -BATTERY WITH CHARGERS(CHP)-10563</v>
      </c>
      <c r="C3070" s="53" t="str">
        <f t="shared" si="2630"/>
        <v>N.A.</v>
      </c>
      <c r="D3070" s="403" t="str">
        <f t="shared" si="2630"/>
        <v>-</v>
      </c>
      <c r="E3070" s="118">
        <f t="shared" si="2630"/>
        <v>0</v>
      </c>
      <c r="F3070" s="404">
        <f t="shared" si="2575"/>
        <v>2.0745099999999999E-4</v>
      </c>
      <c r="G3070" s="404">
        <f t="shared" si="2576"/>
        <v>0</v>
      </c>
      <c r="H3070" s="404">
        <f t="shared" si="2578"/>
        <v>2.0745099999999999E-4</v>
      </c>
      <c r="I3070" s="404">
        <f>'F4.2'!AB318</f>
        <v>0</v>
      </c>
      <c r="J3070" s="404">
        <f>'F4.2'!BA318</f>
        <v>0</v>
      </c>
      <c r="K3070" s="405"/>
      <c r="L3070" s="405"/>
      <c r="M3070" s="404">
        <f t="shared" si="2573"/>
        <v>0</v>
      </c>
      <c r="N3070" s="404">
        <f t="shared" si="2579"/>
        <v>2.0745099999999999E-4</v>
      </c>
    </row>
    <row r="3071" spans="1:14" ht="30" hidden="1" outlineLevel="1">
      <c r="A3071" s="68">
        <f t="shared" ref="A3071:E3071" si="2631">A2678</f>
        <v>85</v>
      </c>
      <c r="B3071" s="123" t="str">
        <f t="shared" si="2631"/>
        <v>Asset Recived From Project-U#8-220V-BATTERY+CHARG-WAGON TRIP-2N-10563</v>
      </c>
      <c r="C3071" s="53" t="str">
        <f t="shared" si="2631"/>
        <v>N.A.</v>
      </c>
      <c r="D3071" s="403" t="str">
        <f t="shared" si="2631"/>
        <v>-</v>
      </c>
      <c r="E3071" s="118">
        <f t="shared" si="2631"/>
        <v>0</v>
      </c>
      <c r="F3071" s="404">
        <f t="shared" si="2575"/>
        <v>8.4673999999999996E-5</v>
      </c>
      <c r="G3071" s="404">
        <f t="shared" si="2576"/>
        <v>0</v>
      </c>
      <c r="H3071" s="404">
        <f t="shared" si="2578"/>
        <v>8.4673999999999996E-5</v>
      </c>
      <c r="I3071" s="404">
        <f>'F4.2'!AB319</f>
        <v>0</v>
      </c>
      <c r="J3071" s="404">
        <f>'F4.2'!BA319</f>
        <v>0</v>
      </c>
      <c r="K3071" s="405"/>
      <c r="L3071" s="405"/>
      <c r="M3071" s="404">
        <f t="shared" si="2573"/>
        <v>0</v>
      </c>
      <c r="N3071" s="404">
        <f t="shared" si="2579"/>
        <v>8.4673999999999996E-5</v>
      </c>
    </row>
    <row r="3072" spans="1:14" ht="30" hidden="1" outlineLevel="1">
      <c r="A3072" s="68">
        <f t="shared" ref="A3072:E3072" si="2632">A2679</f>
        <v>86</v>
      </c>
      <c r="B3072" s="123" t="str">
        <f t="shared" si="2632"/>
        <v>Asset Recived From Project-U#8-BOP-OTHER C&amp; i INSTRUMENTS-10509</v>
      </c>
      <c r="C3072" s="53" t="str">
        <f t="shared" si="2632"/>
        <v>N.A.</v>
      </c>
      <c r="D3072" s="403" t="str">
        <f t="shared" si="2632"/>
        <v>-</v>
      </c>
      <c r="E3072" s="118">
        <f t="shared" si="2632"/>
        <v>0</v>
      </c>
      <c r="F3072" s="404">
        <f t="shared" si="2575"/>
        <v>1.3440609999999999E-3</v>
      </c>
      <c r="G3072" s="404">
        <f t="shared" si="2576"/>
        <v>0</v>
      </c>
      <c r="H3072" s="404">
        <f t="shared" si="2578"/>
        <v>1.3440609999999999E-3</v>
      </c>
      <c r="I3072" s="404">
        <f>'F4.2'!AB320</f>
        <v>0</v>
      </c>
      <c r="J3072" s="404">
        <f>'F4.2'!BA320</f>
        <v>0</v>
      </c>
      <c r="K3072" s="405"/>
      <c r="L3072" s="405"/>
      <c r="M3072" s="404">
        <f t="shared" si="2573"/>
        <v>0</v>
      </c>
      <c r="N3072" s="404">
        <f t="shared" si="2579"/>
        <v>1.3440609999999999E-3</v>
      </c>
    </row>
    <row r="3073" spans="1:14" hidden="1" outlineLevel="1">
      <c r="A3073" s="68">
        <f t="shared" ref="A3073:E3073" si="2633">A2680</f>
        <v>87</v>
      </c>
      <c r="B3073" s="123" t="str">
        <f t="shared" si="2633"/>
        <v>Asset Recived From Project-U#8-CHP-CONVEYOR SYSTEM-10515</v>
      </c>
      <c r="C3073" s="53" t="str">
        <f t="shared" si="2633"/>
        <v>N.A.</v>
      </c>
      <c r="D3073" s="403" t="str">
        <f t="shared" si="2633"/>
        <v>-</v>
      </c>
      <c r="E3073" s="118">
        <f t="shared" si="2633"/>
        <v>0</v>
      </c>
      <c r="F3073" s="404">
        <f t="shared" si="2575"/>
        <v>1.540935E-2</v>
      </c>
      <c r="G3073" s="404">
        <f t="shared" si="2576"/>
        <v>0</v>
      </c>
      <c r="H3073" s="404">
        <f t="shared" si="2578"/>
        <v>1.540935E-2</v>
      </c>
      <c r="I3073" s="404">
        <f>'F4.2'!AB321</f>
        <v>0</v>
      </c>
      <c r="J3073" s="404">
        <f>'F4.2'!BA321</f>
        <v>0</v>
      </c>
      <c r="K3073" s="405"/>
      <c r="L3073" s="405"/>
      <c r="M3073" s="404">
        <f t="shared" si="2573"/>
        <v>0</v>
      </c>
      <c r="N3073" s="404">
        <f t="shared" si="2579"/>
        <v>1.540935E-2</v>
      </c>
    </row>
    <row r="3074" spans="1:14" hidden="1" outlineLevel="1">
      <c r="A3074" s="68">
        <f t="shared" ref="A3074:E3074" si="2634">A2681</f>
        <v>88</v>
      </c>
      <c r="B3074" s="123" t="str">
        <f t="shared" si="2634"/>
        <v>Asset Recived From Project-U#8-CHP-WOBLER FEEDER-10515</v>
      </c>
      <c r="C3074" s="53" t="str">
        <f t="shared" si="2634"/>
        <v>N.A.</v>
      </c>
      <c r="D3074" s="403" t="str">
        <f t="shared" si="2634"/>
        <v>-</v>
      </c>
      <c r="E3074" s="118">
        <f t="shared" si="2634"/>
        <v>0</v>
      </c>
      <c r="F3074" s="404">
        <f t="shared" si="2575"/>
        <v>5.4613100000000005E-4</v>
      </c>
      <c r="G3074" s="404">
        <f t="shared" si="2576"/>
        <v>0</v>
      </c>
      <c r="H3074" s="404">
        <f t="shared" si="2578"/>
        <v>5.4613100000000005E-4</v>
      </c>
      <c r="I3074" s="404">
        <f>'F4.2'!AB322</f>
        <v>0</v>
      </c>
      <c r="J3074" s="404">
        <f>'F4.2'!BA322</f>
        <v>0</v>
      </c>
      <c r="K3074" s="405"/>
      <c r="L3074" s="405"/>
      <c r="M3074" s="404">
        <f t="shared" si="2573"/>
        <v>0</v>
      </c>
      <c r="N3074" s="404">
        <f t="shared" si="2579"/>
        <v>5.4613100000000005E-4</v>
      </c>
    </row>
    <row r="3075" spans="1:14" hidden="1" outlineLevel="1">
      <c r="A3075" s="68">
        <f t="shared" ref="A3075:E3075" si="2635">A2682</f>
        <v>89</v>
      </c>
      <c r="B3075" s="123" t="str">
        <f t="shared" si="2635"/>
        <v>Asset Recived From Project-U#8-CHP-APRON FEEDER-10515</v>
      </c>
      <c r="C3075" s="53" t="str">
        <f t="shared" si="2635"/>
        <v>N.A.</v>
      </c>
      <c r="D3075" s="403" t="str">
        <f t="shared" si="2635"/>
        <v>-</v>
      </c>
      <c r="E3075" s="118">
        <f t="shared" si="2635"/>
        <v>0</v>
      </c>
      <c r="F3075" s="404">
        <f t="shared" si="2575"/>
        <v>2.8149E-3</v>
      </c>
      <c r="G3075" s="404">
        <f t="shared" si="2576"/>
        <v>0</v>
      </c>
      <c r="H3075" s="404">
        <f t="shared" si="2578"/>
        <v>2.8149E-3</v>
      </c>
      <c r="I3075" s="404">
        <f>'F4.2'!AB323</f>
        <v>0</v>
      </c>
      <c r="J3075" s="404">
        <f>'F4.2'!BA323</f>
        <v>0</v>
      </c>
      <c r="K3075" s="405"/>
      <c r="L3075" s="405"/>
      <c r="M3075" s="404">
        <f t="shared" si="2573"/>
        <v>0</v>
      </c>
      <c r="N3075" s="404">
        <f t="shared" si="2579"/>
        <v>2.8149E-3</v>
      </c>
    </row>
    <row r="3076" spans="1:14" ht="30" hidden="1" outlineLevel="1">
      <c r="A3076" s="68">
        <f t="shared" ref="A3076:E3076" si="2636">A2683</f>
        <v>90</v>
      </c>
      <c r="B3076" s="123" t="str">
        <f t="shared" si="2636"/>
        <v>Asset Recived From Project-U#8-CHP-ILMS,METAL DETECTOR,BELT WEIGHER</v>
      </c>
      <c r="C3076" s="53" t="str">
        <f t="shared" si="2636"/>
        <v>N.A.</v>
      </c>
      <c r="D3076" s="403" t="str">
        <f t="shared" si="2636"/>
        <v>-</v>
      </c>
      <c r="E3076" s="118">
        <f t="shared" si="2636"/>
        <v>0</v>
      </c>
      <c r="F3076" s="404">
        <f t="shared" si="2575"/>
        <v>1.170412E-3</v>
      </c>
      <c r="G3076" s="404">
        <f t="shared" si="2576"/>
        <v>0</v>
      </c>
      <c r="H3076" s="404">
        <f t="shared" si="2578"/>
        <v>1.170412E-3</v>
      </c>
      <c r="I3076" s="404">
        <f>'F4.2'!AB324</f>
        <v>0</v>
      </c>
      <c r="J3076" s="404">
        <f>'F4.2'!BA324</f>
        <v>0</v>
      </c>
      <c r="K3076" s="405"/>
      <c r="L3076" s="405"/>
      <c r="M3076" s="404">
        <f t="shared" si="2573"/>
        <v>0</v>
      </c>
      <c r="N3076" s="404">
        <f t="shared" si="2579"/>
        <v>1.170412E-3</v>
      </c>
    </row>
    <row r="3077" spans="1:14" hidden="1" outlineLevel="1">
      <c r="A3077" s="68">
        <f t="shared" ref="A3077:E3077" si="2637">A2684</f>
        <v>91</v>
      </c>
      <c r="B3077" s="123" t="str">
        <f t="shared" si="2637"/>
        <v>Asset Recived From Project-U#8-CHP-IMPACT CRUSHER-10515</v>
      </c>
      <c r="C3077" s="53" t="str">
        <f t="shared" si="2637"/>
        <v>N.A.</v>
      </c>
      <c r="D3077" s="403" t="str">
        <f t="shared" si="2637"/>
        <v>-</v>
      </c>
      <c r="E3077" s="118">
        <f t="shared" si="2637"/>
        <v>0</v>
      </c>
      <c r="F3077" s="404">
        <f t="shared" si="2575"/>
        <v>2.0637770000000001E-3</v>
      </c>
      <c r="G3077" s="404">
        <f t="shared" si="2576"/>
        <v>0</v>
      </c>
      <c r="H3077" s="404">
        <f t="shared" si="2578"/>
        <v>2.0637770000000001E-3</v>
      </c>
      <c r="I3077" s="404">
        <f>'F4.2'!AB325</f>
        <v>0</v>
      </c>
      <c r="J3077" s="404">
        <f>'F4.2'!BA325</f>
        <v>0</v>
      </c>
      <c r="K3077" s="405"/>
      <c r="L3077" s="405"/>
      <c r="M3077" s="404">
        <f t="shared" si="2573"/>
        <v>0</v>
      </c>
      <c r="N3077" s="404">
        <f t="shared" si="2579"/>
        <v>2.0637770000000001E-3</v>
      </c>
    </row>
    <row r="3078" spans="1:14" hidden="1" outlineLevel="1">
      <c r="A3078" s="68">
        <f t="shared" ref="A3078:E3078" si="2638">A2685</f>
        <v>92</v>
      </c>
      <c r="B3078" s="123" t="str">
        <f t="shared" si="2638"/>
        <v>Project-U#8-CHP-STRACKER CUM RECLAIMER-10515</v>
      </c>
      <c r="C3078" s="53" t="str">
        <f t="shared" si="2638"/>
        <v>N.A.</v>
      </c>
      <c r="D3078" s="403" t="str">
        <f t="shared" si="2638"/>
        <v>-</v>
      </c>
      <c r="E3078" s="118">
        <f t="shared" si="2638"/>
        <v>0</v>
      </c>
      <c r="F3078" s="404">
        <f t="shared" si="2575"/>
        <v>8.2014210000000004E-3</v>
      </c>
      <c r="G3078" s="404">
        <f t="shared" si="2576"/>
        <v>0</v>
      </c>
      <c r="H3078" s="404">
        <f t="shared" si="2578"/>
        <v>8.2014210000000004E-3</v>
      </c>
      <c r="I3078" s="404">
        <f>'F4.2'!AB326</f>
        <v>0</v>
      </c>
      <c r="J3078" s="404">
        <f>'F4.2'!BA326</f>
        <v>0</v>
      </c>
      <c r="K3078" s="405"/>
      <c r="L3078" s="405"/>
      <c r="M3078" s="404">
        <f t="shared" si="2573"/>
        <v>0</v>
      </c>
      <c r="N3078" s="404">
        <f t="shared" si="2579"/>
        <v>8.2014210000000004E-3</v>
      </c>
    </row>
    <row r="3079" spans="1:14" hidden="1" outlineLevel="1">
      <c r="A3079" s="68">
        <f t="shared" ref="A3079:E3079" si="2639">A2686</f>
        <v>93</v>
      </c>
      <c r="B3079" s="123" t="str">
        <f t="shared" si="2639"/>
        <v>Project-U#8-CHP-SIDE DISCHARGE TYPE WAGON TRIPPLER</v>
      </c>
      <c r="C3079" s="53" t="str">
        <f t="shared" si="2639"/>
        <v>N.A.</v>
      </c>
      <c r="D3079" s="403" t="str">
        <f t="shared" si="2639"/>
        <v>-</v>
      </c>
      <c r="E3079" s="118">
        <f t="shared" si="2639"/>
        <v>0</v>
      </c>
      <c r="F3079" s="404">
        <f t="shared" si="2575"/>
        <v>7.783575E-3</v>
      </c>
      <c r="G3079" s="404">
        <f t="shared" si="2576"/>
        <v>0</v>
      </c>
      <c r="H3079" s="404">
        <f t="shared" si="2578"/>
        <v>7.783575E-3</v>
      </c>
      <c r="I3079" s="404">
        <f>'F4.2'!AB327</f>
        <v>0</v>
      </c>
      <c r="J3079" s="404">
        <f>'F4.2'!BA327</f>
        <v>0</v>
      </c>
      <c r="K3079" s="405"/>
      <c r="L3079" s="405"/>
      <c r="M3079" s="404">
        <f t="shared" si="2573"/>
        <v>0</v>
      </c>
      <c r="N3079" s="404">
        <f t="shared" si="2579"/>
        <v>7.783575E-3</v>
      </c>
    </row>
    <row r="3080" spans="1:14" hidden="1" outlineLevel="1">
      <c r="A3080" s="68">
        <f t="shared" ref="A3080:E3080" si="2640">A2687</f>
        <v>94</v>
      </c>
      <c r="B3080" s="123" t="str">
        <f t="shared" si="2640"/>
        <v>Project-U#8-Coal Handling Plant-M.S.-10515</v>
      </c>
      <c r="C3080" s="53" t="str">
        <f t="shared" si="2640"/>
        <v>N.A.</v>
      </c>
      <c r="D3080" s="403" t="str">
        <f t="shared" si="2640"/>
        <v>-</v>
      </c>
      <c r="E3080" s="118">
        <f t="shared" si="2640"/>
        <v>0</v>
      </c>
      <c r="F3080" s="404">
        <f t="shared" si="2575"/>
        <v>3.4267400000000001E-4</v>
      </c>
      <c r="G3080" s="404">
        <f t="shared" si="2576"/>
        <v>0</v>
      </c>
      <c r="H3080" s="404">
        <f t="shared" si="2578"/>
        <v>3.4267400000000001E-4</v>
      </c>
      <c r="I3080" s="404">
        <f>'F4.2'!AB328</f>
        <v>0</v>
      </c>
      <c r="J3080" s="404">
        <f>'F4.2'!BA328</f>
        <v>0</v>
      </c>
      <c r="K3080" s="405"/>
      <c r="L3080" s="405"/>
      <c r="M3080" s="404">
        <f t="shared" si="2573"/>
        <v>0</v>
      </c>
      <c r="N3080" s="404">
        <f t="shared" si="2579"/>
        <v>3.4267400000000001E-4</v>
      </c>
    </row>
    <row r="3081" spans="1:14" hidden="1" outlineLevel="1">
      <c r="A3081" s="68">
        <f t="shared" ref="A3081:E3081" si="2641">A2688</f>
        <v>95</v>
      </c>
      <c r="B3081" s="123" t="str">
        <f t="shared" si="2641"/>
        <v>Project-U#8-communication system-10572</v>
      </c>
      <c r="C3081" s="53" t="str">
        <f t="shared" si="2641"/>
        <v>N.A.</v>
      </c>
      <c r="D3081" s="403" t="str">
        <f t="shared" si="2641"/>
        <v>-</v>
      </c>
      <c r="E3081" s="118">
        <f t="shared" si="2641"/>
        <v>0</v>
      </c>
      <c r="F3081" s="404">
        <f t="shared" si="2575"/>
        <v>1.92531E-3</v>
      </c>
      <c r="G3081" s="404">
        <f t="shared" si="2576"/>
        <v>0</v>
      </c>
      <c r="H3081" s="404">
        <f t="shared" si="2578"/>
        <v>1.92531E-3</v>
      </c>
      <c r="I3081" s="404">
        <f>'F4.2'!AB329</f>
        <v>0</v>
      </c>
      <c r="J3081" s="404">
        <f>'F4.2'!BA329</f>
        <v>0</v>
      </c>
      <c r="K3081" s="405"/>
      <c r="L3081" s="405"/>
      <c r="M3081" s="404">
        <f t="shared" ref="M3081:M3144" si="2642">SUM(J3081:L3081)</f>
        <v>0</v>
      </c>
      <c r="N3081" s="404">
        <f t="shared" si="2579"/>
        <v>1.92531E-3</v>
      </c>
    </row>
    <row r="3082" spans="1:14" hidden="1" outlineLevel="1">
      <c r="A3082" s="68">
        <f t="shared" ref="A3082:E3082" si="2643">A2689</f>
        <v>96</v>
      </c>
      <c r="B3082" s="123" t="str">
        <f t="shared" si="2643"/>
        <v>Project-U#8-UPS INVERTORS-10563</v>
      </c>
      <c r="C3082" s="53" t="str">
        <f t="shared" si="2643"/>
        <v>N.A.</v>
      </c>
      <c r="D3082" s="403" t="str">
        <f t="shared" si="2643"/>
        <v>-</v>
      </c>
      <c r="E3082" s="118">
        <f t="shared" si="2643"/>
        <v>0</v>
      </c>
      <c r="F3082" s="404">
        <f t="shared" ref="F3082:F3145" si="2644">F2689+I2689</f>
        <v>5.1465199999999999E-4</v>
      </c>
      <c r="G3082" s="404">
        <f t="shared" ref="G3082:G3145" si="2645">G2689+M2689</f>
        <v>0</v>
      </c>
      <c r="H3082" s="404">
        <f t="shared" si="2578"/>
        <v>5.1465199999999999E-4</v>
      </c>
      <c r="I3082" s="404">
        <f>'F4.2'!AB330</f>
        <v>0</v>
      </c>
      <c r="J3082" s="404">
        <f>'F4.2'!BA330</f>
        <v>0</v>
      </c>
      <c r="K3082" s="405"/>
      <c r="L3082" s="405"/>
      <c r="M3082" s="404">
        <f t="shared" si="2642"/>
        <v>0</v>
      </c>
      <c r="N3082" s="404">
        <f t="shared" si="2579"/>
        <v>5.1465199999999999E-4</v>
      </c>
    </row>
    <row r="3083" spans="1:14" hidden="1" outlineLevel="1">
      <c r="A3083" s="68">
        <f t="shared" ref="A3083:E3083" si="2646">A2690</f>
        <v>97</v>
      </c>
      <c r="B3083" s="123" t="str">
        <f t="shared" si="2646"/>
        <v>Project-U#8-UPS ACDS-10563</v>
      </c>
      <c r="C3083" s="53" t="str">
        <f t="shared" si="2646"/>
        <v>N.A.</v>
      </c>
      <c r="D3083" s="403" t="str">
        <f t="shared" si="2646"/>
        <v>-</v>
      </c>
      <c r="E3083" s="118">
        <f t="shared" si="2646"/>
        <v>0</v>
      </c>
      <c r="F3083" s="404">
        <f t="shared" si="2644"/>
        <v>8.9956000000000004E-5</v>
      </c>
      <c r="G3083" s="404">
        <f t="shared" si="2645"/>
        <v>0</v>
      </c>
      <c r="H3083" s="404">
        <f t="shared" ref="H3083:H3146" si="2647">F3083-G3083</f>
        <v>8.9956000000000004E-5</v>
      </c>
      <c r="I3083" s="404">
        <f>'F4.2'!AB331</f>
        <v>0</v>
      </c>
      <c r="J3083" s="404">
        <f>'F4.2'!BA331</f>
        <v>0</v>
      </c>
      <c r="K3083" s="405"/>
      <c r="L3083" s="405"/>
      <c r="M3083" s="404">
        <f t="shared" si="2642"/>
        <v>0</v>
      </c>
      <c r="N3083" s="404">
        <f t="shared" ref="N3083:N3146" si="2648">H3083+I3083-M3083</f>
        <v>8.9956000000000004E-5</v>
      </c>
    </row>
    <row r="3084" spans="1:14" hidden="1" outlineLevel="1">
      <c r="A3084" s="68">
        <f t="shared" ref="A3084:E3084" si="2649">A2691</f>
        <v>98</v>
      </c>
      <c r="B3084" s="123" t="str">
        <f t="shared" si="2649"/>
        <v>Project-U#8-UPS BATTERIRERS-10563</v>
      </c>
      <c r="C3084" s="53" t="str">
        <f t="shared" si="2649"/>
        <v>N.A.</v>
      </c>
      <c r="D3084" s="403" t="str">
        <f t="shared" si="2649"/>
        <v>-</v>
      </c>
      <c r="E3084" s="118">
        <f t="shared" si="2649"/>
        <v>0</v>
      </c>
      <c r="F3084" s="404">
        <f t="shared" si="2644"/>
        <v>5.1465199999999999E-4</v>
      </c>
      <c r="G3084" s="404">
        <f t="shared" si="2645"/>
        <v>0</v>
      </c>
      <c r="H3084" s="404">
        <f t="shared" si="2647"/>
        <v>5.1465199999999999E-4</v>
      </c>
      <c r="I3084" s="404">
        <f>'F4.2'!AB332</f>
        <v>0</v>
      </c>
      <c r="J3084" s="404">
        <f>'F4.2'!BA332</f>
        <v>0</v>
      </c>
      <c r="K3084" s="405"/>
      <c r="L3084" s="405"/>
      <c r="M3084" s="404">
        <f t="shared" si="2642"/>
        <v>0</v>
      </c>
      <c r="N3084" s="404">
        <f t="shared" si="2648"/>
        <v>5.1465199999999999E-4</v>
      </c>
    </row>
    <row r="3085" spans="1:14" hidden="1" outlineLevel="1">
      <c r="A3085" s="68">
        <f t="shared" ref="A3085:E3085" si="2650">A2692</f>
        <v>99</v>
      </c>
      <c r="B3085" s="123" t="str">
        <f t="shared" si="2650"/>
        <v>Project-U#8-24V BATTERY CHARGERS (SGTG)-10563</v>
      </c>
      <c r="C3085" s="53" t="str">
        <f t="shared" si="2650"/>
        <v>N.A.</v>
      </c>
      <c r="D3085" s="403" t="str">
        <f t="shared" si="2650"/>
        <v>-</v>
      </c>
      <c r="E3085" s="118">
        <f t="shared" si="2650"/>
        <v>0</v>
      </c>
      <c r="F3085" s="404">
        <f t="shared" si="2644"/>
        <v>2.28734E-4</v>
      </c>
      <c r="G3085" s="404">
        <f t="shared" si="2645"/>
        <v>0</v>
      </c>
      <c r="H3085" s="404">
        <f t="shared" si="2647"/>
        <v>2.28734E-4</v>
      </c>
      <c r="I3085" s="404">
        <f>'F4.2'!AB333</f>
        <v>0</v>
      </c>
      <c r="J3085" s="404">
        <f>'F4.2'!BA333</f>
        <v>0</v>
      </c>
      <c r="K3085" s="405"/>
      <c r="L3085" s="405"/>
      <c r="M3085" s="404">
        <f t="shared" si="2642"/>
        <v>0</v>
      </c>
      <c r="N3085" s="404">
        <f t="shared" si="2648"/>
        <v>2.28734E-4</v>
      </c>
    </row>
    <row r="3086" spans="1:14" hidden="1" outlineLevel="1">
      <c r="A3086" s="68">
        <f t="shared" ref="A3086:E3086" si="2651">A2693</f>
        <v>100</v>
      </c>
      <c r="B3086" s="123" t="str">
        <f t="shared" si="2651"/>
        <v>Project-U#8-24V BATTERY CHARGERS (BOP)-10563</v>
      </c>
      <c r="C3086" s="53" t="str">
        <f t="shared" si="2651"/>
        <v>N.A.</v>
      </c>
      <c r="D3086" s="403" t="str">
        <f t="shared" si="2651"/>
        <v>-</v>
      </c>
      <c r="E3086" s="118">
        <f t="shared" si="2651"/>
        <v>0</v>
      </c>
      <c r="F3086" s="404">
        <f t="shared" si="2644"/>
        <v>2.28734E-4</v>
      </c>
      <c r="G3086" s="404">
        <f t="shared" si="2645"/>
        <v>0</v>
      </c>
      <c r="H3086" s="404">
        <f t="shared" si="2647"/>
        <v>2.28734E-4</v>
      </c>
      <c r="I3086" s="404">
        <f>'F4.2'!AB334</f>
        <v>0</v>
      </c>
      <c r="J3086" s="404">
        <f>'F4.2'!BA334</f>
        <v>0</v>
      </c>
      <c r="K3086" s="405"/>
      <c r="L3086" s="405"/>
      <c r="M3086" s="404">
        <f t="shared" si="2642"/>
        <v>0</v>
      </c>
      <c r="N3086" s="404">
        <f t="shared" si="2648"/>
        <v>2.28734E-4</v>
      </c>
    </row>
    <row r="3087" spans="1:14" hidden="1" outlineLevel="1">
      <c r="A3087" s="68">
        <f t="shared" ref="A3087:E3087" si="2652">A2694</f>
        <v>101</v>
      </c>
      <c r="B3087" s="123" t="str">
        <f t="shared" si="2652"/>
        <v>Project-U#8-BATTERIS FOR (SGTG)-10563</v>
      </c>
      <c r="C3087" s="53" t="str">
        <f t="shared" si="2652"/>
        <v>N.A.</v>
      </c>
      <c r="D3087" s="403" t="str">
        <f t="shared" si="2652"/>
        <v>-</v>
      </c>
      <c r="E3087" s="118">
        <f t="shared" si="2652"/>
        <v>0</v>
      </c>
      <c r="F3087" s="404">
        <f t="shared" si="2644"/>
        <v>2.28734E-4</v>
      </c>
      <c r="G3087" s="404">
        <f t="shared" si="2645"/>
        <v>0</v>
      </c>
      <c r="H3087" s="404">
        <f t="shared" si="2647"/>
        <v>2.28734E-4</v>
      </c>
      <c r="I3087" s="404">
        <f>'F4.2'!AB335</f>
        <v>0</v>
      </c>
      <c r="J3087" s="404">
        <f>'F4.2'!BA335</f>
        <v>0</v>
      </c>
      <c r="K3087" s="405"/>
      <c r="L3087" s="405"/>
      <c r="M3087" s="404">
        <f t="shared" si="2642"/>
        <v>0</v>
      </c>
      <c r="N3087" s="404">
        <f t="shared" si="2648"/>
        <v>2.28734E-4</v>
      </c>
    </row>
    <row r="3088" spans="1:14" hidden="1" outlineLevel="1">
      <c r="A3088" s="68">
        <f t="shared" ref="A3088:E3088" si="2653">A2695</f>
        <v>102</v>
      </c>
      <c r="B3088" s="123" t="str">
        <f t="shared" si="2653"/>
        <v>Project-U#8-BATTERIS FOR (BOP)-10563</v>
      </c>
      <c r="C3088" s="53" t="str">
        <f t="shared" si="2653"/>
        <v>N.A.</v>
      </c>
      <c r="D3088" s="403" t="str">
        <f t="shared" si="2653"/>
        <v>-</v>
      </c>
      <c r="E3088" s="118">
        <f t="shared" si="2653"/>
        <v>0</v>
      </c>
      <c r="F3088" s="404">
        <f t="shared" si="2644"/>
        <v>2.28734E-4</v>
      </c>
      <c r="G3088" s="404">
        <f t="shared" si="2645"/>
        <v>0</v>
      </c>
      <c r="H3088" s="404">
        <f t="shared" si="2647"/>
        <v>2.28734E-4</v>
      </c>
      <c r="I3088" s="404">
        <f>'F4.2'!AB336</f>
        <v>0</v>
      </c>
      <c r="J3088" s="404">
        <f>'F4.2'!BA336</f>
        <v>0</v>
      </c>
      <c r="K3088" s="405"/>
      <c r="L3088" s="405"/>
      <c r="M3088" s="404">
        <f t="shared" si="2642"/>
        <v>0</v>
      </c>
      <c r="N3088" s="404">
        <f t="shared" si="2648"/>
        <v>2.28734E-4</v>
      </c>
    </row>
    <row r="3089" spans="1:14" hidden="1" outlineLevel="1">
      <c r="A3089" s="68">
        <f t="shared" ref="A3089:E3089" si="2654">A2696</f>
        <v>103</v>
      </c>
      <c r="B3089" s="123" t="str">
        <f t="shared" si="2654"/>
        <v>Project-U#8-DCDB(SGTG)-10563</v>
      </c>
      <c r="C3089" s="53" t="str">
        <f t="shared" si="2654"/>
        <v>N.A.</v>
      </c>
      <c r="D3089" s="403" t="str">
        <f t="shared" si="2654"/>
        <v>-</v>
      </c>
      <c r="E3089" s="118">
        <f t="shared" si="2654"/>
        <v>0</v>
      </c>
      <c r="F3089" s="404">
        <f t="shared" si="2644"/>
        <v>5.7182999999999998E-5</v>
      </c>
      <c r="G3089" s="404">
        <f t="shared" si="2645"/>
        <v>0</v>
      </c>
      <c r="H3089" s="404">
        <f t="shared" si="2647"/>
        <v>5.7182999999999998E-5</v>
      </c>
      <c r="I3089" s="404">
        <f>'F4.2'!AB337</f>
        <v>0</v>
      </c>
      <c r="J3089" s="404">
        <f>'F4.2'!BA337</f>
        <v>0</v>
      </c>
      <c r="K3089" s="405"/>
      <c r="L3089" s="405"/>
      <c r="M3089" s="404">
        <f t="shared" si="2642"/>
        <v>0</v>
      </c>
      <c r="N3089" s="404">
        <f t="shared" si="2648"/>
        <v>5.7182999999999998E-5</v>
      </c>
    </row>
    <row r="3090" spans="1:14" hidden="1" outlineLevel="1">
      <c r="A3090" s="68">
        <f t="shared" ref="A3090:E3090" si="2655">A2697</f>
        <v>104</v>
      </c>
      <c r="B3090" s="123" t="str">
        <f t="shared" si="2655"/>
        <v>Project-U#8-DCDB(BOP)-10563</v>
      </c>
      <c r="C3090" s="53" t="str">
        <f t="shared" si="2655"/>
        <v>N.A.</v>
      </c>
      <c r="D3090" s="403" t="str">
        <f t="shared" si="2655"/>
        <v>-</v>
      </c>
      <c r="E3090" s="118">
        <f t="shared" si="2655"/>
        <v>0</v>
      </c>
      <c r="F3090" s="404">
        <f t="shared" si="2644"/>
        <v>5.7182999999999998E-5</v>
      </c>
      <c r="G3090" s="404">
        <f t="shared" si="2645"/>
        <v>0</v>
      </c>
      <c r="H3090" s="404">
        <f t="shared" si="2647"/>
        <v>5.7182999999999998E-5</v>
      </c>
      <c r="I3090" s="404">
        <f>'F4.2'!AB338</f>
        <v>0</v>
      </c>
      <c r="J3090" s="404">
        <f>'F4.2'!BA338</f>
        <v>0</v>
      </c>
      <c r="K3090" s="405"/>
      <c r="L3090" s="405"/>
      <c r="M3090" s="404">
        <f t="shared" si="2642"/>
        <v>0</v>
      </c>
      <c r="N3090" s="404">
        <f t="shared" si="2648"/>
        <v>5.7182999999999998E-5</v>
      </c>
    </row>
    <row r="3091" spans="1:14" hidden="1" outlineLevel="1">
      <c r="A3091" s="68">
        <f t="shared" ref="A3091:E3091" si="2656">A2698</f>
        <v>105</v>
      </c>
      <c r="B3091" s="123" t="str">
        <f t="shared" si="2656"/>
        <v>Project-U#8-Controls &amp; Instru. for Main Plant(BTG)</v>
      </c>
      <c r="C3091" s="53" t="str">
        <f t="shared" si="2656"/>
        <v>N.A.</v>
      </c>
      <c r="D3091" s="403" t="str">
        <f t="shared" si="2656"/>
        <v>-</v>
      </c>
      <c r="E3091" s="118">
        <f t="shared" si="2656"/>
        <v>0</v>
      </c>
      <c r="F3091" s="404">
        <f t="shared" si="2644"/>
        <v>4.4292073000000001E-2</v>
      </c>
      <c r="G3091" s="404">
        <f t="shared" si="2645"/>
        <v>0</v>
      </c>
      <c r="H3091" s="404">
        <f t="shared" si="2647"/>
        <v>4.4292073000000001E-2</v>
      </c>
      <c r="I3091" s="404">
        <f>'F4.2'!AB339</f>
        <v>0</v>
      </c>
      <c r="J3091" s="404">
        <f>'F4.2'!BA339</f>
        <v>0</v>
      </c>
      <c r="K3091" s="405"/>
      <c r="L3091" s="405"/>
      <c r="M3091" s="404">
        <f t="shared" si="2642"/>
        <v>0</v>
      </c>
      <c r="N3091" s="404">
        <f t="shared" si="2648"/>
        <v>4.4292073000000001E-2</v>
      </c>
    </row>
    <row r="3092" spans="1:14" hidden="1" outlineLevel="1">
      <c r="A3092" s="68">
        <f t="shared" ref="A3092:E3092" si="2657">A2699</f>
        <v>106</v>
      </c>
      <c r="B3092" s="123" t="str">
        <f t="shared" si="2657"/>
        <v>Project-U#8-CW Chlorination system-10509</v>
      </c>
      <c r="C3092" s="53" t="str">
        <f t="shared" si="2657"/>
        <v>N.A.</v>
      </c>
      <c r="D3092" s="403" t="str">
        <f t="shared" si="2657"/>
        <v>-</v>
      </c>
      <c r="E3092" s="118">
        <f t="shared" si="2657"/>
        <v>0</v>
      </c>
      <c r="F3092" s="404">
        <f t="shared" si="2644"/>
        <v>1.1973800000000001E-3</v>
      </c>
      <c r="G3092" s="404">
        <f t="shared" si="2645"/>
        <v>0</v>
      </c>
      <c r="H3092" s="404">
        <f t="shared" si="2647"/>
        <v>1.1973800000000001E-3</v>
      </c>
      <c r="I3092" s="404">
        <f>'F4.2'!AB340</f>
        <v>0</v>
      </c>
      <c r="J3092" s="404">
        <f>'F4.2'!BA340</f>
        <v>0</v>
      </c>
      <c r="K3092" s="405"/>
      <c r="L3092" s="405"/>
      <c r="M3092" s="404">
        <f t="shared" si="2642"/>
        <v>0</v>
      </c>
      <c r="N3092" s="404">
        <f t="shared" si="2648"/>
        <v>1.1973800000000001E-3</v>
      </c>
    </row>
    <row r="3093" spans="1:14" hidden="1" outlineLevel="1">
      <c r="A3093" s="68">
        <f t="shared" ref="A3093:E3093" si="2658">A2700</f>
        <v>107</v>
      </c>
      <c r="B3093" s="123" t="str">
        <f t="shared" si="2658"/>
        <v>Project-U#8-D.G.SET-10509</v>
      </c>
      <c r="C3093" s="53" t="str">
        <f t="shared" si="2658"/>
        <v>N.A.</v>
      </c>
      <c r="D3093" s="403" t="str">
        <f t="shared" si="2658"/>
        <v>-</v>
      </c>
      <c r="E3093" s="118">
        <f t="shared" si="2658"/>
        <v>0</v>
      </c>
      <c r="F3093" s="404">
        <f t="shared" si="2644"/>
        <v>3.7894E-5</v>
      </c>
      <c r="G3093" s="404">
        <f t="shared" si="2645"/>
        <v>0</v>
      </c>
      <c r="H3093" s="404">
        <f t="shared" si="2647"/>
        <v>3.7894E-5</v>
      </c>
      <c r="I3093" s="404">
        <f>'F4.2'!AB341</f>
        <v>0</v>
      </c>
      <c r="J3093" s="404">
        <f>'F4.2'!BA341</f>
        <v>0</v>
      </c>
      <c r="K3093" s="405"/>
      <c r="L3093" s="405"/>
      <c r="M3093" s="404">
        <f t="shared" si="2642"/>
        <v>0</v>
      </c>
      <c r="N3093" s="404">
        <f t="shared" si="2648"/>
        <v>3.7894E-5</v>
      </c>
    </row>
    <row r="3094" spans="1:14" hidden="1" outlineLevel="1">
      <c r="A3094" s="68">
        <f t="shared" ref="A3094:E3094" si="2659">A2701</f>
        <v>108</v>
      </c>
      <c r="B3094" s="123" t="str">
        <f t="shared" si="2659"/>
        <v>Project-U#8-D.M.Water System-10509</v>
      </c>
      <c r="C3094" s="53" t="str">
        <f t="shared" si="2659"/>
        <v>N.A.</v>
      </c>
      <c r="D3094" s="403" t="str">
        <f t="shared" si="2659"/>
        <v>-</v>
      </c>
      <c r="E3094" s="118">
        <f t="shared" si="2659"/>
        <v>0</v>
      </c>
      <c r="F3094" s="404">
        <f t="shared" si="2644"/>
        <v>5.7850250000000001E-3</v>
      </c>
      <c r="G3094" s="404">
        <f t="shared" si="2645"/>
        <v>0</v>
      </c>
      <c r="H3094" s="404">
        <f t="shared" si="2647"/>
        <v>5.7850250000000001E-3</v>
      </c>
      <c r="I3094" s="404">
        <f>'F4.2'!AB342</f>
        <v>0</v>
      </c>
      <c r="J3094" s="404">
        <f>'F4.2'!BA342</f>
        <v>0</v>
      </c>
      <c r="K3094" s="405"/>
      <c r="L3094" s="405"/>
      <c r="M3094" s="404">
        <f t="shared" si="2642"/>
        <v>0</v>
      </c>
      <c r="N3094" s="404">
        <f t="shared" si="2648"/>
        <v>5.7850250000000001E-3</v>
      </c>
    </row>
    <row r="3095" spans="1:14" hidden="1" outlineLevel="1">
      <c r="A3095" s="68">
        <f t="shared" ref="A3095:E3095" si="2660">A2702</f>
        <v>109</v>
      </c>
      <c r="B3095" s="123" t="str">
        <f t="shared" si="2660"/>
        <v>Project-U#8-DG set- Manadatory Spares-10509</v>
      </c>
      <c r="C3095" s="53" t="str">
        <f t="shared" si="2660"/>
        <v>N.A.</v>
      </c>
      <c r="D3095" s="403" t="str">
        <f t="shared" si="2660"/>
        <v>-</v>
      </c>
      <c r="E3095" s="118">
        <f t="shared" si="2660"/>
        <v>0</v>
      </c>
      <c r="F3095" s="404">
        <f t="shared" si="2644"/>
        <v>2.5003999999999998E-4</v>
      </c>
      <c r="G3095" s="404">
        <f t="shared" si="2645"/>
        <v>0</v>
      </c>
      <c r="H3095" s="404">
        <f t="shared" si="2647"/>
        <v>2.5003999999999998E-4</v>
      </c>
      <c r="I3095" s="404">
        <f>'F4.2'!AB343</f>
        <v>0</v>
      </c>
      <c r="J3095" s="404">
        <f>'F4.2'!BA343</f>
        <v>0</v>
      </c>
      <c r="K3095" s="405"/>
      <c r="L3095" s="405"/>
      <c r="M3095" s="404">
        <f t="shared" si="2642"/>
        <v>0</v>
      </c>
      <c r="N3095" s="404">
        <f t="shared" si="2648"/>
        <v>2.5003999999999998E-4</v>
      </c>
    </row>
    <row r="3096" spans="1:14" hidden="1" outlineLevel="1">
      <c r="A3096" s="68">
        <f t="shared" ref="A3096:E3096" si="2661">A2703</f>
        <v>110</v>
      </c>
      <c r="B3096" s="123" t="str">
        <f t="shared" si="2661"/>
        <v>Project-U#8-DG Set Room cum Air Compressor House</v>
      </c>
      <c r="C3096" s="53" t="str">
        <f t="shared" si="2661"/>
        <v>N.A.</v>
      </c>
      <c r="D3096" s="403" t="str">
        <f t="shared" si="2661"/>
        <v>-</v>
      </c>
      <c r="E3096" s="118">
        <f t="shared" si="2661"/>
        <v>0</v>
      </c>
      <c r="F3096" s="404">
        <f t="shared" si="2644"/>
        <v>5.5794089999999996E-3</v>
      </c>
      <c r="G3096" s="404">
        <f t="shared" si="2645"/>
        <v>0</v>
      </c>
      <c r="H3096" s="404">
        <f t="shared" si="2647"/>
        <v>5.5794089999999996E-3</v>
      </c>
      <c r="I3096" s="404">
        <f>'F4.2'!AB344</f>
        <v>0</v>
      </c>
      <c r="J3096" s="404">
        <f>'F4.2'!BA344</f>
        <v>0</v>
      </c>
      <c r="K3096" s="405"/>
      <c r="L3096" s="405"/>
      <c r="M3096" s="404">
        <f t="shared" si="2642"/>
        <v>0</v>
      </c>
      <c r="N3096" s="404">
        <f t="shared" si="2648"/>
        <v>5.5794089999999996E-3</v>
      </c>
    </row>
    <row r="3097" spans="1:14" hidden="1" outlineLevel="1">
      <c r="A3097" s="68">
        <f t="shared" ref="A3097:E3097" si="2662">A2704</f>
        <v>111</v>
      </c>
      <c r="B3097" s="123" t="str">
        <f t="shared" si="2662"/>
        <v>Project-U#8-Steel for TechnologicalStructure-10501</v>
      </c>
      <c r="C3097" s="53" t="str">
        <f t="shared" si="2662"/>
        <v>N.A.</v>
      </c>
      <c r="D3097" s="403" t="str">
        <f t="shared" si="2662"/>
        <v>-</v>
      </c>
      <c r="E3097" s="118">
        <f t="shared" si="2662"/>
        <v>0</v>
      </c>
      <c r="F3097" s="404">
        <f t="shared" si="2644"/>
        <v>0.14835727600000001</v>
      </c>
      <c r="G3097" s="404">
        <f t="shared" si="2645"/>
        <v>0</v>
      </c>
      <c r="H3097" s="404">
        <f t="shared" si="2647"/>
        <v>0.14835727600000001</v>
      </c>
      <c r="I3097" s="404">
        <f>'F4.2'!AB345</f>
        <v>0</v>
      </c>
      <c r="J3097" s="404">
        <f>'F4.2'!BA345</f>
        <v>0</v>
      </c>
      <c r="K3097" s="405"/>
      <c r="L3097" s="405"/>
      <c r="M3097" s="404">
        <f t="shared" si="2642"/>
        <v>0</v>
      </c>
      <c r="N3097" s="404">
        <f t="shared" si="2648"/>
        <v>0.14835727600000001</v>
      </c>
    </row>
    <row r="3098" spans="1:14" hidden="1" outlineLevel="1">
      <c r="A3098" s="68">
        <f t="shared" ref="A3098:E3098" si="2663">A2705</f>
        <v>112</v>
      </c>
      <c r="B3098" s="123" t="str">
        <f t="shared" si="2663"/>
        <v>Project-U#8-Electrical Package for BOP-10509</v>
      </c>
      <c r="C3098" s="53" t="str">
        <f t="shared" si="2663"/>
        <v>N.A.</v>
      </c>
      <c r="D3098" s="403" t="str">
        <f t="shared" si="2663"/>
        <v>-</v>
      </c>
      <c r="E3098" s="118">
        <f t="shared" si="2663"/>
        <v>0</v>
      </c>
      <c r="F3098" s="404">
        <f t="shared" si="2644"/>
        <v>2.4904469999999998E-3</v>
      </c>
      <c r="G3098" s="404">
        <f t="shared" si="2645"/>
        <v>0</v>
      </c>
      <c r="H3098" s="404">
        <f t="shared" si="2647"/>
        <v>2.4904469999999998E-3</v>
      </c>
      <c r="I3098" s="404">
        <f>'F4.2'!AB346</f>
        <v>0</v>
      </c>
      <c r="J3098" s="404">
        <f>'F4.2'!BA346</f>
        <v>0</v>
      </c>
      <c r="K3098" s="405"/>
      <c r="L3098" s="405"/>
      <c r="M3098" s="404">
        <f t="shared" si="2642"/>
        <v>0</v>
      </c>
      <c r="N3098" s="404">
        <f t="shared" si="2648"/>
        <v>2.4904469999999998E-3</v>
      </c>
    </row>
    <row r="3099" spans="1:14" hidden="1" outlineLevel="1">
      <c r="A3099" s="68">
        <f t="shared" ref="A3099:E3099" si="2664">A2706</f>
        <v>113</v>
      </c>
      <c r="B3099" s="123" t="str">
        <f t="shared" si="2664"/>
        <v>Project-U#8-Electrical CHARGES-10509</v>
      </c>
      <c r="C3099" s="53" t="str">
        <f t="shared" si="2664"/>
        <v>N.A.</v>
      </c>
      <c r="D3099" s="403" t="str">
        <f t="shared" si="2664"/>
        <v>-</v>
      </c>
      <c r="E3099" s="118">
        <f t="shared" si="2664"/>
        <v>0</v>
      </c>
      <c r="F3099" s="404">
        <f t="shared" si="2644"/>
        <v>4.1155000000000002E-5</v>
      </c>
      <c r="G3099" s="404">
        <f t="shared" si="2645"/>
        <v>0</v>
      </c>
      <c r="H3099" s="404">
        <f t="shared" si="2647"/>
        <v>4.1155000000000002E-5</v>
      </c>
      <c r="I3099" s="404">
        <f>'F4.2'!AB347</f>
        <v>0</v>
      </c>
      <c r="J3099" s="404">
        <f>'F4.2'!BA347</f>
        <v>0</v>
      </c>
      <c r="K3099" s="405"/>
      <c r="L3099" s="405"/>
      <c r="M3099" s="404">
        <f t="shared" si="2642"/>
        <v>0</v>
      </c>
      <c r="N3099" s="404">
        <f t="shared" si="2648"/>
        <v>4.1155000000000002E-5</v>
      </c>
    </row>
    <row r="3100" spans="1:14" hidden="1" outlineLevel="1">
      <c r="A3100" s="68">
        <f t="shared" ref="A3100:E3100" si="2665">A2707</f>
        <v>114</v>
      </c>
      <c r="B3100" s="123" t="str">
        <f t="shared" si="2665"/>
        <v>Project-U#8-Electrical Package for BOP-Mandatory</v>
      </c>
      <c r="C3100" s="53" t="str">
        <f t="shared" si="2665"/>
        <v>N.A.</v>
      </c>
      <c r="D3100" s="403" t="str">
        <f t="shared" si="2665"/>
        <v>-</v>
      </c>
      <c r="E3100" s="118">
        <f t="shared" si="2665"/>
        <v>0</v>
      </c>
      <c r="F3100" s="404">
        <f t="shared" si="2644"/>
        <v>2.7569600000000002E-4</v>
      </c>
      <c r="G3100" s="404">
        <f t="shared" si="2645"/>
        <v>0</v>
      </c>
      <c r="H3100" s="404">
        <f t="shared" si="2647"/>
        <v>2.7569600000000002E-4</v>
      </c>
      <c r="I3100" s="404">
        <f>'F4.2'!AB348</f>
        <v>0</v>
      </c>
      <c r="J3100" s="404">
        <f>'F4.2'!BA348</f>
        <v>0</v>
      </c>
      <c r="K3100" s="405"/>
      <c r="L3100" s="405"/>
      <c r="M3100" s="404">
        <f t="shared" si="2642"/>
        <v>0</v>
      </c>
      <c r="N3100" s="404">
        <f t="shared" si="2648"/>
        <v>2.7569600000000002E-4</v>
      </c>
    </row>
    <row r="3101" spans="1:14" hidden="1" outlineLevel="1">
      <c r="A3101" s="68">
        <f t="shared" ref="A3101:E3101" si="2666">A2708</f>
        <v>115</v>
      </c>
      <c r="B3101" s="123" t="str">
        <f t="shared" si="2666"/>
        <v>Project-U#8-Fire Protection, Alarm &amp; Detection</v>
      </c>
      <c r="C3101" s="53" t="str">
        <f t="shared" si="2666"/>
        <v>N.A.</v>
      </c>
      <c r="D3101" s="403" t="str">
        <f t="shared" si="2666"/>
        <v>-</v>
      </c>
      <c r="E3101" s="118">
        <f t="shared" si="2666"/>
        <v>0</v>
      </c>
      <c r="F3101" s="404">
        <f t="shared" si="2644"/>
        <v>7.1787910000000003E-3</v>
      </c>
      <c r="G3101" s="404">
        <f t="shared" si="2645"/>
        <v>0</v>
      </c>
      <c r="H3101" s="404">
        <f t="shared" si="2647"/>
        <v>7.1787910000000003E-3</v>
      </c>
      <c r="I3101" s="404">
        <f>'F4.2'!AB349</f>
        <v>0</v>
      </c>
      <c r="J3101" s="404">
        <f>'F4.2'!BA349</f>
        <v>0</v>
      </c>
      <c r="K3101" s="405"/>
      <c r="L3101" s="405"/>
      <c r="M3101" s="404">
        <f t="shared" si="2642"/>
        <v>0</v>
      </c>
      <c r="N3101" s="404">
        <f t="shared" si="2648"/>
        <v>7.1787910000000003E-3</v>
      </c>
    </row>
    <row r="3102" spans="1:14" hidden="1" outlineLevel="1">
      <c r="A3102" s="68">
        <f t="shared" ref="A3102:E3102" si="2667">A2709</f>
        <v>116</v>
      </c>
      <c r="B3102" s="123" t="str">
        <f t="shared" si="2667"/>
        <v>Project-U#8-Fuel Oil Pump House-10516</v>
      </c>
      <c r="C3102" s="53" t="str">
        <f t="shared" si="2667"/>
        <v>N.A.</v>
      </c>
      <c r="D3102" s="403" t="str">
        <f t="shared" si="2667"/>
        <v>-</v>
      </c>
      <c r="E3102" s="118">
        <f t="shared" si="2667"/>
        <v>0</v>
      </c>
      <c r="F3102" s="404">
        <f t="shared" si="2644"/>
        <v>4.0925400000000004E-3</v>
      </c>
      <c r="G3102" s="404">
        <f t="shared" si="2645"/>
        <v>0</v>
      </c>
      <c r="H3102" s="404">
        <f t="shared" si="2647"/>
        <v>4.0925400000000004E-3</v>
      </c>
      <c r="I3102" s="404">
        <f>'F4.2'!AB350</f>
        <v>0</v>
      </c>
      <c r="J3102" s="404">
        <f>'F4.2'!BA350</f>
        <v>0</v>
      </c>
      <c r="K3102" s="405"/>
      <c r="L3102" s="405"/>
      <c r="M3102" s="404">
        <f t="shared" si="2642"/>
        <v>0</v>
      </c>
      <c r="N3102" s="404">
        <f t="shared" si="2648"/>
        <v>4.0925400000000004E-3</v>
      </c>
    </row>
    <row r="3103" spans="1:14" hidden="1" outlineLevel="1">
      <c r="A3103" s="68">
        <f t="shared" ref="A3103:E3103" si="2668">A2710</f>
        <v>117</v>
      </c>
      <c r="B3103" s="123" t="str">
        <f t="shared" si="2668"/>
        <v>Project-U#8-Generator Transformer-10541</v>
      </c>
      <c r="C3103" s="53" t="str">
        <f t="shared" si="2668"/>
        <v>N.A.</v>
      </c>
      <c r="D3103" s="403" t="str">
        <f t="shared" si="2668"/>
        <v>-</v>
      </c>
      <c r="E3103" s="118">
        <f t="shared" si="2668"/>
        <v>0</v>
      </c>
      <c r="F3103" s="404">
        <f t="shared" si="2644"/>
        <v>1.2655415999999999E-2</v>
      </c>
      <c r="G3103" s="404">
        <f t="shared" si="2645"/>
        <v>0</v>
      </c>
      <c r="H3103" s="404">
        <f t="shared" si="2647"/>
        <v>1.2655415999999999E-2</v>
      </c>
      <c r="I3103" s="404">
        <f>'F4.2'!AB351</f>
        <v>0</v>
      </c>
      <c r="J3103" s="404">
        <f>'F4.2'!BA351</f>
        <v>0</v>
      </c>
      <c r="K3103" s="405"/>
      <c r="L3103" s="405"/>
      <c r="M3103" s="404">
        <f t="shared" si="2642"/>
        <v>0</v>
      </c>
      <c r="N3103" s="404">
        <f t="shared" si="2648"/>
        <v>1.2655415999999999E-2</v>
      </c>
    </row>
    <row r="3104" spans="1:14" hidden="1" outlineLevel="1">
      <c r="A3104" s="68">
        <f t="shared" ref="A3104:E3104" si="2669">A2711</f>
        <v>118</v>
      </c>
      <c r="B3104" s="123" t="str">
        <f t="shared" si="2669"/>
        <v>Project-U#8-Generator/Transformer protection</v>
      </c>
      <c r="C3104" s="53" t="str">
        <f t="shared" si="2669"/>
        <v>N.A.</v>
      </c>
      <c r="D3104" s="403" t="str">
        <f t="shared" si="2669"/>
        <v>-</v>
      </c>
      <c r="E3104" s="118">
        <f t="shared" si="2669"/>
        <v>0</v>
      </c>
      <c r="F3104" s="404">
        <f t="shared" si="2644"/>
        <v>2.45393E-4</v>
      </c>
      <c r="G3104" s="404">
        <f t="shared" si="2645"/>
        <v>0</v>
      </c>
      <c r="H3104" s="404">
        <f t="shared" si="2647"/>
        <v>2.45393E-4</v>
      </c>
      <c r="I3104" s="404">
        <f>'F4.2'!AB352</f>
        <v>0</v>
      </c>
      <c r="J3104" s="404">
        <f>'F4.2'!BA352</f>
        <v>0</v>
      </c>
      <c r="K3104" s="405"/>
      <c r="L3104" s="405"/>
      <c r="M3104" s="404">
        <f t="shared" si="2642"/>
        <v>0</v>
      </c>
      <c r="N3104" s="404">
        <f t="shared" si="2648"/>
        <v>2.45393E-4</v>
      </c>
    </row>
    <row r="3105" spans="1:14" hidden="1" outlineLevel="1">
      <c r="A3105" s="68">
        <f t="shared" ref="A3105:E3105" si="2670">A2712</f>
        <v>119</v>
      </c>
      <c r="B3105" s="123" t="str">
        <f t="shared" si="2670"/>
        <v>Project-U#8-H.T.Switchgear for main plant-10561</v>
      </c>
      <c r="C3105" s="53" t="str">
        <f t="shared" si="2670"/>
        <v>N.A.</v>
      </c>
      <c r="D3105" s="403" t="str">
        <f t="shared" si="2670"/>
        <v>-</v>
      </c>
      <c r="E3105" s="118">
        <f t="shared" si="2670"/>
        <v>0</v>
      </c>
      <c r="F3105" s="404">
        <f t="shared" si="2644"/>
        <v>2.5188164999999998E-2</v>
      </c>
      <c r="G3105" s="404">
        <f t="shared" si="2645"/>
        <v>0</v>
      </c>
      <c r="H3105" s="404">
        <f t="shared" si="2647"/>
        <v>2.5188164999999998E-2</v>
      </c>
      <c r="I3105" s="404">
        <f>'F4.2'!AB353</f>
        <v>0</v>
      </c>
      <c r="J3105" s="404">
        <f>'F4.2'!BA353</f>
        <v>0</v>
      </c>
      <c r="K3105" s="405"/>
      <c r="L3105" s="405"/>
      <c r="M3105" s="404">
        <f t="shared" si="2642"/>
        <v>0</v>
      </c>
      <c r="N3105" s="404">
        <f t="shared" si="2648"/>
        <v>2.5188164999999998E-2</v>
      </c>
    </row>
    <row r="3106" spans="1:14" hidden="1" outlineLevel="1">
      <c r="A3106" s="68">
        <f t="shared" ref="A3106:E3106" si="2671">A2713</f>
        <v>120</v>
      </c>
      <c r="B3106" s="123" t="str">
        <f t="shared" si="2671"/>
        <v>Project-U#8-Indoor &amp; Outdoor plant lighting-10599</v>
      </c>
      <c r="C3106" s="53" t="str">
        <f t="shared" si="2671"/>
        <v>N.A.</v>
      </c>
      <c r="D3106" s="403" t="str">
        <f t="shared" si="2671"/>
        <v>-</v>
      </c>
      <c r="E3106" s="118">
        <f t="shared" si="2671"/>
        <v>0</v>
      </c>
      <c r="F3106" s="404">
        <f t="shared" si="2644"/>
        <v>4.0770299999999998E-4</v>
      </c>
      <c r="G3106" s="404">
        <f t="shared" si="2645"/>
        <v>0</v>
      </c>
      <c r="H3106" s="404">
        <f t="shared" si="2647"/>
        <v>4.0770299999999998E-4</v>
      </c>
      <c r="I3106" s="404">
        <f>'F4.2'!AB354</f>
        <v>0</v>
      </c>
      <c r="J3106" s="404">
        <f>'F4.2'!BA354</f>
        <v>0</v>
      </c>
      <c r="K3106" s="405"/>
      <c r="L3106" s="405"/>
      <c r="M3106" s="404">
        <f t="shared" si="2642"/>
        <v>0</v>
      </c>
      <c r="N3106" s="404">
        <f t="shared" si="2648"/>
        <v>4.0770299999999998E-4</v>
      </c>
    </row>
    <row r="3107" spans="1:14" hidden="1" outlineLevel="1">
      <c r="A3107" s="68">
        <f t="shared" ref="A3107:E3107" si="2672">A2714</f>
        <v>121</v>
      </c>
      <c r="B3107" s="123" t="str">
        <f t="shared" si="2672"/>
        <v>Project-U#8-L.P.Piping including valves-10509</v>
      </c>
      <c r="C3107" s="53" t="str">
        <f t="shared" si="2672"/>
        <v>N.A.</v>
      </c>
      <c r="D3107" s="403" t="str">
        <f t="shared" si="2672"/>
        <v>-</v>
      </c>
      <c r="E3107" s="118">
        <f t="shared" si="2672"/>
        <v>0</v>
      </c>
      <c r="F3107" s="404">
        <f t="shared" si="2644"/>
        <v>3.8246069999999998E-3</v>
      </c>
      <c r="G3107" s="404">
        <f t="shared" si="2645"/>
        <v>0</v>
      </c>
      <c r="H3107" s="404">
        <f t="shared" si="2647"/>
        <v>3.8246069999999998E-3</v>
      </c>
      <c r="I3107" s="404">
        <f>'F4.2'!AB355</f>
        <v>0</v>
      </c>
      <c r="J3107" s="404">
        <f>'F4.2'!BA355</f>
        <v>0</v>
      </c>
      <c r="K3107" s="405"/>
      <c r="L3107" s="405"/>
      <c r="M3107" s="404">
        <f t="shared" si="2642"/>
        <v>0</v>
      </c>
      <c r="N3107" s="404">
        <f t="shared" si="2648"/>
        <v>3.8246069999999998E-3</v>
      </c>
    </row>
    <row r="3108" spans="1:14" hidden="1" outlineLevel="1">
      <c r="A3108" s="68">
        <f t="shared" ref="A3108:E3108" si="2673">A2715</f>
        <v>122</v>
      </c>
      <c r="B3108" s="123" t="str">
        <f t="shared" si="2673"/>
        <v>Project-U#8-L.T. Electrical for main plant.-10561</v>
      </c>
      <c r="C3108" s="53" t="str">
        <f t="shared" si="2673"/>
        <v>N.A.</v>
      </c>
      <c r="D3108" s="403" t="str">
        <f t="shared" si="2673"/>
        <v>-</v>
      </c>
      <c r="E3108" s="118">
        <f t="shared" si="2673"/>
        <v>0</v>
      </c>
      <c r="F3108" s="404">
        <f t="shared" si="2644"/>
        <v>8.7066999999999998E-5</v>
      </c>
      <c r="G3108" s="404">
        <f t="shared" si="2645"/>
        <v>0</v>
      </c>
      <c r="H3108" s="404">
        <f t="shared" si="2647"/>
        <v>8.7066999999999998E-5</v>
      </c>
      <c r="I3108" s="404">
        <f>'F4.2'!AB356</f>
        <v>0</v>
      </c>
      <c r="J3108" s="404">
        <f>'F4.2'!BA356</f>
        <v>0</v>
      </c>
      <c r="K3108" s="405"/>
      <c r="L3108" s="405"/>
      <c r="M3108" s="404">
        <f t="shared" si="2642"/>
        <v>0</v>
      </c>
      <c r="N3108" s="404">
        <f t="shared" si="2648"/>
        <v>8.7066999999999998E-5</v>
      </c>
    </row>
    <row r="3109" spans="1:14" hidden="1" outlineLevel="1">
      <c r="A3109" s="68">
        <f t="shared" ref="A3109:E3109" si="2674">A2716</f>
        <v>123</v>
      </c>
      <c r="B3109" s="123" t="str">
        <f t="shared" si="2674"/>
        <v>Project-U#8-Laying&amp;Termination of HT cables-10561</v>
      </c>
      <c r="C3109" s="53" t="str">
        <f t="shared" si="2674"/>
        <v>N.A.</v>
      </c>
      <c r="D3109" s="403" t="str">
        <f t="shared" si="2674"/>
        <v>-</v>
      </c>
      <c r="E3109" s="118">
        <f t="shared" si="2674"/>
        <v>0</v>
      </c>
      <c r="F3109" s="404">
        <f t="shared" si="2644"/>
        <v>8.2310499999999997E-4</v>
      </c>
      <c r="G3109" s="404">
        <f t="shared" si="2645"/>
        <v>0</v>
      </c>
      <c r="H3109" s="404">
        <f t="shared" si="2647"/>
        <v>8.2310499999999997E-4</v>
      </c>
      <c r="I3109" s="404">
        <f>'F4.2'!AB357</f>
        <v>0</v>
      </c>
      <c r="J3109" s="404">
        <f>'F4.2'!BA357</f>
        <v>0</v>
      </c>
      <c r="K3109" s="405"/>
      <c r="L3109" s="405"/>
      <c r="M3109" s="404">
        <f t="shared" si="2642"/>
        <v>0</v>
      </c>
      <c r="N3109" s="404">
        <f t="shared" si="2648"/>
        <v>8.2310499999999997E-4</v>
      </c>
    </row>
    <row r="3110" spans="1:14" hidden="1" outlineLevel="1">
      <c r="A3110" s="68">
        <f t="shared" ref="A3110:E3110" si="2675">A2717</f>
        <v>124</v>
      </c>
      <c r="B3110" s="123" t="str">
        <f t="shared" si="2675"/>
        <v>Project-U#8-MainBoiler Structure&amp;foundations-10501</v>
      </c>
      <c r="C3110" s="53" t="str">
        <f t="shared" si="2675"/>
        <v>N.A.</v>
      </c>
      <c r="D3110" s="403" t="str">
        <f t="shared" si="2675"/>
        <v>-</v>
      </c>
      <c r="E3110" s="118">
        <f t="shared" si="2675"/>
        <v>0</v>
      </c>
      <c r="F3110" s="404">
        <f t="shared" si="2644"/>
        <v>9.9409977999999996E-2</v>
      </c>
      <c r="G3110" s="404">
        <f t="shared" si="2645"/>
        <v>0</v>
      </c>
      <c r="H3110" s="404">
        <f t="shared" si="2647"/>
        <v>9.9409977999999996E-2</v>
      </c>
      <c r="I3110" s="404">
        <f>'F4.2'!AB358</f>
        <v>0</v>
      </c>
      <c r="J3110" s="404">
        <f>'F4.2'!BA358</f>
        <v>0</v>
      </c>
      <c r="K3110" s="405"/>
      <c r="L3110" s="405"/>
      <c r="M3110" s="404">
        <f t="shared" si="2642"/>
        <v>0</v>
      </c>
      <c r="N3110" s="404">
        <f t="shared" si="2648"/>
        <v>9.9409977999999996E-2</v>
      </c>
    </row>
    <row r="3111" spans="1:14" hidden="1" outlineLevel="1">
      <c r="A3111" s="68">
        <f t="shared" ref="A3111:E3111" si="2676">A2718</f>
        <v>125</v>
      </c>
      <c r="B3111" s="123" t="str">
        <f t="shared" si="2676"/>
        <v>Project-U#8-Mandatory Spares for Ash HandlingPlant</v>
      </c>
      <c r="C3111" s="53" t="str">
        <f t="shared" si="2676"/>
        <v>N.A.</v>
      </c>
      <c r="D3111" s="403" t="str">
        <f t="shared" si="2676"/>
        <v>-</v>
      </c>
      <c r="E3111" s="118">
        <f t="shared" si="2676"/>
        <v>0</v>
      </c>
      <c r="F3111" s="404">
        <f t="shared" si="2644"/>
        <v>1.561633E-3</v>
      </c>
      <c r="G3111" s="404">
        <f t="shared" si="2645"/>
        <v>0</v>
      </c>
      <c r="H3111" s="404">
        <f t="shared" si="2647"/>
        <v>1.561633E-3</v>
      </c>
      <c r="I3111" s="404">
        <f>'F4.2'!AB359</f>
        <v>0</v>
      </c>
      <c r="J3111" s="404">
        <f>'F4.2'!BA359</f>
        <v>0</v>
      </c>
      <c r="K3111" s="405"/>
      <c r="L3111" s="405"/>
      <c r="M3111" s="404">
        <f t="shared" si="2642"/>
        <v>0</v>
      </c>
      <c r="N3111" s="404">
        <f t="shared" si="2648"/>
        <v>1.561633E-3</v>
      </c>
    </row>
    <row r="3112" spans="1:14" hidden="1" outlineLevel="1">
      <c r="A3112" s="68">
        <f t="shared" ref="A3112:E3112" si="2677">A2719</f>
        <v>126</v>
      </c>
      <c r="B3112" s="123" t="str">
        <f t="shared" si="2677"/>
        <v>Project-U#8-Mandatory spares for C&amp;I of Main Plant</v>
      </c>
      <c r="C3112" s="53" t="str">
        <f t="shared" si="2677"/>
        <v>N.A.</v>
      </c>
      <c r="D3112" s="403" t="str">
        <f t="shared" si="2677"/>
        <v>-</v>
      </c>
      <c r="E3112" s="118">
        <f t="shared" si="2677"/>
        <v>0</v>
      </c>
      <c r="F3112" s="404">
        <f t="shared" si="2644"/>
        <v>5.0294800000000002E-3</v>
      </c>
      <c r="G3112" s="404">
        <f t="shared" si="2645"/>
        <v>0</v>
      </c>
      <c r="H3112" s="404">
        <f t="shared" si="2647"/>
        <v>5.0294800000000002E-3</v>
      </c>
      <c r="I3112" s="404">
        <f>'F4.2'!AB360</f>
        <v>0</v>
      </c>
      <c r="J3112" s="404">
        <f>'F4.2'!BA360</f>
        <v>0</v>
      </c>
      <c r="K3112" s="405"/>
      <c r="L3112" s="405"/>
      <c r="M3112" s="404">
        <f t="shared" si="2642"/>
        <v>0</v>
      </c>
      <c r="N3112" s="404">
        <f t="shared" si="2648"/>
        <v>5.0294800000000002E-3</v>
      </c>
    </row>
    <row r="3113" spans="1:14" hidden="1" outlineLevel="1">
      <c r="A3113" s="68">
        <f t="shared" ref="A3113:E3113" si="2678">A2720</f>
        <v>127</v>
      </c>
      <c r="B3113" s="123" t="str">
        <f t="shared" si="2678"/>
        <v>Project-U#8-Mandatory Spares for Electrical MainPa</v>
      </c>
      <c r="C3113" s="53" t="str">
        <f t="shared" si="2678"/>
        <v>N.A.</v>
      </c>
      <c r="D3113" s="403" t="str">
        <f t="shared" si="2678"/>
        <v>-</v>
      </c>
      <c r="E3113" s="118">
        <f t="shared" si="2678"/>
        <v>0</v>
      </c>
      <c r="F3113" s="404">
        <f t="shared" si="2644"/>
        <v>1.5600531000000001E-2</v>
      </c>
      <c r="G3113" s="404">
        <f t="shared" si="2645"/>
        <v>0</v>
      </c>
      <c r="H3113" s="404">
        <f t="shared" si="2647"/>
        <v>1.5600531000000001E-2</v>
      </c>
      <c r="I3113" s="404">
        <f>'F4.2'!AB361</f>
        <v>0</v>
      </c>
      <c r="J3113" s="404">
        <f>'F4.2'!BA361</f>
        <v>0</v>
      </c>
      <c r="K3113" s="405"/>
      <c r="L3113" s="405"/>
      <c r="M3113" s="404">
        <f t="shared" si="2642"/>
        <v>0</v>
      </c>
      <c r="N3113" s="404">
        <f t="shared" si="2648"/>
        <v>1.5600531000000001E-2</v>
      </c>
    </row>
    <row r="3114" spans="1:14" hidden="1" outlineLevel="1">
      <c r="A3114" s="68">
        <f t="shared" ref="A3114:E3114" si="2679">A2721</f>
        <v>128</v>
      </c>
      <c r="B3114" s="123" t="str">
        <f t="shared" si="2679"/>
        <v>Project-U#8-Mandatory Spares For TG &amp; Auxilliaries</v>
      </c>
      <c r="C3114" s="53" t="str">
        <f t="shared" si="2679"/>
        <v>N.A.</v>
      </c>
      <c r="D3114" s="403" t="str">
        <f t="shared" si="2679"/>
        <v>-</v>
      </c>
      <c r="E3114" s="118">
        <f t="shared" si="2679"/>
        <v>0</v>
      </c>
      <c r="F3114" s="404">
        <f t="shared" si="2644"/>
        <v>6.2588310000000003E-3</v>
      </c>
      <c r="G3114" s="404">
        <f t="shared" si="2645"/>
        <v>0</v>
      </c>
      <c r="H3114" s="404">
        <f t="shared" si="2647"/>
        <v>6.2588310000000003E-3</v>
      </c>
      <c r="I3114" s="404">
        <f>'F4.2'!AB362</f>
        <v>0</v>
      </c>
      <c r="J3114" s="404">
        <f>'F4.2'!BA362</f>
        <v>0</v>
      </c>
      <c r="K3114" s="405"/>
      <c r="L3114" s="405"/>
      <c r="M3114" s="404">
        <f t="shared" si="2642"/>
        <v>0</v>
      </c>
      <c r="N3114" s="404">
        <f t="shared" si="2648"/>
        <v>6.2588310000000003E-3</v>
      </c>
    </row>
    <row r="3115" spans="1:14" hidden="1" outlineLevel="1">
      <c r="A3115" s="68">
        <f t="shared" ref="A3115:E3115" si="2680">A2722</f>
        <v>129</v>
      </c>
      <c r="B3115" s="123" t="str">
        <f t="shared" si="2680"/>
        <v>Project-U#8-Misc. Cranes &amp; hoists-10553</v>
      </c>
      <c r="C3115" s="53" t="str">
        <f t="shared" si="2680"/>
        <v>N.A.</v>
      </c>
      <c r="D3115" s="403" t="str">
        <f t="shared" si="2680"/>
        <v>-</v>
      </c>
      <c r="E3115" s="118">
        <f t="shared" si="2680"/>
        <v>0</v>
      </c>
      <c r="F3115" s="404">
        <f t="shared" si="2644"/>
        <v>2.353651E-3</v>
      </c>
      <c r="G3115" s="404">
        <f t="shared" si="2645"/>
        <v>0</v>
      </c>
      <c r="H3115" s="404">
        <f t="shared" si="2647"/>
        <v>2.353651E-3</v>
      </c>
      <c r="I3115" s="404">
        <f>'F4.2'!AB363</f>
        <v>0</v>
      </c>
      <c r="J3115" s="404">
        <f>'F4.2'!BA363</f>
        <v>0</v>
      </c>
      <c r="K3115" s="405"/>
      <c r="L3115" s="405"/>
      <c r="M3115" s="404">
        <f t="shared" si="2642"/>
        <v>0</v>
      </c>
      <c r="N3115" s="404">
        <f t="shared" si="2648"/>
        <v>2.353651E-3</v>
      </c>
    </row>
    <row r="3116" spans="1:14" hidden="1" outlineLevel="1">
      <c r="A3116" s="68">
        <f t="shared" ref="A3116:E3116" si="2681">A2723</f>
        <v>130</v>
      </c>
      <c r="B3116" s="123" t="str">
        <f t="shared" si="2681"/>
        <v>Project-U#8-Miscellaneous Pumps -10599</v>
      </c>
      <c r="C3116" s="53" t="str">
        <f t="shared" si="2681"/>
        <v>N.A.</v>
      </c>
      <c r="D3116" s="403" t="str">
        <f t="shared" si="2681"/>
        <v>-</v>
      </c>
      <c r="E3116" s="118">
        <f t="shared" si="2681"/>
        <v>0</v>
      </c>
      <c r="F3116" s="404">
        <f t="shared" si="2644"/>
        <v>1.5672209999999999E-3</v>
      </c>
      <c r="G3116" s="404">
        <f t="shared" si="2645"/>
        <v>0</v>
      </c>
      <c r="H3116" s="404">
        <f t="shared" si="2647"/>
        <v>1.5672209999999999E-3</v>
      </c>
      <c r="I3116" s="404">
        <f>'F4.2'!AB364</f>
        <v>0</v>
      </c>
      <c r="J3116" s="404">
        <f>'F4.2'!BA364</f>
        <v>0</v>
      </c>
      <c r="K3116" s="405"/>
      <c r="L3116" s="405"/>
      <c r="M3116" s="404">
        <f t="shared" si="2642"/>
        <v>0</v>
      </c>
      <c r="N3116" s="404">
        <f t="shared" si="2648"/>
        <v>1.5672209999999999E-3</v>
      </c>
    </row>
    <row r="3117" spans="1:14" hidden="1" outlineLevel="1">
      <c r="A3117" s="68">
        <f t="shared" ref="A3117:E3117" si="2682">A2724</f>
        <v>131</v>
      </c>
      <c r="B3117" s="123" t="str">
        <f t="shared" si="2682"/>
        <v>Project-U#8-Passanger lift for TG Building-10599</v>
      </c>
      <c r="C3117" s="53" t="str">
        <f t="shared" si="2682"/>
        <v>N.A.</v>
      </c>
      <c r="D3117" s="403" t="str">
        <f t="shared" si="2682"/>
        <v>-</v>
      </c>
      <c r="E3117" s="118">
        <f t="shared" si="2682"/>
        <v>0</v>
      </c>
      <c r="F3117" s="404">
        <f t="shared" si="2644"/>
        <v>1.635811E-3</v>
      </c>
      <c r="G3117" s="404">
        <f t="shared" si="2645"/>
        <v>0</v>
      </c>
      <c r="H3117" s="404">
        <f t="shared" si="2647"/>
        <v>1.635811E-3</v>
      </c>
      <c r="I3117" s="404">
        <f>'F4.2'!AB365</f>
        <v>0</v>
      </c>
      <c r="J3117" s="404">
        <f>'F4.2'!BA365</f>
        <v>0</v>
      </c>
      <c r="K3117" s="405"/>
      <c r="L3117" s="405"/>
      <c r="M3117" s="404">
        <f t="shared" si="2642"/>
        <v>0</v>
      </c>
      <c r="N3117" s="404">
        <f t="shared" si="2648"/>
        <v>1.635811E-3</v>
      </c>
    </row>
    <row r="3118" spans="1:14" hidden="1" outlineLevel="1">
      <c r="A3118" s="68">
        <f t="shared" ref="A3118:E3118" si="2683">A2725</f>
        <v>132</v>
      </c>
      <c r="B3118" s="123" t="str">
        <f t="shared" si="2683"/>
        <v>Project-U#8-Passanger/Material Lift at boiler side</v>
      </c>
      <c r="C3118" s="53" t="str">
        <f t="shared" si="2683"/>
        <v>N.A.</v>
      </c>
      <c r="D3118" s="403" t="str">
        <f t="shared" si="2683"/>
        <v>-</v>
      </c>
      <c r="E3118" s="118">
        <f t="shared" si="2683"/>
        <v>0</v>
      </c>
      <c r="F3118" s="404">
        <f t="shared" si="2644"/>
        <v>8.4731499999999996E-4</v>
      </c>
      <c r="G3118" s="404">
        <f t="shared" si="2645"/>
        <v>0</v>
      </c>
      <c r="H3118" s="404">
        <f t="shared" si="2647"/>
        <v>8.4731499999999996E-4</v>
      </c>
      <c r="I3118" s="404">
        <f>'F4.2'!AB366</f>
        <v>0</v>
      </c>
      <c r="J3118" s="404">
        <f>'F4.2'!BA366</f>
        <v>0</v>
      </c>
      <c r="K3118" s="405"/>
      <c r="L3118" s="405"/>
      <c r="M3118" s="404">
        <f t="shared" si="2642"/>
        <v>0</v>
      </c>
      <c r="N3118" s="404">
        <f t="shared" si="2648"/>
        <v>8.4731499999999996E-4</v>
      </c>
    </row>
    <row r="3119" spans="1:14" hidden="1" outlineLevel="1">
      <c r="A3119" s="68">
        <f t="shared" ref="A3119:E3119" si="2684">A2726</f>
        <v>133</v>
      </c>
      <c r="B3119" s="123" t="str">
        <f t="shared" si="2684"/>
        <v>Project-U#8-Chemical Laboratory -10509</v>
      </c>
      <c r="C3119" s="53" t="str">
        <f t="shared" si="2684"/>
        <v>N.A.</v>
      </c>
      <c r="D3119" s="403" t="str">
        <f t="shared" si="2684"/>
        <v>-</v>
      </c>
      <c r="E3119" s="118">
        <f t="shared" si="2684"/>
        <v>0</v>
      </c>
      <c r="F3119" s="404">
        <f t="shared" si="2644"/>
        <v>1.1647579999999999E-3</v>
      </c>
      <c r="G3119" s="404">
        <f t="shared" si="2645"/>
        <v>0</v>
      </c>
      <c r="H3119" s="404">
        <f t="shared" si="2647"/>
        <v>1.1647579999999999E-3</v>
      </c>
      <c r="I3119" s="404">
        <f>'F4.2'!AB367</f>
        <v>0</v>
      </c>
      <c r="J3119" s="404">
        <f>'F4.2'!BA367</f>
        <v>0</v>
      </c>
      <c r="K3119" s="405"/>
      <c r="L3119" s="405"/>
      <c r="M3119" s="404">
        <f t="shared" si="2642"/>
        <v>0</v>
      </c>
      <c r="N3119" s="404">
        <f t="shared" si="2648"/>
        <v>1.1647579999999999E-3</v>
      </c>
    </row>
    <row r="3120" spans="1:14" hidden="1" outlineLevel="1">
      <c r="A3120" s="68">
        <f t="shared" ref="A3120:E3120" si="2685">A2727</f>
        <v>134</v>
      </c>
      <c r="B3120" s="123" t="str">
        <f t="shared" si="2685"/>
        <v>Project-U#8-Sewage Treatment Plant-10509</v>
      </c>
      <c r="C3120" s="53" t="str">
        <f t="shared" si="2685"/>
        <v>N.A.</v>
      </c>
      <c r="D3120" s="403" t="str">
        <f t="shared" si="2685"/>
        <v>-</v>
      </c>
      <c r="E3120" s="118">
        <f t="shared" si="2685"/>
        <v>0</v>
      </c>
      <c r="F3120" s="404">
        <f t="shared" si="2644"/>
        <v>1.90058E-3</v>
      </c>
      <c r="G3120" s="404">
        <f t="shared" si="2645"/>
        <v>0</v>
      </c>
      <c r="H3120" s="404">
        <f t="shared" si="2647"/>
        <v>1.90058E-3</v>
      </c>
      <c r="I3120" s="404">
        <f>'F4.2'!AB368</f>
        <v>0</v>
      </c>
      <c r="J3120" s="404">
        <f>'F4.2'!BA368</f>
        <v>0</v>
      </c>
      <c r="K3120" s="405"/>
      <c r="L3120" s="405"/>
      <c r="M3120" s="404">
        <f t="shared" si="2642"/>
        <v>0</v>
      </c>
      <c r="N3120" s="404">
        <f t="shared" si="2648"/>
        <v>1.90058E-3</v>
      </c>
    </row>
    <row r="3121" spans="1:14" hidden="1" outlineLevel="1">
      <c r="A3121" s="68">
        <f t="shared" ref="A3121:E3121" si="2686">A2728</f>
        <v>135</v>
      </c>
      <c r="B3121" s="123" t="str">
        <f t="shared" si="2686"/>
        <v>Project-U#8-Station Transformer-10541</v>
      </c>
      <c r="C3121" s="53" t="str">
        <f t="shared" si="2686"/>
        <v>N.A.</v>
      </c>
      <c r="D3121" s="403" t="str">
        <f t="shared" si="2686"/>
        <v>-</v>
      </c>
      <c r="E3121" s="118">
        <f t="shared" si="2686"/>
        <v>0</v>
      </c>
      <c r="F3121" s="404">
        <f t="shared" si="2644"/>
        <v>2.6575694E-2</v>
      </c>
      <c r="G3121" s="404">
        <f t="shared" si="2645"/>
        <v>0</v>
      </c>
      <c r="H3121" s="404">
        <f t="shared" si="2647"/>
        <v>2.6575694E-2</v>
      </c>
      <c r="I3121" s="404">
        <f>'F4.2'!AB369</f>
        <v>0</v>
      </c>
      <c r="J3121" s="404">
        <f>'F4.2'!BA369</f>
        <v>0</v>
      </c>
      <c r="K3121" s="405"/>
      <c r="L3121" s="405"/>
      <c r="M3121" s="404">
        <f t="shared" si="2642"/>
        <v>0</v>
      </c>
      <c r="N3121" s="404">
        <f t="shared" si="2648"/>
        <v>2.6575694E-2</v>
      </c>
    </row>
    <row r="3122" spans="1:14" hidden="1" outlineLevel="1">
      <c r="A3122" s="68">
        <f t="shared" ref="A3122:E3122" si="2687">A2729</f>
        <v>136</v>
      </c>
      <c r="B3122" s="123" t="str">
        <f t="shared" si="2687"/>
        <v>Project-U#8-Steam Turbine set-10503</v>
      </c>
      <c r="C3122" s="53" t="str">
        <f t="shared" si="2687"/>
        <v>N.A.</v>
      </c>
      <c r="D3122" s="403" t="str">
        <f t="shared" si="2687"/>
        <v>-</v>
      </c>
      <c r="E3122" s="118">
        <f t="shared" si="2687"/>
        <v>0</v>
      </c>
      <c r="F3122" s="404">
        <f t="shared" si="2644"/>
        <v>0.138637134</v>
      </c>
      <c r="G3122" s="404">
        <f t="shared" si="2645"/>
        <v>0</v>
      </c>
      <c r="H3122" s="404">
        <f t="shared" si="2647"/>
        <v>0.138637134</v>
      </c>
      <c r="I3122" s="404">
        <f>'F4.2'!AB370</f>
        <v>0</v>
      </c>
      <c r="J3122" s="404">
        <f>'F4.2'!BA370</f>
        <v>0</v>
      </c>
      <c r="K3122" s="405"/>
      <c r="L3122" s="405"/>
      <c r="M3122" s="404">
        <f t="shared" si="2642"/>
        <v>0</v>
      </c>
      <c r="N3122" s="404">
        <f t="shared" si="2648"/>
        <v>0.138637134</v>
      </c>
    </row>
    <row r="3123" spans="1:14" hidden="1" outlineLevel="1">
      <c r="A3123" s="68">
        <f t="shared" ref="A3123:E3123" si="2688">A2730</f>
        <v>137</v>
      </c>
      <c r="B3123" s="123" t="str">
        <f t="shared" si="2688"/>
        <v>Project-U#8-TG set and its auxilleries- Condensor</v>
      </c>
      <c r="C3123" s="53" t="str">
        <f t="shared" si="2688"/>
        <v>N.A.</v>
      </c>
      <c r="D3123" s="403" t="str">
        <f t="shared" si="2688"/>
        <v>-</v>
      </c>
      <c r="E3123" s="118">
        <f t="shared" si="2688"/>
        <v>0</v>
      </c>
      <c r="F3123" s="404">
        <f t="shared" si="2644"/>
        <v>1.2702985999999999E-2</v>
      </c>
      <c r="G3123" s="404">
        <f t="shared" si="2645"/>
        <v>0</v>
      </c>
      <c r="H3123" s="404">
        <f t="shared" si="2647"/>
        <v>1.2702985999999999E-2</v>
      </c>
      <c r="I3123" s="404">
        <f>'F4.2'!AB371</f>
        <v>0</v>
      </c>
      <c r="J3123" s="404">
        <f>'F4.2'!BA371</f>
        <v>0</v>
      </c>
      <c r="K3123" s="405"/>
      <c r="L3123" s="405"/>
      <c r="M3123" s="404">
        <f t="shared" si="2642"/>
        <v>0</v>
      </c>
      <c r="N3123" s="404">
        <f t="shared" si="2648"/>
        <v>1.2702985999999999E-2</v>
      </c>
    </row>
    <row r="3124" spans="1:14" hidden="1" outlineLevel="1">
      <c r="A3124" s="68">
        <f t="shared" ref="A3124:E3124" si="2689">A2731</f>
        <v>138</v>
      </c>
      <c r="B3124" s="123" t="str">
        <f t="shared" si="2689"/>
        <v>Project-U#8-TG set and its auxilleries -Generator</v>
      </c>
      <c r="C3124" s="53" t="str">
        <f t="shared" si="2689"/>
        <v>N.A.</v>
      </c>
      <c r="D3124" s="403" t="str">
        <f t="shared" si="2689"/>
        <v>-</v>
      </c>
      <c r="E3124" s="118">
        <f t="shared" si="2689"/>
        <v>0</v>
      </c>
      <c r="F3124" s="404">
        <f t="shared" si="2644"/>
        <v>3.2544958999999998E-2</v>
      </c>
      <c r="G3124" s="404">
        <f t="shared" si="2645"/>
        <v>0</v>
      </c>
      <c r="H3124" s="404">
        <f t="shared" si="2647"/>
        <v>3.2544958999999998E-2</v>
      </c>
      <c r="I3124" s="404">
        <f>'F4.2'!AB372</f>
        <v>0</v>
      </c>
      <c r="J3124" s="404">
        <f>'F4.2'!BA372</f>
        <v>0</v>
      </c>
      <c r="K3124" s="405"/>
      <c r="L3124" s="405"/>
      <c r="M3124" s="404">
        <f t="shared" si="2642"/>
        <v>0</v>
      </c>
      <c r="N3124" s="404">
        <f t="shared" si="2648"/>
        <v>3.2544958999999998E-2</v>
      </c>
    </row>
    <row r="3125" spans="1:14" hidden="1" outlineLevel="1">
      <c r="A3125" s="68">
        <f t="shared" ref="A3125:E3125" si="2690">A2732</f>
        <v>139</v>
      </c>
      <c r="B3125" s="123" t="str">
        <f t="shared" si="2690"/>
        <v>Project-U#8-TG set and its auxilleries-Condensor</v>
      </c>
      <c r="C3125" s="53" t="str">
        <f t="shared" si="2690"/>
        <v>N.A.</v>
      </c>
      <c r="D3125" s="403" t="str">
        <f t="shared" si="2690"/>
        <v>-</v>
      </c>
      <c r="E3125" s="118">
        <f t="shared" si="2690"/>
        <v>0</v>
      </c>
      <c r="F3125" s="404">
        <f t="shared" si="2644"/>
        <v>2.9272968E-2</v>
      </c>
      <c r="G3125" s="404">
        <f t="shared" si="2645"/>
        <v>0</v>
      </c>
      <c r="H3125" s="404">
        <f t="shared" si="2647"/>
        <v>2.9272968E-2</v>
      </c>
      <c r="I3125" s="404">
        <f>'F4.2'!AB373</f>
        <v>0</v>
      </c>
      <c r="J3125" s="404">
        <f>'F4.2'!BA373</f>
        <v>0</v>
      </c>
      <c r="K3125" s="405"/>
      <c r="L3125" s="405"/>
      <c r="M3125" s="404">
        <f t="shared" si="2642"/>
        <v>0</v>
      </c>
      <c r="N3125" s="404">
        <f t="shared" si="2648"/>
        <v>2.9272968E-2</v>
      </c>
    </row>
    <row r="3126" spans="1:14" hidden="1" outlineLevel="1">
      <c r="A3126" s="68">
        <f t="shared" ref="A3126:E3126" si="2691">A2733</f>
        <v>140</v>
      </c>
      <c r="B3126" s="123" t="str">
        <f t="shared" si="2691"/>
        <v>Project-U#8-TG set &amp; its auxilleries-Derator-10503</v>
      </c>
      <c r="C3126" s="53" t="str">
        <f t="shared" si="2691"/>
        <v>N.A.</v>
      </c>
      <c r="D3126" s="403" t="str">
        <f t="shared" si="2691"/>
        <v>-</v>
      </c>
      <c r="E3126" s="118">
        <f t="shared" si="2691"/>
        <v>0</v>
      </c>
      <c r="F3126" s="404">
        <f t="shared" si="2644"/>
        <v>2.7579689999999999E-3</v>
      </c>
      <c r="G3126" s="404">
        <f t="shared" si="2645"/>
        <v>0</v>
      </c>
      <c r="H3126" s="404">
        <f t="shared" si="2647"/>
        <v>2.7579689999999999E-3</v>
      </c>
      <c r="I3126" s="404">
        <f>'F4.2'!AB374</f>
        <v>0</v>
      </c>
      <c r="J3126" s="404">
        <f>'F4.2'!BA374</f>
        <v>0</v>
      </c>
      <c r="K3126" s="405"/>
      <c r="L3126" s="405"/>
      <c r="M3126" s="404">
        <f t="shared" si="2642"/>
        <v>0</v>
      </c>
      <c r="N3126" s="404">
        <f t="shared" si="2648"/>
        <v>2.7579689999999999E-3</v>
      </c>
    </row>
    <row r="3127" spans="1:14" hidden="1" outlineLevel="1">
      <c r="A3127" s="68">
        <f t="shared" ref="A3127:E3127" si="2692">A2734</f>
        <v>141</v>
      </c>
      <c r="B3127" s="123" t="str">
        <f t="shared" si="2692"/>
        <v>Project-U#8-TG set and its auxilleries-DMMakeUpSys</v>
      </c>
      <c r="C3127" s="53" t="str">
        <f t="shared" si="2692"/>
        <v>N.A.</v>
      </c>
      <c r="D3127" s="403" t="str">
        <f t="shared" si="2692"/>
        <v>-</v>
      </c>
      <c r="E3127" s="118">
        <f t="shared" si="2692"/>
        <v>0</v>
      </c>
      <c r="F3127" s="404">
        <f t="shared" si="2644"/>
        <v>1.049073E-3</v>
      </c>
      <c r="G3127" s="404">
        <f t="shared" si="2645"/>
        <v>0</v>
      </c>
      <c r="H3127" s="404">
        <f t="shared" si="2647"/>
        <v>1.049073E-3</v>
      </c>
      <c r="I3127" s="404">
        <f>'F4.2'!AB375</f>
        <v>0</v>
      </c>
      <c r="J3127" s="404">
        <f>'F4.2'!BA375</f>
        <v>0</v>
      </c>
      <c r="K3127" s="405"/>
      <c r="L3127" s="405"/>
      <c r="M3127" s="404">
        <f t="shared" si="2642"/>
        <v>0</v>
      </c>
      <c r="N3127" s="404">
        <f t="shared" si="2648"/>
        <v>1.049073E-3</v>
      </c>
    </row>
    <row r="3128" spans="1:14" hidden="1" outlineLevel="1">
      <c r="A3128" s="68">
        <f t="shared" ref="A3128:E3128" si="2693">A2735</f>
        <v>142</v>
      </c>
      <c r="B3128" s="123" t="str">
        <f t="shared" si="2693"/>
        <v>Project-U#8-TG set and its auxilleries-Gas System</v>
      </c>
      <c r="C3128" s="53" t="str">
        <f t="shared" si="2693"/>
        <v>N.A.</v>
      </c>
      <c r="D3128" s="403" t="str">
        <f t="shared" si="2693"/>
        <v>-</v>
      </c>
      <c r="E3128" s="118">
        <f t="shared" si="2693"/>
        <v>0</v>
      </c>
      <c r="F3128" s="404">
        <f t="shared" si="2644"/>
        <v>5.6178390000000003E-3</v>
      </c>
      <c r="G3128" s="404">
        <f t="shared" si="2645"/>
        <v>0</v>
      </c>
      <c r="H3128" s="404">
        <f t="shared" si="2647"/>
        <v>5.6178390000000003E-3</v>
      </c>
      <c r="I3128" s="404">
        <f>'F4.2'!AB376</f>
        <v>0</v>
      </c>
      <c r="J3128" s="404">
        <f>'F4.2'!BA376</f>
        <v>0</v>
      </c>
      <c r="K3128" s="405"/>
      <c r="L3128" s="405"/>
      <c r="M3128" s="404">
        <f t="shared" si="2642"/>
        <v>0</v>
      </c>
      <c r="N3128" s="404">
        <f t="shared" si="2648"/>
        <v>5.6178390000000003E-3</v>
      </c>
    </row>
    <row r="3129" spans="1:14" hidden="1" outlineLevel="1">
      <c r="A3129" s="68">
        <f t="shared" ref="A3129:E3129" si="2694">A2736</f>
        <v>143</v>
      </c>
      <c r="B3129" s="123" t="str">
        <f t="shared" si="2694"/>
        <v>Project-U#8-TG set and its auxilleries-GoveringSys</v>
      </c>
      <c r="C3129" s="53" t="str">
        <f t="shared" si="2694"/>
        <v>N.A.</v>
      </c>
      <c r="D3129" s="403" t="str">
        <f t="shared" si="2694"/>
        <v>-</v>
      </c>
      <c r="E3129" s="118">
        <f t="shared" si="2694"/>
        <v>0</v>
      </c>
      <c r="F3129" s="404">
        <f t="shared" si="2644"/>
        <v>4.9465999999999997E-5</v>
      </c>
      <c r="G3129" s="404">
        <f t="shared" si="2645"/>
        <v>0</v>
      </c>
      <c r="H3129" s="404">
        <f t="shared" si="2647"/>
        <v>4.9465999999999997E-5</v>
      </c>
      <c r="I3129" s="404">
        <f>'F4.2'!AB377</f>
        <v>0</v>
      </c>
      <c r="J3129" s="404">
        <f>'F4.2'!BA377</f>
        <v>0</v>
      </c>
      <c r="K3129" s="405"/>
      <c r="L3129" s="405"/>
      <c r="M3129" s="404">
        <f t="shared" si="2642"/>
        <v>0</v>
      </c>
      <c r="N3129" s="404">
        <f t="shared" si="2648"/>
        <v>4.9465999999999997E-5</v>
      </c>
    </row>
    <row r="3130" spans="1:14" hidden="1" outlineLevel="1">
      <c r="A3130" s="68">
        <f t="shared" ref="A3130:E3130" si="2695">A2737</f>
        <v>144</v>
      </c>
      <c r="B3130" s="123" t="str">
        <f t="shared" si="2695"/>
        <v>Project-U#8-TG set and its auxilleries-HP/LP By-pa</v>
      </c>
      <c r="C3130" s="53" t="str">
        <f t="shared" si="2695"/>
        <v>N.A.</v>
      </c>
      <c r="D3130" s="403" t="str">
        <f t="shared" si="2695"/>
        <v>-</v>
      </c>
      <c r="E3130" s="118">
        <f t="shared" si="2695"/>
        <v>0</v>
      </c>
      <c r="F3130" s="404">
        <f t="shared" si="2644"/>
        <v>1.0752108999999999E-2</v>
      </c>
      <c r="G3130" s="404">
        <f t="shared" si="2645"/>
        <v>0</v>
      </c>
      <c r="H3130" s="404">
        <f t="shared" si="2647"/>
        <v>1.0752108999999999E-2</v>
      </c>
      <c r="I3130" s="404">
        <f>'F4.2'!AB378</f>
        <v>0</v>
      </c>
      <c r="J3130" s="404">
        <f>'F4.2'!BA378</f>
        <v>0</v>
      </c>
      <c r="K3130" s="405"/>
      <c r="L3130" s="405"/>
      <c r="M3130" s="404">
        <f t="shared" si="2642"/>
        <v>0</v>
      </c>
      <c r="N3130" s="404">
        <f t="shared" si="2648"/>
        <v>1.0752108999999999E-2</v>
      </c>
    </row>
    <row r="3131" spans="1:14" hidden="1" outlineLevel="1">
      <c r="A3131" s="68">
        <f t="shared" ref="A3131:E3131" si="2696">A2738</f>
        <v>145</v>
      </c>
      <c r="B3131" s="123" t="str">
        <f t="shared" si="2696"/>
        <v>Project-U#8-TG set and its auxilleries-HP/LP Dozin</v>
      </c>
      <c r="C3131" s="53" t="str">
        <f t="shared" si="2696"/>
        <v>N.A.</v>
      </c>
      <c r="D3131" s="403" t="str">
        <f t="shared" si="2696"/>
        <v>-</v>
      </c>
      <c r="E3131" s="118">
        <f t="shared" si="2696"/>
        <v>0</v>
      </c>
      <c r="F3131" s="404">
        <f t="shared" si="2644"/>
        <v>3.9941100000000002E-4</v>
      </c>
      <c r="G3131" s="404">
        <f t="shared" si="2645"/>
        <v>0</v>
      </c>
      <c r="H3131" s="404">
        <f t="shared" si="2647"/>
        <v>3.9941100000000002E-4</v>
      </c>
      <c r="I3131" s="404">
        <f>'F4.2'!AB379</f>
        <v>0</v>
      </c>
      <c r="J3131" s="404">
        <f>'F4.2'!BA379</f>
        <v>0</v>
      </c>
      <c r="K3131" s="405"/>
      <c r="L3131" s="405"/>
      <c r="M3131" s="404">
        <f t="shared" si="2642"/>
        <v>0</v>
      </c>
      <c r="N3131" s="404">
        <f t="shared" si="2648"/>
        <v>3.9941100000000002E-4</v>
      </c>
    </row>
    <row r="3132" spans="1:14" hidden="1" outlineLevel="1">
      <c r="A3132" s="68">
        <f t="shared" ref="A3132:E3132" si="2697">A2739</f>
        <v>146</v>
      </c>
      <c r="B3132" s="123" t="str">
        <f t="shared" si="2697"/>
        <v>Project-U#8-TG set and its auxilleries-SealOilPump</v>
      </c>
      <c r="C3132" s="53" t="str">
        <f t="shared" si="2697"/>
        <v>N.A.</v>
      </c>
      <c r="D3132" s="403" t="str">
        <f t="shared" si="2697"/>
        <v>-</v>
      </c>
      <c r="E3132" s="118">
        <f t="shared" si="2697"/>
        <v>0</v>
      </c>
      <c r="F3132" s="404">
        <f t="shared" si="2644"/>
        <v>9.8566000000000005E-5</v>
      </c>
      <c r="G3132" s="404">
        <f t="shared" si="2645"/>
        <v>0</v>
      </c>
      <c r="H3132" s="404">
        <f t="shared" si="2647"/>
        <v>9.8566000000000005E-5</v>
      </c>
      <c r="I3132" s="404">
        <f>'F4.2'!AB380</f>
        <v>0</v>
      </c>
      <c r="J3132" s="404">
        <f>'F4.2'!BA380</f>
        <v>0</v>
      </c>
      <c r="K3132" s="405"/>
      <c r="L3132" s="405"/>
      <c r="M3132" s="404">
        <f t="shared" si="2642"/>
        <v>0</v>
      </c>
      <c r="N3132" s="404">
        <f t="shared" si="2648"/>
        <v>9.8566000000000005E-5</v>
      </c>
    </row>
    <row r="3133" spans="1:14" hidden="1" outlineLevel="1">
      <c r="A3133" s="68">
        <f t="shared" ref="A3133:E3133" si="2698">A2740</f>
        <v>147</v>
      </c>
      <c r="B3133" s="123" t="str">
        <f t="shared" si="2698"/>
        <v>Project-U#8-TG set and its auxilleries-Vaccum Syst</v>
      </c>
      <c r="C3133" s="53" t="str">
        <f t="shared" si="2698"/>
        <v>N.A.</v>
      </c>
      <c r="D3133" s="403" t="str">
        <f t="shared" si="2698"/>
        <v>-</v>
      </c>
      <c r="E3133" s="118">
        <f t="shared" si="2698"/>
        <v>0</v>
      </c>
      <c r="F3133" s="404">
        <f t="shared" si="2644"/>
        <v>1.0304429E-2</v>
      </c>
      <c r="G3133" s="404">
        <f t="shared" si="2645"/>
        <v>0</v>
      </c>
      <c r="H3133" s="404">
        <f t="shared" si="2647"/>
        <v>1.0304429E-2</v>
      </c>
      <c r="I3133" s="404">
        <f>'F4.2'!AB381</f>
        <v>0</v>
      </c>
      <c r="J3133" s="404">
        <f>'F4.2'!BA381</f>
        <v>0</v>
      </c>
      <c r="K3133" s="405"/>
      <c r="L3133" s="405"/>
      <c r="M3133" s="404">
        <f t="shared" si="2642"/>
        <v>0</v>
      </c>
      <c r="N3133" s="404">
        <f t="shared" si="2648"/>
        <v>1.0304429E-2</v>
      </c>
    </row>
    <row r="3134" spans="1:14" hidden="1" outlineLevel="1">
      <c r="A3134" s="68">
        <f t="shared" ref="A3134:E3134" si="2699">A2741</f>
        <v>148</v>
      </c>
      <c r="B3134" s="123" t="str">
        <f t="shared" si="2699"/>
        <v>Project-U#8-Turbine Lub. Oil System With Purifier</v>
      </c>
      <c r="C3134" s="53" t="str">
        <f t="shared" si="2699"/>
        <v>N.A.</v>
      </c>
      <c r="D3134" s="403" t="str">
        <f t="shared" si="2699"/>
        <v>-</v>
      </c>
      <c r="E3134" s="118">
        <f t="shared" si="2699"/>
        <v>0</v>
      </c>
      <c r="F3134" s="404">
        <f t="shared" si="2644"/>
        <v>2.2363740000000002E-3</v>
      </c>
      <c r="G3134" s="404">
        <f t="shared" si="2645"/>
        <v>0</v>
      </c>
      <c r="H3134" s="404">
        <f t="shared" si="2647"/>
        <v>2.2363740000000002E-3</v>
      </c>
      <c r="I3134" s="404">
        <f>'F4.2'!AB382</f>
        <v>0</v>
      </c>
      <c r="J3134" s="404">
        <f>'F4.2'!BA382</f>
        <v>0</v>
      </c>
      <c r="K3134" s="405"/>
      <c r="L3134" s="405"/>
      <c r="M3134" s="404">
        <f t="shared" si="2642"/>
        <v>0</v>
      </c>
      <c r="N3134" s="404">
        <f t="shared" si="2648"/>
        <v>2.2363740000000002E-3</v>
      </c>
    </row>
    <row r="3135" spans="1:14" hidden="1" outlineLevel="1">
      <c r="A3135" s="68">
        <f t="shared" ref="A3135:E3135" si="2700">A2742</f>
        <v>149</v>
      </c>
      <c r="B3135" s="123" t="str">
        <f t="shared" si="2700"/>
        <v>Project-U#8-Ventillation system-10599</v>
      </c>
      <c r="C3135" s="53" t="str">
        <f t="shared" si="2700"/>
        <v>N.A.</v>
      </c>
      <c r="D3135" s="403" t="str">
        <f t="shared" si="2700"/>
        <v>-</v>
      </c>
      <c r="E3135" s="118">
        <f t="shared" si="2700"/>
        <v>0</v>
      </c>
      <c r="F3135" s="404">
        <f t="shared" si="2644"/>
        <v>1.438855E-3</v>
      </c>
      <c r="G3135" s="404">
        <f t="shared" si="2645"/>
        <v>0</v>
      </c>
      <c r="H3135" s="404">
        <f t="shared" si="2647"/>
        <v>1.438855E-3</v>
      </c>
      <c r="I3135" s="404">
        <f>'F4.2'!AB383</f>
        <v>0</v>
      </c>
      <c r="J3135" s="404">
        <f>'F4.2'!BA383</f>
        <v>0</v>
      </c>
      <c r="K3135" s="405"/>
      <c r="L3135" s="405"/>
      <c r="M3135" s="404">
        <f t="shared" si="2642"/>
        <v>0</v>
      </c>
      <c r="N3135" s="404">
        <f t="shared" si="2648"/>
        <v>1.438855E-3</v>
      </c>
    </row>
    <row r="3136" spans="1:14" ht="30" hidden="1" outlineLevel="1">
      <c r="A3136" s="68">
        <f t="shared" ref="A3136:E3136" si="2701">A2743</f>
        <v>150</v>
      </c>
      <c r="B3136" s="123" t="str">
        <f t="shared" si="2701"/>
        <v>Asset Recived From Project-U#8-M.SPARE_Ventillation system-10599</v>
      </c>
      <c r="C3136" s="53" t="str">
        <f t="shared" si="2701"/>
        <v>N.A.</v>
      </c>
      <c r="D3136" s="403" t="str">
        <f t="shared" si="2701"/>
        <v>-</v>
      </c>
      <c r="E3136" s="118">
        <f t="shared" si="2701"/>
        <v>0</v>
      </c>
      <c r="F3136" s="404">
        <f t="shared" si="2644"/>
        <v>8.5482000000000006E-5</v>
      </c>
      <c r="G3136" s="404">
        <f t="shared" si="2645"/>
        <v>0</v>
      </c>
      <c r="H3136" s="404">
        <f t="shared" si="2647"/>
        <v>8.5482000000000006E-5</v>
      </c>
      <c r="I3136" s="404">
        <f>'F4.2'!AB384</f>
        <v>0</v>
      </c>
      <c r="J3136" s="404">
        <f>'F4.2'!BA384</f>
        <v>0</v>
      </c>
      <c r="K3136" s="405"/>
      <c r="L3136" s="405"/>
      <c r="M3136" s="404">
        <f t="shared" si="2642"/>
        <v>0</v>
      </c>
      <c r="N3136" s="404">
        <f t="shared" si="2648"/>
        <v>8.5482000000000006E-5</v>
      </c>
    </row>
    <row r="3137" spans="1:14" hidden="1" outlineLevel="1">
      <c r="A3137" s="68">
        <f t="shared" ref="A3137:E3137" si="2702">A2744</f>
        <v>151</v>
      </c>
      <c r="B3137" s="123" t="str">
        <f t="shared" si="2702"/>
        <v>Asset Recived From Project-U#8-Water Treatment Plant-10509</v>
      </c>
      <c r="C3137" s="53" t="str">
        <f t="shared" si="2702"/>
        <v>N.A.</v>
      </c>
      <c r="D3137" s="403" t="str">
        <f t="shared" si="2702"/>
        <v>-</v>
      </c>
      <c r="E3137" s="118">
        <f t="shared" si="2702"/>
        <v>0</v>
      </c>
      <c r="F3137" s="404">
        <f t="shared" si="2644"/>
        <v>4.2384409999999999E-3</v>
      </c>
      <c r="G3137" s="404">
        <f t="shared" si="2645"/>
        <v>0</v>
      </c>
      <c r="H3137" s="404">
        <f t="shared" si="2647"/>
        <v>4.2384409999999999E-3</v>
      </c>
      <c r="I3137" s="404">
        <f>'F4.2'!AB385</f>
        <v>0</v>
      </c>
      <c r="J3137" s="404">
        <f>'F4.2'!BA385</f>
        <v>0</v>
      </c>
      <c r="K3137" s="405"/>
      <c r="L3137" s="405"/>
      <c r="M3137" s="404">
        <f t="shared" si="2642"/>
        <v>0</v>
      </c>
      <c r="N3137" s="404">
        <f t="shared" si="2648"/>
        <v>4.2384409999999999E-3</v>
      </c>
    </row>
    <row r="3138" spans="1:14" hidden="1" outlineLevel="1">
      <c r="A3138" s="68">
        <f t="shared" ref="A3138:E3138" si="2703">A2745</f>
        <v>152</v>
      </c>
      <c r="B3138" s="123" t="str">
        <f t="shared" si="2703"/>
        <v>Asset Recived From Project-U#8-WORK SHOP MAD_SPARE-10565</v>
      </c>
      <c r="C3138" s="53" t="str">
        <f t="shared" si="2703"/>
        <v>N.A.</v>
      </c>
      <c r="D3138" s="403" t="str">
        <f t="shared" si="2703"/>
        <v>-</v>
      </c>
      <c r="E3138" s="118">
        <f t="shared" si="2703"/>
        <v>0</v>
      </c>
      <c r="F3138" s="404">
        <f t="shared" si="2644"/>
        <v>3.0444899999999998E-4</v>
      </c>
      <c r="G3138" s="404">
        <f t="shared" si="2645"/>
        <v>0</v>
      </c>
      <c r="H3138" s="404">
        <f t="shared" si="2647"/>
        <v>3.0444899999999998E-4</v>
      </c>
      <c r="I3138" s="404">
        <f>'F4.2'!AB386</f>
        <v>0</v>
      </c>
      <c r="J3138" s="404">
        <f>'F4.2'!BA386</f>
        <v>0</v>
      </c>
      <c r="K3138" s="405"/>
      <c r="L3138" s="405"/>
      <c r="M3138" s="404">
        <f t="shared" si="2642"/>
        <v>0</v>
      </c>
      <c r="N3138" s="404">
        <f t="shared" si="2648"/>
        <v>3.0444899999999998E-4</v>
      </c>
    </row>
    <row r="3139" spans="1:14" hidden="1" outlineLevel="1">
      <c r="A3139" s="68">
        <f t="shared" ref="A3139:E3139" si="2704">A2746</f>
        <v>153</v>
      </c>
      <c r="B3139" s="123" t="str">
        <f t="shared" si="2704"/>
        <v>Asset Recived From Project-U#8-Workshop-10565</v>
      </c>
      <c r="C3139" s="53" t="str">
        <f t="shared" si="2704"/>
        <v>N.A.</v>
      </c>
      <c r="D3139" s="403" t="str">
        <f t="shared" si="2704"/>
        <v>-</v>
      </c>
      <c r="E3139" s="118">
        <f t="shared" si="2704"/>
        <v>0</v>
      </c>
      <c r="F3139" s="404">
        <f t="shared" si="2644"/>
        <v>1.3285770000000001E-3</v>
      </c>
      <c r="G3139" s="404">
        <f t="shared" si="2645"/>
        <v>0</v>
      </c>
      <c r="H3139" s="404">
        <f t="shared" si="2647"/>
        <v>1.3285770000000001E-3</v>
      </c>
      <c r="I3139" s="404">
        <f>'F4.2'!AB387</f>
        <v>0</v>
      </c>
      <c r="J3139" s="404">
        <f>'F4.2'!BA387</f>
        <v>0</v>
      </c>
      <c r="K3139" s="405"/>
      <c r="L3139" s="405"/>
      <c r="M3139" s="404">
        <f t="shared" si="2642"/>
        <v>0</v>
      </c>
      <c r="N3139" s="404">
        <f t="shared" si="2648"/>
        <v>1.3285770000000001E-3</v>
      </c>
    </row>
    <row r="3140" spans="1:14" hidden="1" outlineLevel="1">
      <c r="A3140" s="68">
        <f t="shared" ref="A3140:E3140" si="2705">A2747</f>
        <v>154</v>
      </c>
      <c r="B3140" s="123" t="str">
        <f t="shared" si="2705"/>
        <v>Asset Recived From Project-U#8-CMR SYSTEM-10501</v>
      </c>
      <c r="C3140" s="53" t="str">
        <f t="shared" si="2705"/>
        <v>N.A.</v>
      </c>
      <c r="D3140" s="403" t="str">
        <f t="shared" si="2705"/>
        <v>-</v>
      </c>
      <c r="E3140" s="118">
        <f t="shared" si="2705"/>
        <v>0</v>
      </c>
      <c r="F3140" s="404">
        <f t="shared" si="2644"/>
        <v>2.0736180000000002E-3</v>
      </c>
      <c r="G3140" s="404">
        <f t="shared" si="2645"/>
        <v>0</v>
      </c>
      <c r="H3140" s="404">
        <f t="shared" si="2647"/>
        <v>2.0736180000000002E-3</v>
      </c>
      <c r="I3140" s="404">
        <f>'F4.2'!AB388</f>
        <v>0</v>
      </c>
      <c r="J3140" s="404">
        <f>'F4.2'!BA388</f>
        <v>0</v>
      </c>
      <c r="K3140" s="405"/>
      <c r="L3140" s="405"/>
      <c r="M3140" s="404">
        <f t="shared" si="2642"/>
        <v>0</v>
      </c>
      <c r="N3140" s="404">
        <f t="shared" si="2648"/>
        <v>2.0736180000000002E-3</v>
      </c>
    </row>
    <row r="3141" spans="1:14" hidden="1" outlineLevel="1">
      <c r="A3141" s="68">
        <f t="shared" ref="A3141:E3141" si="2706">A2748</f>
        <v>155</v>
      </c>
      <c r="B3141" s="123" t="str">
        <f t="shared" si="2706"/>
        <v>Asset Recived From Project-U#8-MandatorySpares-WTP-10.509</v>
      </c>
      <c r="C3141" s="53" t="str">
        <f t="shared" si="2706"/>
        <v>N.A.</v>
      </c>
      <c r="D3141" s="403" t="str">
        <f t="shared" si="2706"/>
        <v>-</v>
      </c>
      <c r="E3141" s="118">
        <f t="shared" si="2706"/>
        <v>0</v>
      </c>
      <c r="F3141" s="404">
        <f t="shared" si="2644"/>
        <v>8.1516999999999999E-5</v>
      </c>
      <c r="G3141" s="404">
        <f t="shared" si="2645"/>
        <v>0</v>
      </c>
      <c r="H3141" s="404">
        <f t="shared" si="2647"/>
        <v>8.1516999999999999E-5</v>
      </c>
      <c r="I3141" s="404">
        <f>'F4.2'!AB389</f>
        <v>0</v>
      </c>
      <c r="J3141" s="404">
        <f>'F4.2'!BA389</f>
        <v>0</v>
      </c>
      <c r="K3141" s="405"/>
      <c r="L3141" s="405"/>
      <c r="M3141" s="404">
        <f t="shared" si="2642"/>
        <v>0</v>
      </c>
      <c r="N3141" s="404">
        <f t="shared" si="2648"/>
        <v>8.1516999999999999E-5</v>
      </c>
    </row>
    <row r="3142" spans="1:14" ht="30" hidden="1" outlineLevel="1">
      <c r="A3142" s="68">
        <f t="shared" ref="A3142:E3142" si="2707">A2749</f>
        <v>156</v>
      </c>
      <c r="B3142" s="123" t="str">
        <f t="shared" si="2707"/>
        <v>Asset Recived From Project-U#8-E.1.07_MandSpar 4 C&amp;I MS 4MeasuringIns E.1.07_M S for C&amp;I_ MS For Measuring Ins</v>
      </c>
      <c r="C3142" s="53" t="str">
        <f t="shared" si="2707"/>
        <v>N.A.</v>
      </c>
      <c r="D3142" s="403" t="str">
        <f t="shared" si="2707"/>
        <v>-</v>
      </c>
      <c r="E3142" s="118">
        <f t="shared" si="2707"/>
        <v>0</v>
      </c>
      <c r="F3142" s="404">
        <f t="shared" si="2644"/>
        <v>7.8696799999999997E-2</v>
      </c>
      <c r="G3142" s="404">
        <f t="shared" si="2645"/>
        <v>0</v>
      </c>
      <c r="H3142" s="404">
        <f t="shared" si="2647"/>
        <v>7.8696799999999997E-2</v>
      </c>
      <c r="I3142" s="404">
        <f>'F4.2'!AB390</f>
        <v>0</v>
      </c>
      <c r="J3142" s="404">
        <f>'F4.2'!BA390</f>
        <v>0</v>
      </c>
      <c r="K3142" s="405"/>
      <c r="L3142" s="405"/>
      <c r="M3142" s="404">
        <f t="shared" si="2642"/>
        <v>0</v>
      </c>
      <c r="N3142" s="404">
        <f t="shared" si="2648"/>
        <v>7.8696799999999997E-2</v>
      </c>
    </row>
    <row r="3143" spans="1:14" hidden="1" outlineLevel="1">
      <c r="A3143" s="68">
        <f t="shared" ref="A3143:E3143" si="2708">A2750</f>
        <v>157</v>
      </c>
      <c r="B3143" s="123" t="str">
        <f t="shared" si="2708"/>
        <v>Asset Recived From Project-U#8-BOP_ELECTRICAL-10612</v>
      </c>
      <c r="C3143" s="53" t="str">
        <f t="shared" si="2708"/>
        <v>N.A.</v>
      </c>
      <c r="D3143" s="403" t="str">
        <f t="shared" si="2708"/>
        <v>-</v>
      </c>
      <c r="E3143" s="118">
        <f t="shared" si="2708"/>
        <v>0</v>
      </c>
      <c r="F3143" s="404">
        <f t="shared" si="2644"/>
        <v>1.6370498000000001E-2</v>
      </c>
      <c r="G3143" s="404">
        <f t="shared" si="2645"/>
        <v>0</v>
      </c>
      <c r="H3143" s="404">
        <f t="shared" si="2647"/>
        <v>1.6370498000000001E-2</v>
      </c>
      <c r="I3143" s="404">
        <f>'F4.2'!AB391</f>
        <v>0</v>
      </c>
      <c r="J3143" s="404">
        <f>'F4.2'!BA391</f>
        <v>0</v>
      </c>
      <c r="K3143" s="405"/>
      <c r="L3143" s="405"/>
      <c r="M3143" s="404">
        <f t="shared" si="2642"/>
        <v>0</v>
      </c>
      <c r="N3143" s="404">
        <f t="shared" si="2648"/>
        <v>1.6370498000000001E-2</v>
      </c>
    </row>
    <row r="3144" spans="1:14" hidden="1" outlineLevel="1">
      <c r="A3144" s="68">
        <f t="shared" ref="A3144:E3144" si="2709">A2751</f>
        <v>158</v>
      </c>
      <c r="B3144" s="123" t="str">
        <f t="shared" si="2709"/>
        <v>Asset Recived From Project-U#8-Bus Ducts-10612</v>
      </c>
      <c r="C3144" s="53" t="str">
        <f t="shared" si="2709"/>
        <v>N.A.</v>
      </c>
      <c r="D3144" s="403" t="str">
        <f t="shared" si="2709"/>
        <v>-</v>
      </c>
      <c r="E3144" s="118">
        <f t="shared" si="2709"/>
        <v>0</v>
      </c>
      <c r="F3144" s="404">
        <f t="shared" si="2644"/>
        <v>1.2547599E-2</v>
      </c>
      <c r="G3144" s="404">
        <f t="shared" si="2645"/>
        <v>0</v>
      </c>
      <c r="H3144" s="404">
        <f t="shared" si="2647"/>
        <v>1.2547599E-2</v>
      </c>
      <c r="I3144" s="404">
        <f>'F4.2'!AB392</f>
        <v>0</v>
      </c>
      <c r="J3144" s="404">
        <f>'F4.2'!BA392</f>
        <v>0</v>
      </c>
      <c r="K3144" s="405"/>
      <c r="L3144" s="405"/>
      <c r="M3144" s="404">
        <f t="shared" si="2642"/>
        <v>0</v>
      </c>
      <c r="N3144" s="404">
        <f t="shared" si="2648"/>
        <v>1.2547599E-2</v>
      </c>
    </row>
    <row r="3145" spans="1:14" hidden="1" outlineLevel="1">
      <c r="A3145" s="68">
        <f t="shared" ref="A3145:E3145" si="2710">A2752</f>
        <v>159</v>
      </c>
      <c r="B3145" s="123" t="str">
        <f t="shared" si="2710"/>
        <v>Asset Recived From Project-U#8-Cable trays &amp; supports-10612</v>
      </c>
      <c r="C3145" s="53" t="str">
        <f t="shared" si="2710"/>
        <v>N.A.</v>
      </c>
      <c r="D3145" s="403" t="str">
        <f t="shared" si="2710"/>
        <v>-</v>
      </c>
      <c r="E3145" s="118">
        <f t="shared" si="2710"/>
        <v>0</v>
      </c>
      <c r="F3145" s="404">
        <f t="shared" si="2644"/>
        <v>3.6008699999999998E-4</v>
      </c>
      <c r="G3145" s="404">
        <f t="shared" si="2645"/>
        <v>0</v>
      </c>
      <c r="H3145" s="404">
        <f t="shared" si="2647"/>
        <v>3.6008699999999998E-4</v>
      </c>
      <c r="I3145" s="404">
        <f>'F4.2'!AB393</f>
        <v>0</v>
      </c>
      <c r="J3145" s="404">
        <f>'F4.2'!BA393</f>
        <v>0</v>
      </c>
      <c r="K3145" s="405"/>
      <c r="L3145" s="405"/>
      <c r="M3145" s="404">
        <f t="shared" ref="M3145:M3148" si="2711">SUM(J3145:L3145)</f>
        <v>0</v>
      </c>
      <c r="N3145" s="404">
        <f t="shared" si="2648"/>
        <v>3.6008699999999998E-4</v>
      </c>
    </row>
    <row r="3146" spans="1:14" hidden="1" outlineLevel="1">
      <c r="A3146" s="68">
        <f t="shared" ref="A3146:E3146" si="2712">A2753</f>
        <v>160</v>
      </c>
      <c r="B3146" s="123" t="str">
        <f t="shared" si="2712"/>
        <v>Project-U#8-PCR FURNITURE-10810</v>
      </c>
      <c r="C3146" s="53" t="str">
        <f t="shared" si="2712"/>
        <v>N.A.</v>
      </c>
      <c r="D3146" s="403" t="str">
        <f t="shared" si="2712"/>
        <v>-</v>
      </c>
      <c r="E3146" s="118">
        <f t="shared" si="2712"/>
        <v>0</v>
      </c>
      <c r="F3146" s="404">
        <f t="shared" ref="F3146:F3148" si="2713">F2753+I2753</f>
        <v>3.0684199999999999E-4</v>
      </c>
      <c r="G3146" s="404">
        <f t="shared" ref="G3146:G3148" si="2714">G2753+M2753</f>
        <v>0</v>
      </c>
      <c r="H3146" s="404">
        <f t="shared" si="2647"/>
        <v>3.0684199999999999E-4</v>
      </c>
      <c r="I3146" s="404">
        <f>'F4.2'!AB394</f>
        <v>0</v>
      </c>
      <c r="J3146" s="404">
        <f>'F4.2'!BA394</f>
        <v>0</v>
      </c>
      <c r="K3146" s="405"/>
      <c r="L3146" s="405"/>
      <c r="M3146" s="404">
        <f t="shared" si="2711"/>
        <v>0</v>
      </c>
      <c r="N3146" s="404">
        <f t="shared" si="2648"/>
        <v>3.0684199999999999E-4</v>
      </c>
    </row>
    <row r="3147" spans="1:14" hidden="1" outlineLevel="1">
      <c r="A3147" s="68">
        <f t="shared" ref="A3147:E3147" si="2715">A2754</f>
        <v>161</v>
      </c>
      <c r="B3147" s="123" t="str">
        <f t="shared" si="2715"/>
        <v>Project-U#8 Server Intel QUAD CORE 02No. HP Office Server</v>
      </c>
      <c r="C3147" s="53" t="str">
        <f t="shared" si="2715"/>
        <v>N.A.</v>
      </c>
      <c r="D3147" s="403" t="str">
        <f t="shared" si="2715"/>
        <v>-</v>
      </c>
      <c r="E3147" s="118">
        <f t="shared" si="2715"/>
        <v>0</v>
      </c>
      <c r="F3147" s="404">
        <f t="shared" si="2713"/>
        <v>0.11917999999999999</v>
      </c>
      <c r="G3147" s="404">
        <f t="shared" si="2714"/>
        <v>0.11917999999999999</v>
      </c>
      <c r="H3147" s="404">
        <f t="shared" ref="H3147:H3148" si="2716">F3147-G3147</f>
        <v>0</v>
      </c>
      <c r="I3147" s="404">
        <f>'F4.2'!AB395</f>
        <v>0</v>
      </c>
      <c r="J3147" s="404">
        <f>'F4.2'!BA395</f>
        <v>0</v>
      </c>
      <c r="K3147" s="405"/>
      <c r="L3147" s="405"/>
      <c r="M3147" s="404">
        <f t="shared" si="2711"/>
        <v>0</v>
      </c>
      <c r="N3147" s="404">
        <f t="shared" ref="N3147:N3148" si="2717">H3147+I3147-M3147</f>
        <v>0</v>
      </c>
    </row>
    <row r="3148" spans="1:14" ht="30.75" hidden="1" outlineLevel="1" thickBot="1">
      <c r="A3148" s="68">
        <f t="shared" ref="A3148:E3148" si="2718">A2755</f>
        <v>162</v>
      </c>
      <c r="B3148" s="123" t="str">
        <f t="shared" si="2718"/>
        <v>Supply Erection testing and commissining of 1000 m3 ETP Civil works</v>
      </c>
      <c r="C3148" s="53" t="str">
        <f t="shared" si="2718"/>
        <v>N.A.</v>
      </c>
      <c r="D3148" s="403" t="str">
        <f t="shared" si="2718"/>
        <v>-</v>
      </c>
      <c r="E3148" s="118">
        <f t="shared" si="2718"/>
        <v>0</v>
      </c>
      <c r="F3148" s="404">
        <f t="shared" si="2713"/>
        <v>0.68323680199999992</v>
      </c>
      <c r="G3148" s="404">
        <f t="shared" si="2714"/>
        <v>0.68323680199999992</v>
      </c>
      <c r="H3148" s="404">
        <f t="shared" si="2716"/>
        <v>0</v>
      </c>
      <c r="I3148" s="404">
        <f>'F4.2'!AB396</f>
        <v>0</v>
      </c>
      <c r="J3148" s="404">
        <f>'F4.2'!BA396</f>
        <v>0</v>
      </c>
      <c r="K3148" s="405"/>
      <c r="L3148" s="405"/>
      <c r="M3148" s="404">
        <f t="shared" si="2711"/>
        <v>0</v>
      </c>
      <c r="N3148" s="404">
        <f t="shared" si="2717"/>
        <v>0</v>
      </c>
    </row>
    <row r="3149" spans="1:14" ht="15.75" collapsed="1" thickBot="1">
      <c r="A3149" s="139"/>
      <c r="B3149" s="140"/>
      <c r="C3149" s="139"/>
      <c r="D3149" s="47"/>
      <c r="E3149" s="140"/>
      <c r="F3149" s="25">
        <f>SUM(F2762:F3148)</f>
        <v>838.15354515099887</v>
      </c>
      <c r="G3149" s="25">
        <f t="shared" ref="G3149" si="2719">SUM(G2762:G3148)</f>
        <v>844.43262843100001</v>
      </c>
      <c r="H3149" s="25">
        <f t="shared" ref="H3149" si="2720">SUM(H2762:H3148)</f>
        <v>-6.279083280000016</v>
      </c>
      <c r="I3149" s="25">
        <f t="shared" ref="I3149" si="2721">SUM(I2762:I3148)</f>
        <v>65.290000000000006</v>
      </c>
      <c r="J3149" s="25">
        <f t="shared" ref="J3149" si="2722">SUM(J2762:J3148)</f>
        <v>65.290000000000006</v>
      </c>
      <c r="K3149" s="25">
        <f t="shared" ref="K3149" si="2723">SUM(K2762:K3148)</f>
        <v>0</v>
      </c>
      <c r="L3149" s="25">
        <f t="shared" ref="L3149" si="2724">SUM(L2762:L3148)</f>
        <v>0</v>
      </c>
      <c r="M3149" s="25">
        <f t="shared" ref="M3149" si="2725">SUM(M2762:M3148)</f>
        <v>65.290000000000006</v>
      </c>
      <c r="N3149" s="25">
        <f t="shared" ref="N3149" si="2726">SUM(N2762:N3148)</f>
        <v>-6.279083280000016</v>
      </c>
    </row>
    <row r="88711" spans="12:12">
      <c r="L88711" s="26"/>
    </row>
  </sheetData>
  <mergeCells count="11">
    <mergeCell ref="A4:A6"/>
    <mergeCell ref="B4:B6"/>
    <mergeCell ref="C4:C6"/>
    <mergeCell ref="I4:I6"/>
    <mergeCell ref="N4:N6"/>
    <mergeCell ref="J4:M5"/>
    <mergeCell ref="D4:D6"/>
    <mergeCell ref="E4:E6"/>
    <mergeCell ref="F4:F6"/>
    <mergeCell ref="G4:G6"/>
    <mergeCell ref="H4:H6"/>
  </mergeCells>
  <conditionalFormatting sqref="C9:C23 C25:C33 C35:C44 C46:C54 C109:C119 C89:C106 C122 C132:C399">
    <cfRule type="containsText" dxfId="255" priority="2273" operator="containsText" text="DPR not submitted">
      <formula>NOT(ISERROR(SEARCH("DPR not submitted",C9)))</formula>
    </cfRule>
    <cfRule type="containsText" dxfId="254" priority="2274" operator="containsText" text="Yet to be approved">
      <formula>NOT(ISERROR(SEARCH("Yet to be approved",C9)))</formula>
    </cfRule>
  </conditionalFormatting>
  <conditionalFormatting sqref="C55">
    <cfRule type="containsText" dxfId="253" priority="2275" operator="containsText" text="DPR not submitted">
      <formula>NOT(ISERROR(SEARCH("DPR not submitted",C55)))</formula>
    </cfRule>
    <cfRule type="containsText" dxfId="252" priority="2276" operator="containsText" text="Yet to be approved">
      <formula>NOT(ISERROR(SEARCH("Yet to be approved",C55)))</formula>
    </cfRule>
  </conditionalFormatting>
  <conditionalFormatting sqref="C34">
    <cfRule type="containsText" dxfId="251" priority="2169" operator="containsText" text="DPR not submitted">
      <formula>NOT(ISERROR(SEARCH("DPR not submitted",C34)))</formula>
    </cfRule>
    <cfRule type="containsText" dxfId="250" priority="2170" operator="containsText" text="Yet to be approved">
      <formula>NOT(ISERROR(SEARCH("Yet to be approved",C34)))</formula>
    </cfRule>
  </conditionalFormatting>
  <conditionalFormatting sqref="C45">
    <cfRule type="containsText" dxfId="249" priority="2167" operator="containsText" text="DPR not submitted">
      <formula>NOT(ISERROR(SEARCH("DPR not submitted",C45)))</formula>
    </cfRule>
    <cfRule type="containsText" dxfId="248" priority="2168" operator="containsText" text="Yet to be approved">
      <formula>NOT(ISERROR(SEARCH("Yet to be approved",C45)))</formula>
    </cfRule>
  </conditionalFormatting>
  <conditionalFormatting sqref="C24">
    <cfRule type="containsText" dxfId="247" priority="2171" operator="containsText" text="DPR not submitted">
      <formula>NOT(ISERROR(SEARCH("DPR not submitted",C24)))</formula>
    </cfRule>
    <cfRule type="containsText" dxfId="246" priority="2172" operator="containsText" text="Yet to be approved">
      <formula>NOT(ISERROR(SEARCH("Yet to be approved",C24)))</formula>
    </cfRule>
  </conditionalFormatting>
  <conditionalFormatting sqref="C56">
    <cfRule type="containsText" dxfId="245" priority="2165" operator="containsText" text="DPR not submitted">
      <formula>NOT(ISERROR(SEARCH("DPR not submitted",C56)))</formula>
    </cfRule>
    <cfRule type="containsText" dxfId="244" priority="2166" operator="containsText" text="Yet to be approved">
      <formula>NOT(ISERROR(SEARCH("Yet to be approved",C56)))</formula>
    </cfRule>
  </conditionalFormatting>
  <conditionalFormatting sqref="C57">
    <cfRule type="containsText" dxfId="243" priority="2163" operator="containsText" text="DPR not submitted">
      <formula>NOT(ISERROR(SEARCH("DPR not submitted",C57)))</formula>
    </cfRule>
    <cfRule type="containsText" dxfId="242" priority="2164" operator="containsText" text="Yet to be approved">
      <formula>NOT(ISERROR(SEARCH("Yet to be approved",C57)))</formula>
    </cfRule>
  </conditionalFormatting>
  <conditionalFormatting sqref="C80">
    <cfRule type="containsText" dxfId="241" priority="2161" operator="containsText" text="DPR not submitted">
      <formula>NOT(ISERROR(SEARCH("DPR not submitted",C80)))</formula>
    </cfRule>
    <cfRule type="containsText" dxfId="240" priority="2162" operator="containsText" text="Yet to be approved">
      <formula>NOT(ISERROR(SEARCH("Yet to be approved",C80)))</formula>
    </cfRule>
  </conditionalFormatting>
  <conditionalFormatting sqref="C107:C108">
    <cfRule type="containsText" dxfId="239" priority="2159" operator="containsText" text="DPR not submitted">
      <formula>NOT(ISERROR(SEARCH("DPR not submitted",C107)))</formula>
    </cfRule>
    <cfRule type="containsText" dxfId="238" priority="2160" operator="containsText" text="Yet to be approved">
      <formula>NOT(ISERROR(SEARCH("Yet to be approved",C107)))</formula>
    </cfRule>
  </conditionalFormatting>
  <conditionalFormatting sqref="C88">
    <cfRule type="containsText" dxfId="237" priority="2153" operator="containsText" text="DPR not submitted">
      <formula>NOT(ISERROR(SEARCH("DPR not submitted",C88)))</formula>
    </cfRule>
    <cfRule type="containsText" dxfId="236" priority="2154" operator="containsText" text="Yet to be approved">
      <formula>NOT(ISERROR(SEARCH("Yet to be approved",C88)))</formula>
    </cfRule>
  </conditionalFormatting>
  <conditionalFormatting sqref="C121">
    <cfRule type="containsText" dxfId="235" priority="2149" operator="containsText" text="DPR not submitted">
      <formula>NOT(ISERROR(SEARCH("DPR not submitted",C121)))</formula>
    </cfRule>
    <cfRule type="containsText" dxfId="234" priority="2150" operator="containsText" text="Yet to be approved">
      <formula>NOT(ISERROR(SEARCH("Yet to be approved",C121)))</formula>
    </cfRule>
  </conditionalFormatting>
  <conditionalFormatting sqref="C123 C125:C126 C128:C130">
    <cfRule type="containsText" dxfId="233" priority="555" operator="containsText" text="DPR not submitted">
      <formula>NOT(ISERROR(SEARCH("DPR not submitted",C123)))</formula>
    </cfRule>
    <cfRule type="containsText" dxfId="232" priority="556" operator="containsText" text="Yet to be approved">
      <formula>NOT(ISERROR(SEARCH("Yet to be approved",C123)))</formula>
    </cfRule>
  </conditionalFormatting>
  <conditionalFormatting sqref="C124">
    <cfRule type="containsText" dxfId="231" priority="552" operator="containsText" text="DPR not submitted">
      <formula>NOT(ISERROR(SEARCH("DPR not submitted",C124)))</formula>
    </cfRule>
    <cfRule type="containsText" dxfId="230" priority="553" operator="containsText" text="Yet to be approved">
      <formula>NOT(ISERROR(SEARCH("Yet to be approved",C124)))</formula>
    </cfRule>
  </conditionalFormatting>
  <conditionalFormatting sqref="C127">
    <cfRule type="containsText" dxfId="229" priority="550" operator="containsText" text="DPR not submitted">
      <formula>NOT(ISERROR(SEARCH("DPR not submitted",C127)))</formula>
    </cfRule>
    <cfRule type="containsText" dxfId="228" priority="551" operator="containsText" text="Yet to be approved">
      <formula>NOT(ISERROR(SEARCH("Yet to be approved",C127)))</formula>
    </cfRule>
  </conditionalFormatting>
  <conditionalFormatting sqref="C131">
    <cfRule type="containsText" dxfId="227" priority="548" operator="containsText" text="DPR not submitted">
      <formula>NOT(ISERROR(SEARCH("DPR not submitted",C131)))</formula>
    </cfRule>
    <cfRule type="containsText" dxfId="226" priority="549" operator="containsText" text="Yet to be approved">
      <formula>NOT(ISERROR(SEARCH("Yet to be approved",C131)))</formula>
    </cfRule>
  </conditionalFormatting>
  <conditionalFormatting sqref="C448">
    <cfRule type="containsText" dxfId="225" priority="255" operator="containsText" text="DPR not submitted">
      <formula>NOT(ISERROR(SEARCH("DPR not submitted",C448)))</formula>
    </cfRule>
    <cfRule type="containsText" dxfId="224" priority="256" operator="containsText" text="Yet to be approved">
      <formula>NOT(ISERROR(SEARCH("Yet to be approved",C448)))</formula>
    </cfRule>
  </conditionalFormatting>
  <conditionalFormatting sqref="C402:C416 C418:C426 C428:C437 C439:C447 C502:C512 C482:C499 C515 C525:C790">
    <cfRule type="containsText" dxfId="223" priority="253" operator="containsText" text="DPR not submitted">
      <formula>NOT(ISERROR(SEARCH("DPR not submitted",C402)))</formula>
    </cfRule>
    <cfRule type="containsText" dxfId="222" priority="254" operator="containsText" text="Yet to be approved">
      <formula>NOT(ISERROR(SEARCH("Yet to be approved",C402)))</formula>
    </cfRule>
  </conditionalFormatting>
  <conditionalFormatting sqref="C417">
    <cfRule type="containsText" dxfId="221" priority="251" operator="containsText" text="DPR not submitted">
      <formula>NOT(ISERROR(SEARCH("DPR not submitted",C417)))</formula>
    </cfRule>
    <cfRule type="containsText" dxfId="220" priority="252" operator="containsText" text="Yet to be approved">
      <formula>NOT(ISERROR(SEARCH("Yet to be approved",C417)))</formula>
    </cfRule>
  </conditionalFormatting>
  <conditionalFormatting sqref="C427">
    <cfRule type="containsText" dxfId="219" priority="249" operator="containsText" text="DPR not submitted">
      <formula>NOT(ISERROR(SEARCH("DPR not submitted",C427)))</formula>
    </cfRule>
    <cfRule type="containsText" dxfId="218" priority="250" operator="containsText" text="Yet to be approved">
      <formula>NOT(ISERROR(SEARCH("Yet to be approved",C427)))</formula>
    </cfRule>
  </conditionalFormatting>
  <conditionalFormatting sqref="C438">
    <cfRule type="containsText" dxfId="217" priority="247" operator="containsText" text="DPR not submitted">
      <formula>NOT(ISERROR(SEARCH("DPR not submitted",C438)))</formula>
    </cfRule>
    <cfRule type="containsText" dxfId="216" priority="248" operator="containsText" text="Yet to be approved">
      <formula>NOT(ISERROR(SEARCH("Yet to be approved",C438)))</formula>
    </cfRule>
  </conditionalFormatting>
  <conditionalFormatting sqref="C449">
    <cfRule type="containsText" dxfId="215" priority="245" operator="containsText" text="DPR not submitted">
      <formula>NOT(ISERROR(SEARCH("DPR not submitted",C449)))</formula>
    </cfRule>
    <cfRule type="containsText" dxfId="214" priority="246" operator="containsText" text="Yet to be approved">
      <formula>NOT(ISERROR(SEARCH("Yet to be approved",C449)))</formula>
    </cfRule>
  </conditionalFormatting>
  <conditionalFormatting sqref="C450">
    <cfRule type="containsText" dxfId="213" priority="243" operator="containsText" text="DPR not submitted">
      <formula>NOT(ISERROR(SEARCH("DPR not submitted",C450)))</formula>
    </cfRule>
    <cfRule type="containsText" dxfId="212" priority="244" operator="containsText" text="Yet to be approved">
      <formula>NOT(ISERROR(SEARCH("Yet to be approved",C450)))</formula>
    </cfRule>
  </conditionalFormatting>
  <conditionalFormatting sqref="C473">
    <cfRule type="containsText" dxfId="211" priority="241" operator="containsText" text="DPR not submitted">
      <formula>NOT(ISERROR(SEARCH("DPR not submitted",C473)))</formula>
    </cfRule>
    <cfRule type="containsText" dxfId="210" priority="242" operator="containsText" text="Yet to be approved">
      <formula>NOT(ISERROR(SEARCH("Yet to be approved",C473)))</formula>
    </cfRule>
  </conditionalFormatting>
  <conditionalFormatting sqref="C500:C501">
    <cfRule type="containsText" dxfId="209" priority="239" operator="containsText" text="DPR not submitted">
      <formula>NOT(ISERROR(SEARCH("DPR not submitted",C500)))</formula>
    </cfRule>
    <cfRule type="containsText" dxfId="208" priority="240" operator="containsText" text="Yet to be approved">
      <formula>NOT(ISERROR(SEARCH("Yet to be approved",C500)))</formula>
    </cfRule>
  </conditionalFormatting>
  <conditionalFormatting sqref="C481">
    <cfRule type="containsText" dxfId="207" priority="237" operator="containsText" text="DPR not submitted">
      <formula>NOT(ISERROR(SEARCH("DPR not submitted",C481)))</formula>
    </cfRule>
    <cfRule type="containsText" dxfId="206" priority="238" operator="containsText" text="Yet to be approved">
      <formula>NOT(ISERROR(SEARCH("Yet to be approved",C481)))</formula>
    </cfRule>
  </conditionalFormatting>
  <conditionalFormatting sqref="C514">
    <cfRule type="containsText" dxfId="205" priority="235" operator="containsText" text="DPR not submitted">
      <formula>NOT(ISERROR(SEARCH("DPR not submitted",C514)))</formula>
    </cfRule>
    <cfRule type="containsText" dxfId="204" priority="236" operator="containsText" text="Yet to be approved">
      <formula>NOT(ISERROR(SEARCH("Yet to be approved",C514)))</formula>
    </cfRule>
  </conditionalFormatting>
  <conditionalFormatting sqref="C517">
    <cfRule type="containsText" dxfId="203" priority="229" operator="containsText" text="DPR not submitted">
      <formula>NOT(ISERROR(SEARCH("DPR not submitted",C517)))</formula>
    </cfRule>
    <cfRule type="containsText" dxfId="202" priority="230" operator="containsText" text="Yet to be approved">
      <formula>NOT(ISERROR(SEARCH("Yet to be approved",C517)))</formula>
    </cfRule>
  </conditionalFormatting>
  <conditionalFormatting sqref="C520">
    <cfRule type="containsText" dxfId="201" priority="227" operator="containsText" text="DPR not submitted">
      <formula>NOT(ISERROR(SEARCH("DPR not submitted",C520)))</formula>
    </cfRule>
    <cfRule type="containsText" dxfId="200" priority="228" operator="containsText" text="Yet to be approved">
      <formula>NOT(ISERROR(SEARCH("Yet to be approved",C520)))</formula>
    </cfRule>
  </conditionalFormatting>
  <conditionalFormatting sqref="C524">
    <cfRule type="containsText" dxfId="199" priority="225" operator="containsText" text="DPR not submitted">
      <formula>NOT(ISERROR(SEARCH("DPR not submitted",C524)))</formula>
    </cfRule>
    <cfRule type="containsText" dxfId="198" priority="226" operator="containsText" text="Yet to be approved">
      <formula>NOT(ISERROR(SEARCH("Yet to be approved",C524)))</formula>
    </cfRule>
  </conditionalFormatting>
  <conditionalFormatting sqref="C516 C518:C519 C521:C523">
    <cfRule type="containsText" dxfId="197" priority="232" operator="containsText" text="DPR not submitted">
      <formula>NOT(ISERROR(SEARCH("DPR not submitted",C516)))</formula>
    </cfRule>
    <cfRule type="containsText" dxfId="196" priority="233" operator="containsText" text="Yet to be approved">
      <formula>NOT(ISERROR(SEARCH("Yet to be approved",C516)))</formula>
    </cfRule>
  </conditionalFormatting>
  <conditionalFormatting sqref="C795:C809 C811:C819 C821:C830 C832:C840 C895:C905 C875:C892 C908 C918:C1183">
    <cfRule type="containsText" dxfId="195" priority="221" operator="containsText" text="DPR not submitted">
      <formula>NOT(ISERROR(SEARCH("DPR not submitted",C795)))</formula>
    </cfRule>
    <cfRule type="containsText" dxfId="194" priority="222" operator="containsText" text="Yet to be approved">
      <formula>NOT(ISERROR(SEARCH("Yet to be approved",C795)))</formula>
    </cfRule>
  </conditionalFormatting>
  <conditionalFormatting sqref="C841">
    <cfRule type="containsText" dxfId="193" priority="223" operator="containsText" text="DPR not submitted">
      <formula>NOT(ISERROR(SEARCH("DPR not submitted",C841)))</formula>
    </cfRule>
    <cfRule type="containsText" dxfId="192" priority="224" operator="containsText" text="Yet to be approved">
      <formula>NOT(ISERROR(SEARCH("Yet to be approved",C841)))</formula>
    </cfRule>
  </conditionalFormatting>
  <conditionalFormatting sqref="C820">
    <cfRule type="containsText" dxfId="191" priority="217" operator="containsText" text="DPR not submitted">
      <formula>NOT(ISERROR(SEARCH("DPR not submitted",C820)))</formula>
    </cfRule>
    <cfRule type="containsText" dxfId="190" priority="218" operator="containsText" text="Yet to be approved">
      <formula>NOT(ISERROR(SEARCH("Yet to be approved",C820)))</formula>
    </cfRule>
  </conditionalFormatting>
  <conditionalFormatting sqref="C831">
    <cfRule type="containsText" dxfId="189" priority="215" operator="containsText" text="DPR not submitted">
      <formula>NOT(ISERROR(SEARCH("DPR not submitted",C831)))</formula>
    </cfRule>
    <cfRule type="containsText" dxfId="188" priority="216" operator="containsText" text="Yet to be approved">
      <formula>NOT(ISERROR(SEARCH("Yet to be approved",C831)))</formula>
    </cfRule>
  </conditionalFormatting>
  <conditionalFormatting sqref="C810">
    <cfRule type="containsText" dxfId="187" priority="219" operator="containsText" text="DPR not submitted">
      <formula>NOT(ISERROR(SEARCH("DPR not submitted",C810)))</formula>
    </cfRule>
    <cfRule type="containsText" dxfId="186" priority="220" operator="containsText" text="Yet to be approved">
      <formula>NOT(ISERROR(SEARCH("Yet to be approved",C810)))</formula>
    </cfRule>
  </conditionalFormatting>
  <conditionalFormatting sqref="C842">
    <cfRule type="containsText" dxfId="185" priority="213" operator="containsText" text="DPR not submitted">
      <formula>NOT(ISERROR(SEARCH("DPR not submitted",C842)))</formula>
    </cfRule>
    <cfRule type="containsText" dxfId="184" priority="214" operator="containsText" text="Yet to be approved">
      <formula>NOT(ISERROR(SEARCH("Yet to be approved",C842)))</formula>
    </cfRule>
  </conditionalFormatting>
  <conditionalFormatting sqref="C843">
    <cfRule type="containsText" dxfId="183" priority="211" operator="containsText" text="DPR not submitted">
      <formula>NOT(ISERROR(SEARCH("DPR not submitted",C843)))</formula>
    </cfRule>
    <cfRule type="containsText" dxfId="182" priority="212" operator="containsText" text="Yet to be approved">
      <formula>NOT(ISERROR(SEARCH("Yet to be approved",C843)))</formula>
    </cfRule>
  </conditionalFormatting>
  <conditionalFormatting sqref="C866">
    <cfRule type="containsText" dxfId="181" priority="209" operator="containsText" text="DPR not submitted">
      <formula>NOT(ISERROR(SEARCH("DPR not submitted",C866)))</formula>
    </cfRule>
    <cfRule type="containsText" dxfId="180" priority="210" operator="containsText" text="Yet to be approved">
      <formula>NOT(ISERROR(SEARCH("Yet to be approved",C866)))</formula>
    </cfRule>
  </conditionalFormatting>
  <conditionalFormatting sqref="C893:C894">
    <cfRule type="containsText" dxfId="179" priority="207" operator="containsText" text="DPR not submitted">
      <formula>NOT(ISERROR(SEARCH("DPR not submitted",C893)))</formula>
    </cfRule>
    <cfRule type="containsText" dxfId="178" priority="208" operator="containsText" text="Yet to be approved">
      <formula>NOT(ISERROR(SEARCH("Yet to be approved",C893)))</formula>
    </cfRule>
  </conditionalFormatting>
  <conditionalFormatting sqref="C874">
    <cfRule type="containsText" dxfId="177" priority="205" operator="containsText" text="DPR not submitted">
      <formula>NOT(ISERROR(SEARCH("DPR not submitted",C874)))</formula>
    </cfRule>
    <cfRule type="containsText" dxfId="176" priority="206" operator="containsText" text="Yet to be approved">
      <formula>NOT(ISERROR(SEARCH("Yet to be approved",C874)))</formula>
    </cfRule>
  </conditionalFormatting>
  <conditionalFormatting sqref="C907">
    <cfRule type="containsText" dxfId="175" priority="203" operator="containsText" text="DPR not submitted">
      <formula>NOT(ISERROR(SEARCH("DPR not submitted",C907)))</formula>
    </cfRule>
    <cfRule type="containsText" dxfId="174" priority="204" operator="containsText" text="Yet to be approved">
      <formula>NOT(ISERROR(SEARCH("Yet to be approved",C907)))</formula>
    </cfRule>
  </conditionalFormatting>
  <conditionalFormatting sqref="C909 C911:C912 C914:C916">
    <cfRule type="containsText" dxfId="173" priority="200" operator="containsText" text="DPR not submitted">
      <formula>NOT(ISERROR(SEARCH("DPR not submitted",C909)))</formula>
    </cfRule>
    <cfRule type="containsText" dxfId="172" priority="201" operator="containsText" text="Yet to be approved">
      <formula>NOT(ISERROR(SEARCH("Yet to be approved",C909)))</formula>
    </cfRule>
  </conditionalFormatting>
  <conditionalFormatting sqref="C910">
    <cfRule type="containsText" dxfId="171" priority="197" operator="containsText" text="DPR not submitted">
      <formula>NOT(ISERROR(SEARCH("DPR not submitted",C910)))</formula>
    </cfRule>
    <cfRule type="containsText" dxfId="170" priority="198" operator="containsText" text="Yet to be approved">
      <formula>NOT(ISERROR(SEARCH("Yet to be approved",C910)))</formula>
    </cfRule>
  </conditionalFormatting>
  <conditionalFormatting sqref="C913">
    <cfRule type="containsText" dxfId="169" priority="195" operator="containsText" text="DPR not submitted">
      <formula>NOT(ISERROR(SEARCH("DPR not submitted",C913)))</formula>
    </cfRule>
    <cfRule type="containsText" dxfId="168" priority="196" operator="containsText" text="Yet to be approved">
      <formula>NOT(ISERROR(SEARCH("Yet to be approved",C913)))</formula>
    </cfRule>
  </conditionalFormatting>
  <conditionalFormatting sqref="C917">
    <cfRule type="containsText" dxfId="167" priority="193" operator="containsText" text="DPR not submitted">
      <formula>NOT(ISERROR(SEARCH("DPR not submitted",C917)))</formula>
    </cfRule>
    <cfRule type="containsText" dxfId="166" priority="194" operator="containsText" text="Yet to be approved">
      <formula>NOT(ISERROR(SEARCH("Yet to be approved",C917)))</formula>
    </cfRule>
  </conditionalFormatting>
  <conditionalFormatting sqref="C1188:C1202 C1204:C1212 C1214:C1223 C1225:C1233 C1288:C1298 C1268:C1285 C1301 C1311:C1576">
    <cfRule type="containsText" dxfId="165" priority="157" operator="containsText" text="DPR not submitted">
      <formula>NOT(ISERROR(SEARCH("DPR not submitted",C1188)))</formula>
    </cfRule>
    <cfRule type="containsText" dxfId="164" priority="158" operator="containsText" text="Yet to be approved">
      <formula>NOT(ISERROR(SEARCH("Yet to be approved",C1188)))</formula>
    </cfRule>
  </conditionalFormatting>
  <conditionalFormatting sqref="C1234">
    <cfRule type="containsText" dxfId="163" priority="159" operator="containsText" text="DPR not submitted">
      <formula>NOT(ISERROR(SEARCH("DPR not submitted",C1234)))</formula>
    </cfRule>
    <cfRule type="containsText" dxfId="162" priority="160" operator="containsText" text="Yet to be approved">
      <formula>NOT(ISERROR(SEARCH("Yet to be approved",C1234)))</formula>
    </cfRule>
  </conditionalFormatting>
  <conditionalFormatting sqref="C1213">
    <cfRule type="containsText" dxfId="161" priority="153" operator="containsText" text="DPR not submitted">
      <formula>NOT(ISERROR(SEARCH("DPR not submitted",C1213)))</formula>
    </cfRule>
    <cfRule type="containsText" dxfId="160" priority="154" operator="containsText" text="Yet to be approved">
      <formula>NOT(ISERROR(SEARCH("Yet to be approved",C1213)))</formula>
    </cfRule>
  </conditionalFormatting>
  <conditionalFormatting sqref="C1224">
    <cfRule type="containsText" dxfId="159" priority="151" operator="containsText" text="DPR not submitted">
      <formula>NOT(ISERROR(SEARCH("DPR not submitted",C1224)))</formula>
    </cfRule>
    <cfRule type="containsText" dxfId="158" priority="152" operator="containsText" text="Yet to be approved">
      <formula>NOT(ISERROR(SEARCH("Yet to be approved",C1224)))</formula>
    </cfRule>
  </conditionalFormatting>
  <conditionalFormatting sqref="C1203">
    <cfRule type="containsText" dxfId="157" priority="155" operator="containsText" text="DPR not submitted">
      <formula>NOT(ISERROR(SEARCH("DPR not submitted",C1203)))</formula>
    </cfRule>
    <cfRule type="containsText" dxfId="156" priority="156" operator="containsText" text="Yet to be approved">
      <formula>NOT(ISERROR(SEARCH("Yet to be approved",C1203)))</formula>
    </cfRule>
  </conditionalFormatting>
  <conditionalFormatting sqref="C1235">
    <cfRule type="containsText" dxfId="155" priority="149" operator="containsText" text="DPR not submitted">
      <formula>NOT(ISERROR(SEARCH("DPR not submitted",C1235)))</formula>
    </cfRule>
    <cfRule type="containsText" dxfId="154" priority="150" operator="containsText" text="Yet to be approved">
      <formula>NOT(ISERROR(SEARCH("Yet to be approved",C1235)))</formula>
    </cfRule>
  </conditionalFormatting>
  <conditionalFormatting sqref="C1236">
    <cfRule type="containsText" dxfId="153" priority="147" operator="containsText" text="DPR not submitted">
      <formula>NOT(ISERROR(SEARCH("DPR not submitted",C1236)))</formula>
    </cfRule>
    <cfRule type="containsText" dxfId="152" priority="148" operator="containsText" text="Yet to be approved">
      <formula>NOT(ISERROR(SEARCH("Yet to be approved",C1236)))</formula>
    </cfRule>
  </conditionalFormatting>
  <conditionalFormatting sqref="C1259">
    <cfRule type="containsText" dxfId="151" priority="145" operator="containsText" text="DPR not submitted">
      <formula>NOT(ISERROR(SEARCH("DPR not submitted",C1259)))</formula>
    </cfRule>
    <cfRule type="containsText" dxfId="150" priority="146" operator="containsText" text="Yet to be approved">
      <formula>NOT(ISERROR(SEARCH("Yet to be approved",C1259)))</formula>
    </cfRule>
  </conditionalFormatting>
  <conditionalFormatting sqref="C1286:C1287">
    <cfRule type="containsText" dxfId="149" priority="143" operator="containsText" text="DPR not submitted">
      <formula>NOT(ISERROR(SEARCH("DPR not submitted",C1286)))</formula>
    </cfRule>
    <cfRule type="containsText" dxfId="148" priority="144" operator="containsText" text="Yet to be approved">
      <formula>NOT(ISERROR(SEARCH("Yet to be approved",C1286)))</formula>
    </cfRule>
  </conditionalFormatting>
  <conditionalFormatting sqref="C1267">
    <cfRule type="containsText" dxfId="147" priority="141" operator="containsText" text="DPR not submitted">
      <formula>NOT(ISERROR(SEARCH("DPR not submitted",C1267)))</formula>
    </cfRule>
    <cfRule type="containsText" dxfId="146" priority="142" operator="containsText" text="Yet to be approved">
      <formula>NOT(ISERROR(SEARCH("Yet to be approved",C1267)))</formula>
    </cfRule>
  </conditionalFormatting>
  <conditionalFormatting sqref="C1300">
    <cfRule type="containsText" dxfId="145" priority="139" operator="containsText" text="DPR not submitted">
      <formula>NOT(ISERROR(SEARCH("DPR not submitted",C1300)))</formula>
    </cfRule>
    <cfRule type="containsText" dxfId="144" priority="140" operator="containsText" text="Yet to be approved">
      <formula>NOT(ISERROR(SEARCH("Yet to be approved",C1300)))</formula>
    </cfRule>
  </conditionalFormatting>
  <conditionalFormatting sqref="C1302 C1304:C1305 C1307:C1309">
    <cfRule type="containsText" dxfId="143" priority="136" operator="containsText" text="DPR not submitted">
      <formula>NOT(ISERROR(SEARCH("DPR not submitted",C1302)))</formula>
    </cfRule>
    <cfRule type="containsText" dxfId="142" priority="137" operator="containsText" text="Yet to be approved">
      <formula>NOT(ISERROR(SEARCH("Yet to be approved",C1302)))</formula>
    </cfRule>
  </conditionalFormatting>
  <conditionalFormatting sqref="C1303">
    <cfRule type="containsText" dxfId="141" priority="133" operator="containsText" text="DPR not submitted">
      <formula>NOT(ISERROR(SEARCH("DPR not submitted",C1303)))</formula>
    </cfRule>
    <cfRule type="containsText" dxfId="140" priority="134" operator="containsText" text="Yet to be approved">
      <formula>NOT(ISERROR(SEARCH("Yet to be approved",C1303)))</formula>
    </cfRule>
  </conditionalFormatting>
  <conditionalFormatting sqref="C1306">
    <cfRule type="containsText" dxfId="139" priority="131" operator="containsText" text="DPR not submitted">
      <formula>NOT(ISERROR(SEARCH("DPR not submitted",C1306)))</formula>
    </cfRule>
    <cfRule type="containsText" dxfId="138" priority="132" operator="containsText" text="Yet to be approved">
      <formula>NOT(ISERROR(SEARCH("Yet to be approved",C1306)))</formula>
    </cfRule>
  </conditionalFormatting>
  <conditionalFormatting sqref="C1310">
    <cfRule type="containsText" dxfId="137" priority="129" operator="containsText" text="DPR not submitted">
      <formula>NOT(ISERROR(SEARCH("DPR not submitted",C1310)))</formula>
    </cfRule>
    <cfRule type="containsText" dxfId="136" priority="130" operator="containsText" text="Yet to be approved">
      <formula>NOT(ISERROR(SEARCH("Yet to be approved",C1310)))</formula>
    </cfRule>
  </conditionalFormatting>
  <conditionalFormatting sqref="C1581:C1595 C1597:C1605 C1607:C1616 C1618:C1626 C1681:C1691 C1661:C1678 C1694 C1704:C1969">
    <cfRule type="containsText" dxfId="135" priority="125" operator="containsText" text="DPR not submitted">
      <formula>NOT(ISERROR(SEARCH("DPR not submitted",C1581)))</formula>
    </cfRule>
    <cfRule type="containsText" dxfId="134" priority="126" operator="containsText" text="Yet to be approved">
      <formula>NOT(ISERROR(SEARCH("Yet to be approved",C1581)))</formula>
    </cfRule>
  </conditionalFormatting>
  <conditionalFormatting sqref="C1627">
    <cfRule type="containsText" dxfId="133" priority="127" operator="containsText" text="DPR not submitted">
      <formula>NOT(ISERROR(SEARCH("DPR not submitted",C1627)))</formula>
    </cfRule>
    <cfRule type="containsText" dxfId="132" priority="128" operator="containsText" text="Yet to be approved">
      <formula>NOT(ISERROR(SEARCH("Yet to be approved",C1627)))</formula>
    </cfRule>
  </conditionalFormatting>
  <conditionalFormatting sqref="C1606">
    <cfRule type="containsText" dxfId="131" priority="121" operator="containsText" text="DPR not submitted">
      <formula>NOT(ISERROR(SEARCH("DPR not submitted",C1606)))</formula>
    </cfRule>
    <cfRule type="containsText" dxfId="130" priority="122" operator="containsText" text="Yet to be approved">
      <formula>NOT(ISERROR(SEARCH("Yet to be approved",C1606)))</formula>
    </cfRule>
  </conditionalFormatting>
  <conditionalFormatting sqref="C1617">
    <cfRule type="containsText" dxfId="129" priority="119" operator="containsText" text="DPR not submitted">
      <formula>NOT(ISERROR(SEARCH("DPR not submitted",C1617)))</formula>
    </cfRule>
    <cfRule type="containsText" dxfId="128" priority="120" operator="containsText" text="Yet to be approved">
      <formula>NOT(ISERROR(SEARCH("Yet to be approved",C1617)))</formula>
    </cfRule>
  </conditionalFormatting>
  <conditionalFormatting sqref="C1596">
    <cfRule type="containsText" dxfId="127" priority="123" operator="containsText" text="DPR not submitted">
      <formula>NOT(ISERROR(SEARCH("DPR not submitted",C1596)))</formula>
    </cfRule>
    <cfRule type="containsText" dxfId="126" priority="124" operator="containsText" text="Yet to be approved">
      <formula>NOT(ISERROR(SEARCH("Yet to be approved",C1596)))</formula>
    </cfRule>
  </conditionalFormatting>
  <conditionalFormatting sqref="C1628">
    <cfRule type="containsText" dxfId="125" priority="117" operator="containsText" text="DPR not submitted">
      <formula>NOT(ISERROR(SEARCH("DPR not submitted",C1628)))</formula>
    </cfRule>
    <cfRule type="containsText" dxfId="124" priority="118" operator="containsText" text="Yet to be approved">
      <formula>NOT(ISERROR(SEARCH("Yet to be approved",C1628)))</formula>
    </cfRule>
  </conditionalFormatting>
  <conditionalFormatting sqref="C1629">
    <cfRule type="containsText" dxfId="123" priority="115" operator="containsText" text="DPR not submitted">
      <formula>NOT(ISERROR(SEARCH("DPR not submitted",C1629)))</formula>
    </cfRule>
    <cfRule type="containsText" dxfId="122" priority="116" operator="containsText" text="Yet to be approved">
      <formula>NOT(ISERROR(SEARCH("Yet to be approved",C1629)))</formula>
    </cfRule>
  </conditionalFormatting>
  <conditionalFormatting sqref="C1652">
    <cfRule type="containsText" dxfId="121" priority="113" operator="containsText" text="DPR not submitted">
      <formula>NOT(ISERROR(SEARCH("DPR not submitted",C1652)))</formula>
    </cfRule>
    <cfRule type="containsText" dxfId="120" priority="114" operator="containsText" text="Yet to be approved">
      <formula>NOT(ISERROR(SEARCH("Yet to be approved",C1652)))</formula>
    </cfRule>
  </conditionalFormatting>
  <conditionalFormatting sqref="C1679:C1680">
    <cfRule type="containsText" dxfId="119" priority="111" operator="containsText" text="DPR not submitted">
      <formula>NOT(ISERROR(SEARCH("DPR not submitted",C1679)))</formula>
    </cfRule>
    <cfRule type="containsText" dxfId="118" priority="112" operator="containsText" text="Yet to be approved">
      <formula>NOT(ISERROR(SEARCH("Yet to be approved",C1679)))</formula>
    </cfRule>
  </conditionalFormatting>
  <conditionalFormatting sqref="C1660">
    <cfRule type="containsText" dxfId="117" priority="109" operator="containsText" text="DPR not submitted">
      <formula>NOT(ISERROR(SEARCH("DPR not submitted",C1660)))</formula>
    </cfRule>
    <cfRule type="containsText" dxfId="116" priority="110" operator="containsText" text="Yet to be approved">
      <formula>NOT(ISERROR(SEARCH("Yet to be approved",C1660)))</formula>
    </cfRule>
  </conditionalFormatting>
  <conditionalFormatting sqref="C1693">
    <cfRule type="containsText" dxfId="115" priority="107" operator="containsText" text="DPR not submitted">
      <formula>NOT(ISERROR(SEARCH("DPR not submitted",C1693)))</formula>
    </cfRule>
    <cfRule type="containsText" dxfId="114" priority="108" operator="containsText" text="Yet to be approved">
      <formula>NOT(ISERROR(SEARCH("Yet to be approved",C1693)))</formula>
    </cfRule>
  </conditionalFormatting>
  <conditionalFormatting sqref="C1695 C1697:C1698 C1700:C1702">
    <cfRule type="containsText" dxfId="113" priority="104" operator="containsText" text="DPR not submitted">
      <formula>NOT(ISERROR(SEARCH("DPR not submitted",C1695)))</formula>
    </cfRule>
    <cfRule type="containsText" dxfId="112" priority="105" operator="containsText" text="Yet to be approved">
      <formula>NOT(ISERROR(SEARCH("Yet to be approved",C1695)))</formula>
    </cfRule>
  </conditionalFormatting>
  <conditionalFormatting sqref="C1696">
    <cfRule type="containsText" dxfId="111" priority="101" operator="containsText" text="DPR not submitted">
      <formula>NOT(ISERROR(SEARCH("DPR not submitted",C1696)))</formula>
    </cfRule>
    <cfRule type="containsText" dxfId="110" priority="102" operator="containsText" text="Yet to be approved">
      <formula>NOT(ISERROR(SEARCH("Yet to be approved",C1696)))</formula>
    </cfRule>
  </conditionalFormatting>
  <conditionalFormatting sqref="C1699">
    <cfRule type="containsText" dxfId="109" priority="99" operator="containsText" text="DPR not submitted">
      <formula>NOT(ISERROR(SEARCH("DPR not submitted",C1699)))</formula>
    </cfRule>
    <cfRule type="containsText" dxfId="108" priority="100" operator="containsText" text="Yet to be approved">
      <formula>NOT(ISERROR(SEARCH("Yet to be approved",C1699)))</formula>
    </cfRule>
  </conditionalFormatting>
  <conditionalFormatting sqref="C1703">
    <cfRule type="containsText" dxfId="107" priority="97" operator="containsText" text="DPR not submitted">
      <formula>NOT(ISERROR(SEARCH("DPR not submitted",C1703)))</formula>
    </cfRule>
    <cfRule type="containsText" dxfId="106" priority="98" operator="containsText" text="Yet to be approved">
      <formula>NOT(ISERROR(SEARCH("Yet to be approved",C1703)))</formula>
    </cfRule>
  </conditionalFormatting>
  <conditionalFormatting sqref="C1974:C1988 C1990:C1998 C2000:C2009 C2011:C2019 C2074:C2084 C2054:C2071 C2087 C2097:C2362">
    <cfRule type="containsText" dxfId="105" priority="93" operator="containsText" text="DPR not submitted">
      <formula>NOT(ISERROR(SEARCH("DPR not submitted",C1974)))</formula>
    </cfRule>
    <cfRule type="containsText" dxfId="104" priority="94" operator="containsText" text="Yet to be approved">
      <formula>NOT(ISERROR(SEARCH("Yet to be approved",C1974)))</formula>
    </cfRule>
  </conditionalFormatting>
  <conditionalFormatting sqref="C2020">
    <cfRule type="containsText" dxfId="103" priority="95" operator="containsText" text="DPR not submitted">
      <formula>NOT(ISERROR(SEARCH("DPR not submitted",C2020)))</formula>
    </cfRule>
    <cfRule type="containsText" dxfId="102" priority="96" operator="containsText" text="Yet to be approved">
      <formula>NOT(ISERROR(SEARCH("Yet to be approved",C2020)))</formula>
    </cfRule>
  </conditionalFormatting>
  <conditionalFormatting sqref="C1999">
    <cfRule type="containsText" dxfId="101" priority="89" operator="containsText" text="DPR not submitted">
      <formula>NOT(ISERROR(SEARCH("DPR not submitted",C1999)))</formula>
    </cfRule>
    <cfRule type="containsText" dxfId="100" priority="90" operator="containsText" text="Yet to be approved">
      <formula>NOT(ISERROR(SEARCH("Yet to be approved",C1999)))</formula>
    </cfRule>
  </conditionalFormatting>
  <conditionalFormatting sqref="C2010">
    <cfRule type="containsText" dxfId="99" priority="87" operator="containsText" text="DPR not submitted">
      <formula>NOT(ISERROR(SEARCH("DPR not submitted",C2010)))</formula>
    </cfRule>
    <cfRule type="containsText" dxfId="98" priority="88" operator="containsText" text="Yet to be approved">
      <formula>NOT(ISERROR(SEARCH("Yet to be approved",C2010)))</formula>
    </cfRule>
  </conditionalFormatting>
  <conditionalFormatting sqref="C1989">
    <cfRule type="containsText" dxfId="97" priority="91" operator="containsText" text="DPR not submitted">
      <formula>NOT(ISERROR(SEARCH("DPR not submitted",C1989)))</formula>
    </cfRule>
    <cfRule type="containsText" dxfId="96" priority="92" operator="containsText" text="Yet to be approved">
      <formula>NOT(ISERROR(SEARCH("Yet to be approved",C1989)))</formula>
    </cfRule>
  </conditionalFormatting>
  <conditionalFormatting sqref="C2021">
    <cfRule type="containsText" dxfId="95" priority="85" operator="containsText" text="DPR not submitted">
      <formula>NOT(ISERROR(SEARCH("DPR not submitted",C2021)))</formula>
    </cfRule>
    <cfRule type="containsText" dxfId="94" priority="86" operator="containsText" text="Yet to be approved">
      <formula>NOT(ISERROR(SEARCH("Yet to be approved",C2021)))</formula>
    </cfRule>
  </conditionalFormatting>
  <conditionalFormatting sqref="C2022">
    <cfRule type="containsText" dxfId="93" priority="83" operator="containsText" text="DPR not submitted">
      <formula>NOT(ISERROR(SEARCH("DPR not submitted",C2022)))</formula>
    </cfRule>
    <cfRule type="containsText" dxfId="92" priority="84" operator="containsText" text="Yet to be approved">
      <formula>NOT(ISERROR(SEARCH("Yet to be approved",C2022)))</formula>
    </cfRule>
  </conditionalFormatting>
  <conditionalFormatting sqref="C2045">
    <cfRule type="containsText" dxfId="91" priority="81" operator="containsText" text="DPR not submitted">
      <formula>NOT(ISERROR(SEARCH("DPR not submitted",C2045)))</formula>
    </cfRule>
    <cfRule type="containsText" dxfId="90" priority="82" operator="containsText" text="Yet to be approved">
      <formula>NOT(ISERROR(SEARCH("Yet to be approved",C2045)))</formula>
    </cfRule>
  </conditionalFormatting>
  <conditionalFormatting sqref="C2072:C2073">
    <cfRule type="containsText" dxfId="89" priority="79" operator="containsText" text="DPR not submitted">
      <formula>NOT(ISERROR(SEARCH("DPR not submitted",C2072)))</formula>
    </cfRule>
    <cfRule type="containsText" dxfId="88" priority="80" operator="containsText" text="Yet to be approved">
      <formula>NOT(ISERROR(SEARCH("Yet to be approved",C2072)))</formula>
    </cfRule>
  </conditionalFormatting>
  <conditionalFormatting sqref="C2053">
    <cfRule type="containsText" dxfId="87" priority="77" operator="containsText" text="DPR not submitted">
      <formula>NOT(ISERROR(SEARCH("DPR not submitted",C2053)))</formula>
    </cfRule>
    <cfRule type="containsText" dxfId="86" priority="78" operator="containsText" text="Yet to be approved">
      <formula>NOT(ISERROR(SEARCH("Yet to be approved",C2053)))</formula>
    </cfRule>
  </conditionalFormatting>
  <conditionalFormatting sqref="C2086">
    <cfRule type="containsText" dxfId="85" priority="75" operator="containsText" text="DPR not submitted">
      <formula>NOT(ISERROR(SEARCH("DPR not submitted",C2086)))</formula>
    </cfRule>
    <cfRule type="containsText" dxfId="84" priority="76" operator="containsText" text="Yet to be approved">
      <formula>NOT(ISERROR(SEARCH("Yet to be approved",C2086)))</formula>
    </cfRule>
  </conditionalFormatting>
  <conditionalFormatting sqref="C2088 C2090:C2091 C2093:C2095">
    <cfRule type="containsText" dxfId="83" priority="72" operator="containsText" text="DPR not submitted">
      <formula>NOT(ISERROR(SEARCH("DPR not submitted",C2088)))</formula>
    </cfRule>
    <cfRule type="containsText" dxfId="82" priority="73" operator="containsText" text="Yet to be approved">
      <formula>NOT(ISERROR(SEARCH("Yet to be approved",C2088)))</formula>
    </cfRule>
  </conditionalFormatting>
  <conditionalFormatting sqref="C2089">
    <cfRule type="containsText" dxfId="81" priority="69" operator="containsText" text="DPR not submitted">
      <formula>NOT(ISERROR(SEARCH("DPR not submitted",C2089)))</formula>
    </cfRule>
    <cfRule type="containsText" dxfId="80" priority="70" operator="containsText" text="Yet to be approved">
      <formula>NOT(ISERROR(SEARCH("Yet to be approved",C2089)))</formula>
    </cfRule>
  </conditionalFormatting>
  <conditionalFormatting sqref="C2092">
    <cfRule type="containsText" dxfId="79" priority="67" operator="containsText" text="DPR not submitted">
      <formula>NOT(ISERROR(SEARCH("DPR not submitted",C2092)))</formula>
    </cfRule>
    <cfRule type="containsText" dxfId="78" priority="68" operator="containsText" text="Yet to be approved">
      <formula>NOT(ISERROR(SEARCH("Yet to be approved",C2092)))</formula>
    </cfRule>
  </conditionalFormatting>
  <conditionalFormatting sqref="C2096">
    <cfRule type="containsText" dxfId="77" priority="65" operator="containsText" text="DPR not submitted">
      <formula>NOT(ISERROR(SEARCH("DPR not submitted",C2096)))</formula>
    </cfRule>
    <cfRule type="containsText" dxfId="76" priority="66" operator="containsText" text="Yet to be approved">
      <formula>NOT(ISERROR(SEARCH("Yet to be approved",C2096)))</formula>
    </cfRule>
  </conditionalFormatting>
  <conditionalFormatting sqref="C2367:C2381 C2383:C2391 C2393:C2402 C2404:C2412 C2467:C2477 C2447:C2464 C2480 C2490:C2755">
    <cfRule type="containsText" dxfId="75" priority="61" operator="containsText" text="DPR not submitted">
      <formula>NOT(ISERROR(SEARCH("DPR not submitted",C2367)))</formula>
    </cfRule>
    <cfRule type="containsText" dxfId="74" priority="62" operator="containsText" text="Yet to be approved">
      <formula>NOT(ISERROR(SEARCH("Yet to be approved",C2367)))</formula>
    </cfRule>
  </conditionalFormatting>
  <conditionalFormatting sqref="C2413">
    <cfRule type="containsText" dxfId="73" priority="63" operator="containsText" text="DPR not submitted">
      <formula>NOT(ISERROR(SEARCH("DPR not submitted",C2413)))</formula>
    </cfRule>
    <cfRule type="containsText" dxfId="72" priority="64" operator="containsText" text="Yet to be approved">
      <formula>NOT(ISERROR(SEARCH("Yet to be approved",C2413)))</formula>
    </cfRule>
  </conditionalFormatting>
  <conditionalFormatting sqref="C2392">
    <cfRule type="containsText" dxfId="71" priority="57" operator="containsText" text="DPR not submitted">
      <formula>NOT(ISERROR(SEARCH("DPR not submitted",C2392)))</formula>
    </cfRule>
    <cfRule type="containsText" dxfId="70" priority="58" operator="containsText" text="Yet to be approved">
      <formula>NOT(ISERROR(SEARCH("Yet to be approved",C2392)))</formula>
    </cfRule>
  </conditionalFormatting>
  <conditionalFormatting sqref="C2403">
    <cfRule type="containsText" dxfId="69" priority="55" operator="containsText" text="DPR not submitted">
      <formula>NOT(ISERROR(SEARCH("DPR not submitted",C2403)))</formula>
    </cfRule>
    <cfRule type="containsText" dxfId="68" priority="56" operator="containsText" text="Yet to be approved">
      <formula>NOT(ISERROR(SEARCH("Yet to be approved",C2403)))</formula>
    </cfRule>
  </conditionalFormatting>
  <conditionalFormatting sqref="C2382">
    <cfRule type="containsText" dxfId="67" priority="59" operator="containsText" text="DPR not submitted">
      <formula>NOT(ISERROR(SEARCH("DPR not submitted",C2382)))</formula>
    </cfRule>
    <cfRule type="containsText" dxfId="66" priority="60" operator="containsText" text="Yet to be approved">
      <formula>NOT(ISERROR(SEARCH("Yet to be approved",C2382)))</formula>
    </cfRule>
  </conditionalFormatting>
  <conditionalFormatting sqref="C2414">
    <cfRule type="containsText" dxfId="65" priority="53" operator="containsText" text="DPR not submitted">
      <formula>NOT(ISERROR(SEARCH("DPR not submitted",C2414)))</formula>
    </cfRule>
    <cfRule type="containsText" dxfId="64" priority="54" operator="containsText" text="Yet to be approved">
      <formula>NOT(ISERROR(SEARCH("Yet to be approved",C2414)))</formula>
    </cfRule>
  </conditionalFormatting>
  <conditionalFormatting sqref="C2415">
    <cfRule type="containsText" dxfId="63" priority="51" operator="containsText" text="DPR not submitted">
      <formula>NOT(ISERROR(SEARCH("DPR not submitted",C2415)))</formula>
    </cfRule>
    <cfRule type="containsText" dxfId="62" priority="52" operator="containsText" text="Yet to be approved">
      <formula>NOT(ISERROR(SEARCH("Yet to be approved",C2415)))</formula>
    </cfRule>
  </conditionalFormatting>
  <conditionalFormatting sqref="C2438">
    <cfRule type="containsText" dxfId="61" priority="49" operator="containsText" text="DPR not submitted">
      <formula>NOT(ISERROR(SEARCH("DPR not submitted",C2438)))</formula>
    </cfRule>
    <cfRule type="containsText" dxfId="60" priority="50" operator="containsText" text="Yet to be approved">
      <formula>NOT(ISERROR(SEARCH("Yet to be approved",C2438)))</formula>
    </cfRule>
  </conditionalFormatting>
  <conditionalFormatting sqref="C2465:C2466">
    <cfRule type="containsText" dxfId="59" priority="47" operator="containsText" text="DPR not submitted">
      <formula>NOT(ISERROR(SEARCH("DPR not submitted",C2465)))</formula>
    </cfRule>
    <cfRule type="containsText" dxfId="58" priority="48" operator="containsText" text="Yet to be approved">
      <formula>NOT(ISERROR(SEARCH("Yet to be approved",C2465)))</formula>
    </cfRule>
  </conditionalFormatting>
  <conditionalFormatting sqref="C2446">
    <cfRule type="containsText" dxfId="57" priority="45" operator="containsText" text="DPR not submitted">
      <formula>NOT(ISERROR(SEARCH("DPR not submitted",C2446)))</formula>
    </cfRule>
    <cfRule type="containsText" dxfId="56" priority="46" operator="containsText" text="Yet to be approved">
      <formula>NOT(ISERROR(SEARCH("Yet to be approved",C2446)))</formula>
    </cfRule>
  </conditionalFormatting>
  <conditionalFormatting sqref="C2479">
    <cfRule type="containsText" dxfId="55" priority="43" operator="containsText" text="DPR not submitted">
      <formula>NOT(ISERROR(SEARCH("DPR not submitted",C2479)))</formula>
    </cfRule>
    <cfRule type="containsText" dxfId="54" priority="44" operator="containsText" text="Yet to be approved">
      <formula>NOT(ISERROR(SEARCH("Yet to be approved",C2479)))</formula>
    </cfRule>
  </conditionalFormatting>
  <conditionalFormatting sqref="C2481 C2483:C2484 C2486:C2488">
    <cfRule type="containsText" dxfId="53" priority="40" operator="containsText" text="DPR not submitted">
      <formula>NOT(ISERROR(SEARCH("DPR not submitted",C2481)))</formula>
    </cfRule>
    <cfRule type="containsText" dxfId="52" priority="41" operator="containsText" text="Yet to be approved">
      <formula>NOT(ISERROR(SEARCH("Yet to be approved",C2481)))</formula>
    </cfRule>
  </conditionalFormatting>
  <conditionalFormatting sqref="C2482">
    <cfRule type="containsText" dxfId="51" priority="37" operator="containsText" text="DPR not submitted">
      <formula>NOT(ISERROR(SEARCH("DPR not submitted",C2482)))</formula>
    </cfRule>
    <cfRule type="containsText" dxfId="50" priority="38" operator="containsText" text="Yet to be approved">
      <formula>NOT(ISERROR(SEARCH("Yet to be approved",C2482)))</formula>
    </cfRule>
  </conditionalFormatting>
  <conditionalFormatting sqref="C2485">
    <cfRule type="containsText" dxfId="49" priority="35" operator="containsText" text="DPR not submitted">
      <formula>NOT(ISERROR(SEARCH("DPR not submitted",C2485)))</formula>
    </cfRule>
    <cfRule type="containsText" dxfId="48" priority="36" operator="containsText" text="Yet to be approved">
      <formula>NOT(ISERROR(SEARCH("Yet to be approved",C2485)))</formula>
    </cfRule>
  </conditionalFormatting>
  <conditionalFormatting sqref="C2489">
    <cfRule type="containsText" dxfId="47" priority="33" operator="containsText" text="DPR not submitted">
      <formula>NOT(ISERROR(SEARCH("DPR not submitted",C2489)))</formula>
    </cfRule>
    <cfRule type="containsText" dxfId="46" priority="34" operator="containsText" text="Yet to be approved">
      <formula>NOT(ISERROR(SEARCH("Yet to be approved",C2489)))</formula>
    </cfRule>
  </conditionalFormatting>
  <conditionalFormatting sqref="C2760:C2774 C2776:C2784 C2786:C2795 C2797:C2805 C2860:C2870 C2840:C2857 C2873 C2883:C3148">
    <cfRule type="containsText" dxfId="45" priority="29" operator="containsText" text="DPR not submitted">
      <formula>NOT(ISERROR(SEARCH("DPR not submitted",C2760)))</formula>
    </cfRule>
    <cfRule type="containsText" dxfId="44" priority="30" operator="containsText" text="Yet to be approved">
      <formula>NOT(ISERROR(SEARCH("Yet to be approved",C2760)))</formula>
    </cfRule>
  </conditionalFormatting>
  <conditionalFormatting sqref="C2806">
    <cfRule type="containsText" dxfId="43" priority="31" operator="containsText" text="DPR not submitted">
      <formula>NOT(ISERROR(SEARCH("DPR not submitted",C2806)))</formula>
    </cfRule>
    <cfRule type="containsText" dxfId="42" priority="32" operator="containsText" text="Yet to be approved">
      <formula>NOT(ISERROR(SEARCH("Yet to be approved",C2806)))</formula>
    </cfRule>
  </conditionalFormatting>
  <conditionalFormatting sqref="C2785">
    <cfRule type="containsText" dxfId="41" priority="25" operator="containsText" text="DPR not submitted">
      <formula>NOT(ISERROR(SEARCH("DPR not submitted",C2785)))</formula>
    </cfRule>
    <cfRule type="containsText" dxfId="40" priority="26" operator="containsText" text="Yet to be approved">
      <formula>NOT(ISERROR(SEARCH("Yet to be approved",C2785)))</formula>
    </cfRule>
  </conditionalFormatting>
  <conditionalFormatting sqref="C2796">
    <cfRule type="containsText" dxfId="39" priority="23" operator="containsText" text="DPR not submitted">
      <formula>NOT(ISERROR(SEARCH("DPR not submitted",C2796)))</formula>
    </cfRule>
    <cfRule type="containsText" dxfId="38" priority="24" operator="containsText" text="Yet to be approved">
      <formula>NOT(ISERROR(SEARCH("Yet to be approved",C2796)))</formula>
    </cfRule>
  </conditionalFormatting>
  <conditionalFormatting sqref="C2775">
    <cfRule type="containsText" dxfId="37" priority="27" operator="containsText" text="DPR not submitted">
      <formula>NOT(ISERROR(SEARCH("DPR not submitted",C2775)))</formula>
    </cfRule>
    <cfRule type="containsText" dxfId="36" priority="28" operator="containsText" text="Yet to be approved">
      <formula>NOT(ISERROR(SEARCH("Yet to be approved",C2775)))</formula>
    </cfRule>
  </conditionalFormatting>
  <conditionalFormatting sqref="C2807">
    <cfRule type="containsText" dxfId="35" priority="21" operator="containsText" text="DPR not submitted">
      <formula>NOT(ISERROR(SEARCH("DPR not submitted",C2807)))</formula>
    </cfRule>
    <cfRule type="containsText" dxfId="34" priority="22" operator="containsText" text="Yet to be approved">
      <formula>NOT(ISERROR(SEARCH("Yet to be approved",C2807)))</formula>
    </cfRule>
  </conditionalFormatting>
  <conditionalFormatting sqref="C2808">
    <cfRule type="containsText" dxfId="33" priority="19" operator="containsText" text="DPR not submitted">
      <formula>NOT(ISERROR(SEARCH("DPR not submitted",C2808)))</formula>
    </cfRule>
    <cfRule type="containsText" dxfId="32" priority="20" operator="containsText" text="Yet to be approved">
      <formula>NOT(ISERROR(SEARCH("Yet to be approved",C2808)))</formula>
    </cfRule>
  </conditionalFormatting>
  <conditionalFormatting sqref="C2831">
    <cfRule type="containsText" dxfId="31" priority="17" operator="containsText" text="DPR not submitted">
      <formula>NOT(ISERROR(SEARCH("DPR not submitted",C2831)))</formula>
    </cfRule>
    <cfRule type="containsText" dxfId="30" priority="18" operator="containsText" text="Yet to be approved">
      <formula>NOT(ISERROR(SEARCH("Yet to be approved",C2831)))</formula>
    </cfRule>
  </conditionalFormatting>
  <conditionalFormatting sqref="C2858:C2859">
    <cfRule type="containsText" dxfId="29" priority="15" operator="containsText" text="DPR not submitted">
      <formula>NOT(ISERROR(SEARCH("DPR not submitted",C2858)))</formula>
    </cfRule>
    <cfRule type="containsText" dxfId="28" priority="16" operator="containsText" text="Yet to be approved">
      <formula>NOT(ISERROR(SEARCH("Yet to be approved",C2858)))</formula>
    </cfRule>
  </conditionalFormatting>
  <conditionalFormatting sqref="C2839">
    <cfRule type="containsText" dxfId="27" priority="13" operator="containsText" text="DPR not submitted">
      <formula>NOT(ISERROR(SEARCH("DPR not submitted",C2839)))</formula>
    </cfRule>
    <cfRule type="containsText" dxfId="26" priority="14" operator="containsText" text="Yet to be approved">
      <formula>NOT(ISERROR(SEARCH("Yet to be approved",C2839)))</formula>
    </cfRule>
  </conditionalFormatting>
  <conditionalFormatting sqref="C2872">
    <cfRule type="containsText" dxfId="25" priority="11" operator="containsText" text="DPR not submitted">
      <formula>NOT(ISERROR(SEARCH("DPR not submitted",C2872)))</formula>
    </cfRule>
    <cfRule type="containsText" dxfId="24" priority="12" operator="containsText" text="Yet to be approved">
      <formula>NOT(ISERROR(SEARCH("Yet to be approved",C2872)))</formula>
    </cfRule>
  </conditionalFormatting>
  <conditionalFormatting sqref="C2874 C2876:C2877 C2879:C2881">
    <cfRule type="containsText" dxfId="23" priority="8" operator="containsText" text="DPR not submitted">
      <formula>NOT(ISERROR(SEARCH("DPR not submitted",C2874)))</formula>
    </cfRule>
    <cfRule type="containsText" dxfId="22" priority="9" operator="containsText" text="Yet to be approved">
      <formula>NOT(ISERROR(SEARCH("Yet to be approved",C2874)))</formula>
    </cfRule>
  </conditionalFormatting>
  <conditionalFormatting sqref="C2875">
    <cfRule type="containsText" dxfId="21" priority="5" operator="containsText" text="DPR not submitted">
      <formula>NOT(ISERROR(SEARCH("DPR not submitted",C2875)))</formula>
    </cfRule>
    <cfRule type="containsText" dxfId="20" priority="6" operator="containsText" text="Yet to be approved">
      <formula>NOT(ISERROR(SEARCH("Yet to be approved",C2875)))</formula>
    </cfRule>
  </conditionalFormatting>
  <conditionalFormatting sqref="C2878">
    <cfRule type="containsText" dxfId="19" priority="3" operator="containsText" text="DPR not submitted">
      <formula>NOT(ISERROR(SEARCH("DPR not submitted",C2878)))</formula>
    </cfRule>
    <cfRule type="containsText" dxfId="18" priority="4" operator="containsText" text="Yet to be approved">
      <formula>NOT(ISERROR(SEARCH("Yet to be approved",C2878)))</formula>
    </cfRule>
  </conditionalFormatting>
  <conditionalFormatting sqref="C2882">
    <cfRule type="containsText" dxfId="17" priority="1" operator="containsText" text="DPR not submitted">
      <formula>NOT(ISERROR(SEARCH("DPR not submitted",C2882)))</formula>
    </cfRule>
    <cfRule type="containsText" dxfId="16" priority="2" operator="containsText" text="Yet to be approved">
      <formula>NOT(ISERROR(SEARCH("Yet to be approved",C2882)))</formula>
    </cfRule>
  </conditionalFormatting>
  <printOptions verticalCentered="1"/>
  <pageMargins left="0" right="0" top="0.235416666666667" bottom="0.235416666666667" header="0.235416666666667" footer="0.235416666666667"/>
  <pageSetup paperSize="9" scale="59" orientation="landscape" r:id="rId1"/>
  <headerFooter alignWithMargins="0">
    <oddHeader>&amp;C&amp;F</oddHeader>
  </headerFooter>
  <extLst>
    <ext xmlns:x14="http://schemas.microsoft.com/office/spreadsheetml/2009/9/main" uri="{78C0D931-6437-407d-A8EE-F0AAD7539E65}">
      <x14:conditionalFormattings>
        <x14:conditionalFormatting xmlns:xm="http://schemas.microsoft.com/office/excel/2006/main">
          <x14:cfRule type="containsText" priority="2130" operator="containsText" id="{7EE0477A-844B-4774-BB15-E279DCE843DC}">
            <xm:f>NOT(ISERROR(SEARCH($P$5,D122)))</xm:f>
            <xm:f>$P$5</xm:f>
            <x14:dxf>
              <font>
                <color rgb="FF9C6500"/>
              </font>
              <fill>
                <patternFill>
                  <bgColor rgb="FFFFEB9C"/>
                </patternFill>
              </fill>
            </x14:dxf>
          </x14:cfRule>
          <xm:sqref>D122 D132:D399</xm:sqref>
        </x14:conditionalFormatting>
        <x14:conditionalFormatting xmlns:xm="http://schemas.microsoft.com/office/excel/2006/main">
          <x14:cfRule type="containsText" priority="554" operator="containsText" id="{2FCDCAAB-0BC0-48D4-8984-F7CB476E21D7}">
            <xm:f>NOT(ISERROR(SEARCH($P$5,D123)))</xm:f>
            <xm:f>$P$5</xm:f>
            <x14:dxf>
              <font>
                <color rgb="FF9C6500"/>
              </font>
              <fill>
                <patternFill>
                  <bgColor rgb="FFFFEB9C"/>
                </patternFill>
              </fill>
            </x14:dxf>
          </x14:cfRule>
          <xm:sqref>D123 D125:D126 D128:D130</xm:sqref>
        </x14:conditionalFormatting>
        <x14:conditionalFormatting xmlns:xm="http://schemas.microsoft.com/office/excel/2006/main">
          <x14:cfRule type="containsText" priority="234" operator="containsText" id="{D075B722-8C32-4346-B6EB-56A886A04FB7}">
            <xm:f>NOT(ISERROR(SEARCH($P$5,D515)))</xm:f>
            <xm:f>$P$5</xm:f>
            <x14:dxf>
              <font>
                <color rgb="FF9C6500"/>
              </font>
              <fill>
                <patternFill>
                  <bgColor rgb="FFFFEB9C"/>
                </patternFill>
              </fill>
            </x14:dxf>
          </x14:cfRule>
          <xm:sqref>D515 D525:D790</xm:sqref>
        </x14:conditionalFormatting>
        <x14:conditionalFormatting xmlns:xm="http://schemas.microsoft.com/office/excel/2006/main">
          <x14:cfRule type="containsText" priority="231" operator="containsText" id="{A7A808DF-BBB9-4019-B787-9A9AF637553A}">
            <xm:f>NOT(ISERROR(SEARCH($P$5,D516)))</xm:f>
            <xm:f>$P$5</xm:f>
            <x14:dxf>
              <font>
                <color rgb="FF9C6500"/>
              </font>
              <fill>
                <patternFill>
                  <bgColor rgb="FFFFEB9C"/>
                </patternFill>
              </fill>
            </x14:dxf>
          </x14:cfRule>
          <xm:sqref>D516 D518:D519 D521:D523</xm:sqref>
        </x14:conditionalFormatting>
        <x14:conditionalFormatting xmlns:xm="http://schemas.microsoft.com/office/excel/2006/main">
          <x14:cfRule type="containsText" priority="202" operator="containsText" id="{D4DAB95F-AD3C-4751-965B-902F67E06D1C}">
            <xm:f>NOT(ISERROR(SEARCH($P$5,D908)))</xm:f>
            <xm:f>$P$5</xm:f>
            <x14:dxf>
              <font>
                <color rgb="FF9C6500"/>
              </font>
              <fill>
                <patternFill>
                  <bgColor rgb="FFFFEB9C"/>
                </patternFill>
              </fill>
            </x14:dxf>
          </x14:cfRule>
          <xm:sqref>D908 D918:D1183</xm:sqref>
        </x14:conditionalFormatting>
        <x14:conditionalFormatting xmlns:xm="http://schemas.microsoft.com/office/excel/2006/main">
          <x14:cfRule type="containsText" priority="199" operator="containsText" id="{6611CB76-7E91-462D-9768-001E47F3B740}">
            <xm:f>NOT(ISERROR(SEARCH($P$5,D909)))</xm:f>
            <xm:f>$P$5</xm:f>
            <x14:dxf>
              <font>
                <color rgb="FF9C6500"/>
              </font>
              <fill>
                <patternFill>
                  <bgColor rgb="FFFFEB9C"/>
                </patternFill>
              </fill>
            </x14:dxf>
          </x14:cfRule>
          <xm:sqref>D909 D911:D912 D914:D916</xm:sqref>
        </x14:conditionalFormatting>
        <x14:conditionalFormatting xmlns:xm="http://schemas.microsoft.com/office/excel/2006/main">
          <x14:cfRule type="containsText" priority="138" operator="containsText" id="{B83F47E0-CB64-49A1-881D-B104B9D6265D}">
            <xm:f>NOT(ISERROR(SEARCH($P$5,D1301)))</xm:f>
            <xm:f>$P$5</xm:f>
            <x14:dxf>
              <font>
                <color rgb="FF9C6500"/>
              </font>
              <fill>
                <patternFill>
                  <bgColor rgb="FFFFEB9C"/>
                </patternFill>
              </fill>
            </x14:dxf>
          </x14:cfRule>
          <xm:sqref>D1301 D1311:D1576</xm:sqref>
        </x14:conditionalFormatting>
        <x14:conditionalFormatting xmlns:xm="http://schemas.microsoft.com/office/excel/2006/main">
          <x14:cfRule type="containsText" priority="135" operator="containsText" id="{EE4F6F00-7307-4566-A906-3786D0CAF9D2}">
            <xm:f>NOT(ISERROR(SEARCH($P$5,D1302)))</xm:f>
            <xm:f>$P$5</xm:f>
            <x14:dxf>
              <font>
                <color rgb="FF9C6500"/>
              </font>
              <fill>
                <patternFill>
                  <bgColor rgb="FFFFEB9C"/>
                </patternFill>
              </fill>
            </x14:dxf>
          </x14:cfRule>
          <xm:sqref>D1302 D1304:D1305 D1307:D1309</xm:sqref>
        </x14:conditionalFormatting>
        <x14:conditionalFormatting xmlns:xm="http://schemas.microsoft.com/office/excel/2006/main">
          <x14:cfRule type="containsText" priority="106" operator="containsText" id="{AC01725D-F508-4CBC-993E-210C73645D98}">
            <xm:f>NOT(ISERROR(SEARCH($P$5,D1694)))</xm:f>
            <xm:f>$P$5</xm:f>
            <x14:dxf>
              <font>
                <color rgb="FF9C6500"/>
              </font>
              <fill>
                <patternFill>
                  <bgColor rgb="FFFFEB9C"/>
                </patternFill>
              </fill>
            </x14:dxf>
          </x14:cfRule>
          <xm:sqref>D1694 D1704:D1969</xm:sqref>
        </x14:conditionalFormatting>
        <x14:conditionalFormatting xmlns:xm="http://schemas.microsoft.com/office/excel/2006/main">
          <x14:cfRule type="containsText" priority="103" operator="containsText" id="{F45D7D6C-808C-4B9C-BCD5-22F8F3602F46}">
            <xm:f>NOT(ISERROR(SEARCH($P$5,D1695)))</xm:f>
            <xm:f>$P$5</xm:f>
            <x14:dxf>
              <font>
                <color rgb="FF9C6500"/>
              </font>
              <fill>
                <patternFill>
                  <bgColor rgb="FFFFEB9C"/>
                </patternFill>
              </fill>
            </x14:dxf>
          </x14:cfRule>
          <xm:sqref>D1695 D1697:D1698 D1700:D1702</xm:sqref>
        </x14:conditionalFormatting>
        <x14:conditionalFormatting xmlns:xm="http://schemas.microsoft.com/office/excel/2006/main">
          <x14:cfRule type="containsText" priority="74" operator="containsText" id="{DE96EDF4-F68B-4294-8A3E-5B32447CE457}">
            <xm:f>NOT(ISERROR(SEARCH($P$5,D2087)))</xm:f>
            <xm:f>$P$5</xm:f>
            <x14:dxf>
              <font>
                <color rgb="FF9C6500"/>
              </font>
              <fill>
                <patternFill>
                  <bgColor rgb="FFFFEB9C"/>
                </patternFill>
              </fill>
            </x14:dxf>
          </x14:cfRule>
          <xm:sqref>D2087 D2097:D2362</xm:sqref>
        </x14:conditionalFormatting>
        <x14:conditionalFormatting xmlns:xm="http://schemas.microsoft.com/office/excel/2006/main">
          <x14:cfRule type="containsText" priority="71" operator="containsText" id="{DD5EDA0B-CF51-4FA0-BCEB-6AD9BEEF0B6A}">
            <xm:f>NOT(ISERROR(SEARCH($P$5,D2088)))</xm:f>
            <xm:f>$P$5</xm:f>
            <x14:dxf>
              <font>
                <color rgb="FF9C6500"/>
              </font>
              <fill>
                <patternFill>
                  <bgColor rgb="FFFFEB9C"/>
                </patternFill>
              </fill>
            </x14:dxf>
          </x14:cfRule>
          <xm:sqref>D2088 D2090:D2091 D2093:D2095</xm:sqref>
        </x14:conditionalFormatting>
        <x14:conditionalFormatting xmlns:xm="http://schemas.microsoft.com/office/excel/2006/main">
          <x14:cfRule type="containsText" priority="42" operator="containsText" id="{D40367DF-5E30-4F05-9732-46736938694E}">
            <xm:f>NOT(ISERROR(SEARCH($P$5,D2480)))</xm:f>
            <xm:f>$P$5</xm:f>
            <x14:dxf>
              <font>
                <color rgb="FF9C6500"/>
              </font>
              <fill>
                <patternFill>
                  <bgColor rgb="FFFFEB9C"/>
                </patternFill>
              </fill>
            </x14:dxf>
          </x14:cfRule>
          <xm:sqref>D2480 D2490:D2755</xm:sqref>
        </x14:conditionalFormatting>
        <x14:conditionalFormatting xmlns:xm="http://schemas.microsoft.com/office/excel/2006/main">
          <x14:cfRule type="containsText" priority="39" operator="containsText" id="{B7DEC2F3-B99B-4F54-8CF9-9B007CDA1EDF}">
            <xm:f>NOT(ISERROR(SEARCH($P$5,D2481)))</xm:f>
            <xm:f>$P$5</xm:f>
            <x14:dxf>
              <font>
                <color rgb="FF9C6500"/>
              </font>
              <fill>
                <patternFill>
                  <bgColor rgb="FFFFEB9C"/>
                </patternFill>
              </fill>
            </x14:dxf>
          </x14:cfRule>
          <xm:sqref>D2481 D2483:D2484 D2486:D2488</xm:sqref>
        </x14:conditionalFormatting>
        <x14:conditionalFormatting xmlns:xm="http://schemas.microsoft.com/office/excel/2006/main">
          <x14:cfRule type="containsText" priority="10" operator="containsText" id="{49098850-39A8-44E9-B62E-19253DC92717}">
            <xm:f>NOT(ISERROR(SEARCH($P$5,D2873)))</xm:f>
            <xm:f>$P$5</xm:f>
            <x14:dxf>
              <font>
                <color rgb="FF9C6500"/>
              </font>
              <fill>
                <patternFill>
                  <bgColor rgb="FFFFEB9C"/>
                </patternFill>
              </fill>
            </x14:dxf>
          </x14:cfRule>
          <xm:sqref>D2873 D2883:D3148</xm:sqref>
        </x14:conditionalFormatting>
        <x14:conditionalFormatting xmlns:xm="http://schemas.microsoft.com/office/excel/2006/main">
          <x14:cfRule type="containsText" priority="7" operator="containsText" id="{B4F17089-2C50-4722-8042-E5085E3DF916}">
            <xm:f>NOT(ISERROR(SEARCH($P$5,D2874)))</xm:f>
            <xm:f>$P$5</xm:f>
            <x14:dxf>
              <font>
                <color rgb="FF9C6500"/>
              </font>
              <fill>
                <patternFill>
                  <bgColor rgb="FFFFEB9C"/>
                </patternFill>
              </fill>
            </x14:dxf>
          </x14:cfRule>
          <xm:sqref>D2874 D2876:D2877 D2879:D2881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F4</vt:lpstr>
      <vt:lpstr>F4.1</vt:lpstr>
      <vt:lpstr>F4.2</vt:lpstr>
      <vt:lpstr>F4.3</vt:lpstr>
      <vt:lpstr>F4.1!Print_Area</vt:lpstr>
      <vt:lpstr>F4.2!Print_Area</vt:lpstr>
      <vt:lpstr>F4.3!Print_Area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CHETAN PATIL</cp:lastModifiedBy>
  <dcterms:created xsi:type="dcterms:W3CDTF">2021-06-11T08:59:00Z</dcterms:created>
  <dcterms:modified xsi:type="dcterms:W3CDTF">2024-11-21T14:39:04Z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1033-10.2.0.7646</vt:lpwstr>
  </property>
  <property fmtid="{D5CDD505-2E9C-101B-9397-08002B2CF9AE}" pid="3" name="ICV">
    <vt:lpwstr>09C0BACA5F9F448F98880D58C1864F19</vt:lpwstr>
  </property>
  <property fmtid="{D5CDD505-2E9C-101B-9397-08002B2CF9AE}" pid="4" name="KSOReadingLayout">
    <vt:bool>true</vt:bool>
  </property>
</Properties>
</file>